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D496B60-0940-45D8-A0BF-7C2D540917F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9" i="371" l="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O21" i="431"/>
  <c r="P14" i="431"/>
  <c r="P22" i="431"/>
  <c r="Q15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O14" i="431"/>
  <c r="O22" i="431"/>
  <c r="P15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P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O13" i="431"/>
  <c r="N21" i="431"/>
  <c r="Q16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N20" i="431"/>
  <c r="Q23" i="431"/>
  <c r="N13" i="431"/>
  <c r="P23" i="431"/>
  <c r="S23" i="431" l="1"/>
  <c r="R23" i="431"/>
  <c r="S22" i="431"/>
  <c r="R22" i="431"/>
  <c r="S14" i="431"/>
  <c r="R14" i="431"/>
  <c r="R16" i="431"/>
  <c r="S16" i="431"/>
  <c r="S21" i="431"/>
  <c r="R21" i="431"/>
  <c r="S13" i="431"/>
  <c r="R13" i="431"/>
  <c r="S20" i="431"/>
  <c r="R20" i="431"/>
  <c r="S12" i="431"/>
  <c r="R12" i="431"/>
  <c r="R19" i="431"/>
  <c r="S19" i="431"/>
  <c r="R11" i="431"/>
  <c r="S11" i="431"/>
  <c r="S18" i="431"/>
  <c r="R18" i="431"/>
  <c r="R10" i="431"/>
  <c r="S10" i="431"/>
  <c r="S17" i="431"/>
  <c r="R17" i="431"/>
  <c r="S9" i="431"/>
  <c r="R9" i="431"/>
  <c r="S15" i="431"/>
  <c r="R15" i="431"/>
  <c r="O8" i="431"/>
  <c r="G8" i="431"/>
  <c r="N8" i="431"/>
  <c r="I8" i="431"/>
  <c r="P8" i="431"/>
  <c r="K8" i="431"/>
  <c r="M8" i="431"/>
  <c r="H8" i="431"/>
  <c r="E8" i="431"/>
  <c r="Q8" i="431"/>
  <c r="F8" i="431"/>
  <c r="D8" i="431"/>
  <c r="J8" i="431"/>
  <c r="C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C19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J12" i="339" l="1"/>
  <c r="P3" i="377"/>
  <c r="Q3" i="377"/>
  <c r="Q3" i="345"/>
  <c r="S3" i="347"/>
  <c r="Q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<sst xmlns="http://schemas.openxmlformats.org/spreadsheetml/2006/main" count="46308" uniqueCount="7349">
  <si>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</si>
  <si>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</si>
  <si>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</si>
  <si>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</si>
  <si>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</si>
  <si>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</si>
  <si>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</si>
  <si>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</si>
  <si>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</si>
  <si>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</si>
  <si>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</si>
  <si>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</si>
  <si>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</si>
  <si>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</si>
  <si>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</si>
  <si>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</si>
  <si>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</si>
  <si>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</si>
  <si>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</si>
  <si>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</si>
  <si>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</si>
  <si>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</si>
  <si>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</si>
  <si>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</si>
  <si>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</si>
  <si>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</si>
  <si>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</si>
  <si>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</si>
  <si>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</si>
  <si>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</si>
  <si>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</si>
  <si>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</si>
  <si>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</si>
  <si>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</si>
  <si>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</si>
  <si>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</si>
  <si>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</si>
  <si>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</si>
  <si>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</si>
  <si>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</si>
  <si>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</si>
  <si>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</si>
  <si>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</si>
  <si>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</si>
  <si>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</si>
  <si>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</si>
  <si>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</si>
  <si>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</si>
  <si>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</si>
  <si>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</si>
  <si>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</si>
  <si>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</si>
  <si>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</si>
  <si>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</si>
  <si>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</si>
  <si>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</si>
  <si>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</si>
  <si>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</si>
  <si>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</si>
  <si>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</si>
  <si>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</si>
  <si>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</si>
  <si>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</si>
  <si>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</si>
  <si>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</si>
  <si>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</si>
  <si>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</si>
  <si>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</si>
  <si>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</si>
  <si>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</si>
  <si>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</si>
  <si>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</si>
  <si>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</si>
  <si>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</si>
  <si>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</si>
  <si>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</si>
  <si>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</si>
  <si>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</si>
  <si>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</si>
  <si>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</si>
  <si>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</si>
  <si>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</si>
  <si>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</si>
  <si>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</si>
  <si>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</si>
  <si>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</si>
  <si>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</si>
  <si>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</si>
  <si>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</si>
  <si>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</si>
  <si>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</si>
  <si>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</si>
  <si>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</si>
  <si>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</si>
  <si>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</si>
  <si>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</si>
  <si>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</si>
  <si>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</si>
  <si>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</si>
  <si>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</si>
  <si>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</si>
  <si>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</si>
  <si>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</si>
  <si>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</si>
  <si>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</si>
  <si>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</si>
  <si>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</si>
  <si>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</si>
  <si>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</si>
  <si>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</si>
  <si>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</si>
  <si>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</si>
  <si>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</si>
  <si>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</si>
  <si>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</si>
  <si>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</si>
  <si>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</si>
  <si>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</si>
  <si>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</si>
  <si>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</si>
  <si>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</si>
  <si>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</si>
  <si>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</si>
  <si>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</si>
  <si>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</si>
  <si>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</si>
  <si>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</si>
  <si>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</si>
  <si>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</si>
  <si>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</si>
  <si>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</si>
  <si>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</si>
  <si>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</si>
  <si>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</si>
  <si>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</si>
  <si>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</si>
  <si>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</si>
  <si>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</si>
  <si>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</si>
  <si>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</si>
  <si>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</si>
  <si>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</si>
  <si>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</si>
  <si>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</si>
  <si>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</si>
  <si>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</si>
  <si>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</si>
  <si>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</si>
  <si>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</si>
  <si>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</si>
  <si>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</si>
  <si>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</si>
  <si>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</si>
  <si>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</si>
  <si>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</si>
  <si>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</si>
  <si>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</si>
  <si>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</si>
  <si>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</si>
  <si>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</si>
  <si>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</si>
  <si>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</si>
  <si>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</si>
  <si>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</si>
  <si>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</si>
  <si>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</si>
  <si>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</si>
  <si>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</si>
  <si>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</si>
  <si>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</si>
  <si>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</si>
  <si>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</si>
  <si>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</si>
  <si>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</si>
  <si>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</si>
  <si>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</si>
  <si>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</si>
  <si>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</si>
  <si>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</si>
  <si>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</si>
  <si>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</si>
  <si>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</si>
  <si>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</si>
  <si>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</si>
  <si>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</si>
  <si>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</si>
  <si>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</si>
  <si>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</si>
  <si>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</si>
  <si>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</si>
  <si>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</si>
  <si>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</si>
  <si>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</si>
  <si>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</si>
  <si>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</si>
  <si>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</si>
  <si>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</si>
  <si>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</si>
  <si>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</si>
  <si>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</si>
  <si>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</si>
  <si>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</si>
  <si>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</si>
  <si>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</si>
  <si>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</si>
  <si>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</si>
  <si>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</si>
  <si>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</si>
  <si>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</si>
  <si>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</si>
  <si>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</si>
  <si>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</si>
  <si>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</si>
  <si>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</si>
  <si>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</si>
  <si>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</si>
  <si>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</si>
  <si>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</si>
  <si>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</si>
  <si>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</si>
  <si>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</si>
  <si>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</si>
  <si>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</si>
  <si>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</si>
  <si>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</si>
  <si>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</si>
  <si>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</si>
  <si>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</si>
  <si>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</si>
  <si>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</si>
  <si>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</si>
  <si>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</si>
  <si>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</si>
  <si>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</si>
  <si>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</si>
  <si>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</si>
  <si>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</si>
  <si>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</si>
  <si>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</si>
  <si>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</si>
  <si>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</si>
  <si>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</si>
  <si>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</si>
  <si>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</si>
  <si>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</si>
  <si>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</si>
  <si>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</si>
  <si>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</si>
  <si>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</si>
  <si>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</si>
  <si>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</si>
  <si>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</si>
  <si>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</si>
  <si>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</si>
  <si>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</si>
  <si>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</si>
  <si>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</si>
  <si>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</si>
  <si>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</si>
  <si>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</si>
  <si>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</si>
  <si>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</si>
  <si>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</si>
  <si>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</si>
  <si>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</si>
  <si>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</si>
  <si>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</si>
  <si>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</si>
  <si>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</si>
  <si>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</si>
  <si>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</si>
  <si>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</si>
  <si>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</si>
  <si>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</si>
  <si>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</si>
  <si>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</si>
  <si>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</si>
  <si>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</si>
  <si>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</si>
  <si>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</si>
  <si>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</si>
  <si>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</si>
  <si>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</si>
  <si>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</si>
  <si>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</si>
  <si>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</si>
  <si>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</si>
  <si>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</si>
  <si>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</si>
  <si>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</si>
  <si>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</si>
  <si>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</si>
  <si>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</si>
  <si>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</si>
  <si>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</si>
  <si>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</si>
  <si>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</si>
  <si>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</si>
  <si>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</si>
  <si>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</si>
  <si>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</si>
  <si>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</si>
  <si>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</si>
  <si>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</si>
  <si>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</si>
  <si>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</si>
  <si>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</si>
  <si>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</si>
  <si>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</si>
  <si>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</si>
  <si>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</si>
  <si>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</si>
  <si>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</si>
  <si>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</si>
  <si>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</si>
  <si>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</si>
  <si>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</si>
  <si>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</si>
  <si>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</si>
  <si>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</si>
  <si>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</si>
  <si>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</si>
  <si>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</si>
  <si>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</si>
  <si>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</si>
  <si>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</si>
  <si>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</si>
  <si>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</si>
  <si>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</si>
  <si>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</si>
  <si>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</si>
  <si>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</si>
  <si>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</si>
  <si>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</si>
  <si>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</si>
  <si>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</si>
  <si>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</si>
  <si>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</si>
  <si>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</si>
  <si>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</si>
  <si>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</si>
  <si>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</si>
  <si>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</si>
  <si>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</si>
  <si>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</si>
  <si>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</si>
  <si>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</si>
  <si>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</si>
  <si>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</si>
  <si>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</si>
  <si>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</si>
  <si>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</si>
  <si>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</si>
  <si>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</si>
  <si>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</si>
  <si>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</si>
  <si>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</si>
  <si>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</si>
  <si>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</si>
  <si>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</si>
  <si>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</si>
  <si>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</si>
  <si>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</si>
  <si>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</si>
  <si>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</si>
  <si>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</si>
  <si>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</si>
  <si>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</si>
  <si>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</si>
  <si>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</si>
  <si>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</si>
  <si>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</si>
  <si>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</si>
  <si>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</si>
  <si>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</si>
  <si>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</si>
  <si>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</si>
  <si>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</si>
  <si>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</si>
  <si>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</si>
  <si>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</si>
  <si>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</si>
  <si>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</si>
  <si>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</si>
  <si>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</si>
  <si>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</si>
  <si>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</si>
  <si>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</si>
  <si>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</si>
  <si>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</si>
  <si>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</si>
  <si>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</si>
  <si>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</si>
  <si>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</si>
  <si>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</si>
  <si>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</si>
  <si>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</si>
  <si>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</si>
  <si>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</si>
  <si>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</si>
  <si>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</si>
  <si>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</si>
  <si>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</si>
  <si>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</si>
  <si>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</si>
  <si>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</si>
  <si>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</si>
  <si>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</si>
  <si>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</si>
  <si>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</si>
  <si>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</si>
  <si>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</si>
  <si>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</si>
  <si>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</si>
  <si>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</si>
  <si>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</si>
  <si>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</si>
  <si>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</si>
  <si>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</si>
  <si>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</si>
  <si>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</si>
  <si>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</si>
  <si>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</si>
  <si>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</si>
  <si>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</si>
  <si>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</si>
  <si>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</si>
  <si>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</si>
  <si>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</si>
  <si>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</si>
  <si>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</si>
  <si>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</si>
  <si>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</si>
  <si>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</si>
  <si>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</si>
  <si>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</si>
  <si>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</si>
  <si>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</si>
  <si>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</si>
  <si>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</si>
  <si>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</si>
  <si>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</si>
  <si>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</si>
  <si>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</si>
  <si>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</si>
  <si>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</si>
  <si>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</si>
  <si>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</si>
  <si>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</si>
  <si>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</si>
  <si>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</si>
  <si>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</si>
  <si>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</si>
  <si>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</si>
  <si>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</si>
  <si>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</si>
  <si>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</si>
  <si>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</si>
  <si>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</si>
  <si>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</si>
  <si>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</si>
  <si>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</si>
  <si>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</si>
  <si>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</si>
  <si>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</si>
  <si>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</si>
  <si>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</si>
  <si>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</si>
  <si>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</si>
  <si>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</si>
  <si>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</si>
  <si>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</si>
  <si>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</si>
  <si>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</si>
  <si>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</si>
  <si>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</si>
  <si>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</si>
  <si>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</si>
  <si>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</si>
  <si>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</si>
  <si>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</si>
  <si>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</si>
  <si>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</si>
  <si>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</si>
  <si>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</si>
  <si>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</si>
  <si>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</si>
  <si>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</si>
  <si>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</si>
  <si>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</si>
  <si>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</si>
  <si>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</si>
  <si>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</si>
  <si>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</si>
  <si>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</si>
  <si>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</si>
  <si>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</si>
  <si>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</si>
  <si>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</si>
  <si>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</si>
  <si>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</si>
  <si>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</si>
  <si>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</si>
  <si>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</si>
  <si>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</si>
  <si>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</si>
  <si>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</si>
  <si>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</si>
  <si>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</si>
  <si>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</si>
  <si>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</si>
  <si>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</si>
  <si>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</si>
  <si>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</si>
  <si>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</si>
  <si>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</si>
  <si>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</si>
  <si>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</si>
  <si>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</si>
  <si>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</si>
  <si>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</si>
  <si>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</si>
  <si>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</si>
  <si>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</si>
  <si>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</si>
  <si>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</si>
  <si>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</si>
  <si>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</si>
  <si>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</si>
  <si>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</si>
  <si>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</si>
  <si>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</si>
  <si>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</si>
  <si>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</si>
  <si>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</si>
  <si>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</si>
  <si>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</si>
  <si>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</si>
  <si>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</si>
  <si>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</si>
  <si>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</si>
  <si>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</si>
  <si>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</si>
  <si>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</si>
  <si>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</si>
  <si>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</si>
  <si>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</si>
  <si>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</si>
  <si>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</si>
  <si>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</si>
  <si>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</si>
  <si>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</si>
  <si>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</si>
  <si>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</si>
  <si>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</si>
  <si>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</si>
  <si>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</si>
  <si>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</si>
  <si>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</si>
  <si>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</si>
  <si>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</si>
  <si>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</si>
  <si>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</si>
  <si>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</si>
  <si>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</si>
  <si>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</si>
  <si>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</si>
  <si>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</si>
  <si>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</si>
  <si>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</si>
  <si>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</si>
  <si>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</si>
  <si>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</si>
  <si>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</si>
  <si>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</si>
  <si>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</si>
  <si>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</si>
  <si>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</si>
  <si>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</si>
  <si>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</si>
  <si>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</si>
  <si>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</si>
  <si>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</si>
  <si>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</si>
  <si>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</si>
  <si>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</si>
  <si>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</si>
  <si>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</si>
  <si>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</si>
  <si>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</si>
  <si>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</si>
  <si>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</si>
  <si>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</si>
  <si>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</si>
  <si>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</si>
  <si>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</si>
  <si>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</si>
  <si>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</si>
  <si>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</si>
  <si>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</si>
  <si>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</si>
  <si>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</si>
  <si>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</si>
  <si>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</si>
  <si>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</si>
  <si>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</si>
  <si>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</si>
  <si>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</si>
  <si>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</si>
  <si>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</si>
  <si>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</si>
  <si>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</si>
  <si>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</si>
  <si>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</si>
  <si>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</si>
  <si>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</si>
  <si>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</si>
  <si>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</si>
  <si>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</si>
  <si>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</si>
  <si>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</si>
  <si>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</si>
  <si>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</si>
  <si>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</si>
  <si>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</si>
  <si>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</si>
  <si>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</si>
  <si>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</si>
  <si>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parenterální výživa (LEK)</t>
  </si>
  <si>
    <t>O</t>
  </si>
  <si>
    <t>OLIMEL N7E</t>
  </si>
  <si>
    <t>INF EML4X2000ML</t>
  </si>
  <si>
    <t>léky - paušál (LEK)</t>
  </si>
  <si>
    <t>ACC INJEKT</t>
  </si>
  <si>
    <t>INJ SOL 5X3ML/300MG</t>
  </si>
  <si>
    <t>ACIDUM FOLICUM LECIVA</t>
  </si>
  <si>
    <t>DRG 30X10MG</t>
  </si>
  <si>
    <t>ADAFIN</t>
  </si>
  <si>
    <t>5MG TBL FLM 100</t>
  </si>
  <si>
    <t xml:space="preserve">ADENOCOR </t>
  </si>
  <si>
    <t>INJ SOL 6X2ML/6MG</t>
  </si>
  <si>
    <t>ADRENALIN LECIVA</t>
  </si>
  <si>
    <t>INJ 5X1ML/1MG</t>
  </si>
  <si>
    <t>AESCIN-TEVA</t>
  </si>
  <si>
    <t>POR TBL FLM 30X20MG</t>
  </si>
  <si>
    <t>POR TBL ENT 90X20MG</t>
  </si>
  <si>
    <t>AGAPURIN SR 400</t>
  </si>
  <si>
    <t>400MG TBL PRO 100</t>
  </si>
  <si>
    <t>P</t>
  </si>
  <si>
    <t>AGEN 5</t>
  </si>
  <si>
    <t>POR TBL NOB 90X5MG</t>
  </si>
  <si>
    <t>AIRFLUSAN FORSPIRO 50 MIKROGRAMŮ/500 MIKROGRAMŮ</t>
  </si>
  <si>
    <t>INH PLV DOS 1X60DÁV</t>
  </si>
  <si>
    <t>ALDACTONE-AMPULE</t>
  </si>
  <si>
    <t>INJ 10X10ML/200MG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</si>
  <si>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</si>
  <si>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</si>
  <si>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</si>
  <si>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</si>
  <si>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</si>
  <si>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</si>
  <si>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</si>
  <si>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</si>
  <si>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</si>
  <si>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</si>
  <si>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</si>
  <si>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</si>
  <si>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</si>
  <si>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</si>
  <si>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</si>
  <si>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</si>
  <si>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SOL 1X40ML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</si>
  <si>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</si>
  <si>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</si>
  <si>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</si>
  <si>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</si>
  <si>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</si>
  <si>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</si>
  <si>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</si>
  <si>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</si>
  <si>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</si>
  <si>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</si>
  <si>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</si>
  <si>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</si>
  <si>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AQUA PRO INJECTIONE ARDEAPHARMA</t>
  </si>
  <si>
    <t>INF 1X250ML</t>
  </si>
  <si>
    <t>AQUA PRO INJECTIONE BRAUN</t>
  </si>
  <si>
    <t>INJ SOL 20X10ML-PLA</t>
  </si>
  <si>
    <t>ARDEAELYTOSOL CONC. NATRIUMHYDROGENKARBONÁT 4,2%</t>
  </si>
  <si>
    <t>42MG/ML INF CNC SOL 20X80ML</t>
  </si>
  <si>
    <t>ARIXTRA</t>
  </si>
  <si>
    <t>INJ SOL 10X0.5ML</t>
  </si>
  <si>
    <t>ATARALGIN</t>
  </si>
  <si>
    <t>POR TBL NOB 20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</si>
  <si>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</si>
  <si>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</si>
  <si>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</si>
  <si>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</si>
  <si>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</si>
  <si>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</si>
  <si>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</si>
  <si>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</si>
  <si>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BELODERM</t>
  </si>
  <si>
    <t>DRM UNG1X30GM 0.05%</t>
  </si>
  <si>
    <t>BERODUAL</t>
  </si>
  <si>
    <t>INH LIQ 1X20ML</t>
  </si>
  <si>
    <t>BERODUAL N</t>
  </si>
  <si>
    <t>INH SOL PSS 200DÁV</t>
  </si>
  <si>
    <t>BETALOC</t>
  </si>
  <si>
    <t>1MG/ML INJ SOL 5X5ML</t>
  </si>
  <si>
    <t>BETALOC SR</t>
  </si>
  <si>
    <t>200MG TBL PRO 100</t>
  </si>
  <si>
    <t>BETALOC ZOK</t>
  </si>
  <si>
    <t>25MG TBL PRO 100</t>
  </si>
  <si>
    <t>100MG TBL PRO 100</t>
  </si>
  <si>
    <t>50MG TBL PRO 100</t>
  </si>
  <si>
    <t>25MG TBL PRO 28</t>
  </si>
  <si>
    <t>BETALOC ZOK 100 MG</t>
  </si>
  <si>
    <t>TBL RET 30X100MG</t>
  </si>
  <si>
    <t>BETASERC 16</t>
  </si>
  <si>
    <t>POR TBL NOB 60X16MG</t>
  </si>
  <si>
    <t>BIGITAL</t>
  </si>
  <si>
    <t>10MG/5MG TBL NOB 30</t>
  </si>
  <si>
    <t>BIOFENAC 100 MG POTAHOVANÉ TABLETY</t>
  </si>
  <si>
    <t>POR TBL FLM 20X100MG</t>
  </si>
  <si>
    <t>Biopron FORTE tob.60</t>
  </si>
  <si>
    <t>Biopron9 tob.60+20</t>
  </si>
  <si>
    <t>BISEPTOL</t>
  </si>
  <si>
    <t>400MG/80MG TBL NOB 28</t>
  </si>
  <si>
    <t>BISOPROLOL AUROVITAS 2,5MG</t>
  </si>
  <si>
    <t>TBL FLM 30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</si>
  <si>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</si>
  <si>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</si>
  <si>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</si>
  <si>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</si>
  <si>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</si>
  <si>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</si>
  <si>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</si>
  <si>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</si>
  <si>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</si>
  <si>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</si>
  <si>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</si>
  <si>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</si>
  <si>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</si>
  <si>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BURONIL 25 MG</t>
  </si>
  <si>
    <t>POR TBL OBD 50X25MG</t>
  </si>
  <si>
    <t>BUSCOPAN</t>
  </si>
  <si>
    <t>20MG/ML INJ SOL 5X1ML</t>
  </si>
  <si>
    <t>CALCII CARBONICI 0,5 TBL. MEDICAMENTA</t>
  </si>
  <si>
    <t>0,5G TBL NOB 50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</si>
  <si>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</si>
  <si>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</si>
  <si>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</si>
  <si>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</si>
  <si>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</si>
  <si>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</si>
  <si>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</si>
  <si>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</si>
  <si>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CARBOSORB</t>
  </si>
  <si>
    <t>320MG TBL NOB 20</t>
  </si>
  <si>
    <t>CARTEOL LP 2%</t>
  </si>
  <si>
    <t>OPH GTT PRO 1X3ML</t>
  </si>
  <si>
    <t>CARVESAN 6,25</t>
  </si>
  <si>
    <t>POR TBL NOB 100X6,25MG</t>
  </si>
  <si>
    <t>CEREBROLYSIN</t>
  </si>
  <si>
    <t>INJ SOL 5X10ML</t>
  </si>
  <si>
    <t>CEZERA 5 MG</t>
  </si>
  <si>
    <t>POR TBL FLM 30X5MG</t>
  </si>
  <si>
    <t>POR TBL FLM 90X5MG</t>
  </si>
  <si>
    <t>CINARIZIN LEK 75 MG</t>
  </si>
  <si>
    <t>POR TBL NOB 50X75MG</t>
  </si>
  <si>
    <t>CIPLOX 500</t>
  </si>
  <si>
    <t>500MG TBL FLM 10</t>
  </si>
  <si>
    <t>CITALEC 10 ZENTIVA</t>
  </si>
  <si>
    <t>CITALEC 20 ZENTIVA</t>
  </si>
  <si>
    <t>20MG TBL FLM 30</t>
  </si>
  <si>
    <t>CLARINASE REPETABS</t>
  </si>
  <si>
    <t>POR TBL PRO 14 II</t>
  </si>
  <si>
    <t>CLEXANE</t>
  </si>
  <si>
    <t>INJ SOL 10X0.6ML/6KU</t>
  </si>
  <si>
    <t>inj sol  10x0,4ml/40 mg</t>
  </si>
  <si>
    <t>CODEIN SLOVAKOFARMA 30MG</t>
  </si>
  <si>
    <t>TBL 10X30MG-BLISTR</t>
  </si>
  <si>
    <t>COLCHICUM-DISPERT</t>
  </si>
  <si>
    <t>POR TBL OBD 20X500RG</t>
  </si>
  <si>
    <t>CONCOR</t>
  </si>
  <si>
    <t>CONCOR COR</t>
  </si>
  <si>
    <t>2,5MG TBL FLM 28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</si>
  <si>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</si>
  <si>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</si>
  <si>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</si>
  <si>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</si>
  <si>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</si>
  <si>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</si>
  <si>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</si>
  <si>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</si>
  <si>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</si>
  <si>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</si>
  <si>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POR TBL NOB30X200MG</t>
  </si>
  <si>
    <t>POR TBL NOB60X200MG</t>
  </si>
  <si>
    <t>COSYREL 10MG/10MG</t>
  </si>
  <si>
    <t xml:space="preserve">TBL FLM 30 </t>
  </si>
  <si>
    <t>COSYREL 5MG/5MG</t>
  </si>
  <si>
    <t>Deca durabolin 50mg amp.1x1ml - MIMOŘÁDNÝ DOVOZ!!</t>
  </si>
  <si>
    <t>DEGAN</t>
  </si>
  <si>
    <t>INJ 50X2ML/10MG</t>
  </si>
  <si>
    <t>TBL 40X10MG</t>
  </si>
  <si>
    <t>DEPAKINE CHRONO 300</t>
  </si>
  <si>
    <t>TBL RET 100X300MG</t>
  </si>
  <si>
    <t>DEPAKINE CHRONO 500MG(PULENE)</t>
  </si>
  <si>
    <t>TBL RET 30X500MG</t>
  </si>
  <si>
    <t>DERMOVATE</t>
  </si>
  <si>
    <t>UNG 1X25GM 0.05%</t>
  </si>
  <si>
    <t>DETRALEX</t>
  </si>
  <si>
    <t>POR TBL FLM 120X500MG</t>
  </si>
  <si>
    <t>TBL OBD 30</t>
  </si>
  <si>
    <t>DEXAMED</t>
  </si>
  <si>
    <t>INJ 10X2ML/8MG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</si>
  <si>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</si>
  <si>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</si>
  <si>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</si>
  <si>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</si>
  <si>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</si>
  <si>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</si>
  <si>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5MG TBL NOB 20(1X20)</t>
  </si>
  <si>
    <t>DICLOFENAC AL 50</t>
  </si>
  <si>
    <t>TBL OBD 100X50MG</t>
  </si>
  <si>
    <t>DICLOFENAC AL RETARD</t>
  </si>
  <si>
    <t>TBL OBD 20X100MG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</si>
  <si>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</si>
  <si>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</si>
  <si>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</si>
  <si>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</si>
  <si>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</si>
  <si>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</si>
  <si>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</si>
  <si>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</si>
  <si>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</si>
  <si>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</si>
  <si>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DIGOXIN ZENTIVA</t>
  </si>
  <si>
    <t>0,5MG/2ML INJ SOL 5X2ML</t>
  </si>
  <si>
    <t>DIPIDOLOR</t>
  </si>
  <si>
    <t>7,5MG/ML INJ SOL 5X2ML</t>
  </si>
  <si>
    <t>DITHIADEN</t>
  </si>
  <si>
    <t>INJ 10X2ML</t>
  </si>
  <si>
    <t>TBL 20X2MG</t>
  </si>
  <si>
    <t>Dobutamin Admeda 250 inf.sol50ml</t>
  </si>
  <si>
    <t>DOLMINA 50</t>
  </si>
  <si>
    <t>TBL OBD 30X50MG</t>
  </si>
  <si>
    <t>DOPEGYT</t>
  </si>
  <si>
    <t>TBL 50X250MG</t>
  </si>
  <si>
    <t>DORETA 75 MG/650 MG</t>
  </si>
  <si>
    <t>POR TBL FLM 10</t>
  </si>
  <si>
    <t>DUOPLAVIN 75 MG/100 MG</t>
  </si>
  <si>
    <t>POR TBL FLM 28</t>
  </si>
  <si>
    <t>DUPHALAC</t>
  </si>
  <si>
    <t>667MG/ML POR SOL 1X200ML IV</t>
  </si>
  <si>
    <t>667MG/ML POR SOL 1X500ML IV</t>
  </si>
  <si>
    <t>DZ BRAUNOL 1 L</t>
  </si>
  <si>
    <t>DZ BRAUNOL 500 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</si>
  <si>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</si>
  <si>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</si>
  <si>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</si>
  <si>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</si>
  <si>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</si>
  <si>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</si>
  <si>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</si>
  <si>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</si>
  <si>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 50</t>
  </si>
  <si>
    <t>INJ SOL 5X10ML/50MG</t>
  </si>
  <si>
    <t>EGILOK</t>
  </si>
  <si>
    <t>25MG TBL NOB 60</t>
  </si>
  <si>
    <t>ELIQUIS 2,5 MG</t>
  </si>
  <si>
    <t>POR TBL FLM 168X2.5MG</t>
  </si>
  <si>
    <t>ELIQUIS 5 MG</t>
  </si>
  <si>
    <t>POR TBL FLM 60X5MG</t>
  </si>
  <si>
    <t>ELOCOM</t>
  </si>
  <si>
    <t>DRM CRM 1X30GM 0.1%</t>
  </si>
  <si>
    <t>DRM UNG 1X15GM 0.1%</t>
  </si>
  <si>
    <t>ENDIARON</t>
  </si>
  <si>
    <t>250MG TBL FLM 20</t>
  </si>
  <si>
    <t>ENELBIN 100 RETARD</t>
  </si>
  <si>
    <t>TBL RET 100X100MG</t>
  </si>
  <si>
    <t>ENTRESTO</t>
  </si>
  <si>
    <t>24MG/26MG TBL FLM 28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</si>
  <si>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</si>
  <si>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</si>
  <si>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</si>
  <si>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</si>
  <si>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</si>
  <si>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</si>
  <si>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</si>
  <si>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</si>
  <si>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</si>
  <si>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</si>
  <si>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</si>
  <si>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EUCREAS 50 MG/1000 MG</t>
  </si>
  <si>
    <t>POR TBL FLM 60</t>
  </si>
  <si>
    <t>EUPHYLLIN CR N 100</t>
  </si>
  <si>
    <t>100MG CPS PRO 50</t>
  </si>
  <si>
    <t>EUTHYROX</t>
  </si>
  <si>
    <t>137MCG TBL NOB 100 II</t>
  </si>
  <si>
    <t>100MCG TBL NOB 100 I</t>
  </si>
  <si>
    <t>75MCG TBL NOB 100 II</t>
  </si>
  <si>
    <t>EUTHYROX 150</t>
  </si>
  <si>
    <t>TBL 100X150RG</t>
  </si>
  <si>
    <t>EUTHYROX 50</t>
  </si>
  <si>
    <t>TBL 100X50RG</t>
  </si>
  <si>
    <t>EXACYL</t>
  </si>
  <si>
    <t>POR TBLFLM20X500MG</t>
  </si>
  <si>
    <t>FAKTU 100MG/2,5MG</t>
  </si>
  <si>
    <t>SUP 20</t>
  </si>
  <si>
    <t>FAMOSAN 20MG</t>
  </si>
  <si>
    <t>TBL OBD 20X20MG</t>
  </si>
  <si>
    <t>FERRLECIT</t>
  </si>
  <si>
    <t>INJ SOL 6X5ML/62.5MG</t>
  </si>
  <si>
    <t>FLUDROCORTISON SQUIBB</t>
  </si>
  <si>
    <t>TBL 100X0.1MG</t>
  </si>
  <si>
    <t>FLUMAZENIL B.Braun  - mimořádný dovoz</t>
  </si>
  <si>
    <t>0,1MG/ML INJ SOL 5X5ML/0,5mg</t>
  </si>
  <si>
    <t>FLUMAZENIL PHARMASELECT</t>
  </si>
  <si>
    <t>0,1MG/ML INJ SOL+INF CNC SOL 5X5ML</t>
  </si>
  <si>
    <t>FLUTIFORM K-HALER</t>
  </si>
  <si>
    <t>125MCG/5MCG/DÁV INH SUS PSS 1X120DÁV</t>
  </si>
  <si>
    <t>FOKUSIN</t>
  </si>
  <si>
    <t>POR CPS RDR 90X0.4MG</t>
  </si>
  <si>
    <t>POR CPS RDR30X0.4MG</t>
  </si>
  <si>
    <t>FRAXIPARINE</t>
  </si>
  <si>
    <t>INJ SOL 10X0.3ML</t>
  </si>
  <si>
    <t>INJ SOL 10X0.6ML</t>
  </si>
  <si>
    <t>INJ SOL 10X0.8ML</t>
  </si>
  <si>
    <t>INJ SOL 10X0.4ML</t>
  </si>
  <si>
    <t>INJ SOL 10X1ML</t>
  </si>
  <si>
    <t>FRAXIPARINE FORTE</t>
  </si>
  <si>
    <t>INJ 10X0.8ML/15.2KU</t>
  </si>
  <si>
    <t>FURON</t>
  </si>
  <si>
    <t>TBL 50X40MG</t>
  </si>
  <si>
    <t>FURORESE 250</t>
  </si>
  <si>
    <t>TBL 20X250MG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</si>
  <si>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</si>
  <si>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</si>
  <si>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</si>
  <si>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</si>
  <si>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</si>
  <si>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</si>
  <si>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</si>
  <si>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</si>
  <si>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 xml:space="preserve">GABANOX 300MG </t>
  </si>
  <si>
    <t>CPS DUR 90</t>
  </si>
  <si>
    <t>GERATAM 3 G</t>
  </si>
  <si>
    <t>INJ SOL 4X15ML/3GM</t>
  </si>
  <si>
    <t>GLUCOPHAGE XR 1000 MG TABLETY S PRODLOUŽENÝM UVOLŇ</t>
  </si>
  <si>
    <t>POR TBL PRO 60X1000MG</t>
  </si>
  <si>
    <t>GLUKÓZA 10 BRAUN</t>
  </si>
  <si>
    <t>INF SOL 10X500ML-PE</t>
  </si>
  <si>
    <t>GLUKÓZA 5 BRAUN</t>
  </si>
  <si>
    <t>INF SOL 20X100ML-PE</t>
  </si>
  <si>
    <t>GODASAL 100</t>
  </si>
  <si>
    <t>POR TBL NOB 100</t>
  </si>
  <si>
    <t>GOPTEN 2 MG</t>
  </si>
  <si>
    <t>POR CPS DUR 98X2MG</t>
  </si>
  <si>
    <t>HALOPERIDOL</t>
  </si>
  <si>
    <t>INJ 5X1ML/5MG</t>
  </si>
  <si>
    <t>GTT 1X10ML/20MG</t>
  </si>
  <si>
    <t>HALOPERIDOL DECANOAT</t>
  </si>
  <si>
    <t>INJ 5X1ML/50MG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</si>
  <si>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</si>
  <si>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</si>
  <si>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</si>
  <si>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</si>
  <si>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</si>
  <si>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</si>
  <si>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</si>
  <si>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</si>
  <si>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</si>
  <si>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</si>
  <si>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</t>
  </si>
  <si>
    <t>DRM GEL 1X40GM</t>
  </si>
  <si>
    <t>DRM CRM 1X40GM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</si>
  <si>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</si>
  <si>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</si>
  <si>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</si>
  <si>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</si>
  <si>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</si>
  <si>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</si>
  <si>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</si>
  <si>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</si>
  <si>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</si>
  <si>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CHLORID SODNÝ 0,9% BRAUN</t>
  </si>
  <si>
    <t>INF SOL 10X1000MLPLAH</t>
  </si>
  <si>
    <t>INF SOL 10X500MLPELAH</t>
  </si>
  <si>
    <t>INF SOL 10X250MLPELAH</t>
  </si>
  <si>
    <t>INF SOL 20X100MLPELAH</t>
  </si>
  <si>
    <t>CHLORPROTHIXEN LECIVA (BLISTR)</t>
  </si>
  <si>
    <t>TBL OBD 30X15MG</t>
  </si>
  <si>
    <t>IBALGIN</t>
  </si>
  <si>
    <t>50MG/G CRM 50G</t>
  </si>
  <si>
    <t>IBALGIN 400</t>
  </si>
  <si>
    <t>400MG TBL FLM 48</t>
  </si>
  <si>
    <t>400MG TBL FLM 36</t>
  </si>
  <si>
    <t>IBALGIN KRÉM 100G</t>
  </si>
  <si>
    <t>DRM CRM 1X100GM</t>
  </si>
  <si>
    <t>IBUMAX 400 MG</t>
  </si>
  <si>
    <t>PORTBLFLM100X400MG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</si>
  <si>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</si>
  <si>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</si>
  <si>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</si>
  <si>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</si>
  <si>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</si>
  <si>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</si>
  <si>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INDAP</t>
  </si>
  <si>
    <t>CPS 30X2.5MG</t>
  </si>
  <si>
    <t>ISOKET LOSUNG 0.1% PRO INFUS.</t>
  </si>
  <si>
    <t>INJ PRO INF 10X10ML</t>
  </si>
  <si>
    <t>ISOPRINOSINE</t>
  </si>
  <si>
    <t>POR TBL NOB 100X500MG</t>
  </si>
  <si>
    <t>POR TBL NOB 50X500MG</t>
  </si>
  <si>
    <t>ISOPTIN SR</t>
  </si>
  <si>
    <t>240MG TBL PRO 100</t>
  </si>
  <si>
    <t>ISOPTIN SR 240 MG</t>
  </si>
  <si>
    <t>POR TBL PRO 30X240MG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</si>
  <si>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</si>
  <si>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</si>
  <si>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</si>
  <si>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</si>
  <si>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</si>
  <si>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</si>
  <si>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</si>
  <si>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</si>
  <si>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</si>
  <si>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KINITO</t>
  </si>
  <si>
    <t>50MG TBL FLM 40(2X20)</t>
  </si>
  <si>
    <t>KL BALS.VISNEVSKI 100G</t>
  </si>
  <si>
    <t>KL ETHANOL.C.BENZINO 150G</t>
  </si>
  <si>
    <t>KL ETHER 180G</t>
  </si>
  <si>
    <t>KL ETHER 200G</t>
  </si>
  <si>
    <t xml:space="preserve">KL CHLADIVE MAZANI 450 g  </t>
  </si>
  <si>
    <t>Fagron, Kulich</t>
  </si>
  <si>
    <t>KL MESOCAIN GEL, 500G v láhvi s pumpou</t>
  </si>
  <si>
    <t>NESTERILNÍ</t>
  </si>
  <si>
    <t>KL SOL.HYD.PEROX.20% 500g</t>
  </si>
  <si>
    <t>KL TBL MAGN.LACT 0,5G+B6 0,02G, 100TBL</t>
  </si>
  <si>
    <t>KLACID 500</t>
  </si>
  <si>
    <t>POR TBL FLM 14X500MG</t>
  </si>
  <si>
    <t>Klysma salinické 135ml</t>
  </si>
  <si>
    <t>LANTUS 100 IU/ML</t>
  </si>
  <si>
    <t>INJ SOL 5X3ML - CA</t>
  </si>
  <si>
    <t>LANTUS 100 JEDNOTEK/ML SOLOSTAR</t>
  </si>
  <si>
    <t xml:space="preserve">SDR INJ SOL 5X3ML </t>
  </si>
  <si>
    <t>LERIVON</t>
  </si>
  <si>
    <t>10MG TBL FLM 30 II</t>
  </si>
  <si>
    <t>LETROX 100</t>
  </si>
  <si>
    <t>POR TBL NOB 100X100RG II</t>
  </si>
  <si>
    <t>LETROX 150</t>
  </si>
  <si>
    <t>POR TBL NOB 100X150RG</t>
  </si>
  <si>
    <t>LEXAURIN 3</t>
  </si>
  <si>
    <t>3MG TBL NOB 28</t>
  </si>
  <si>
    <t>3MG TBL NOB 30</t>
  </si>
  <si>
    <t>LIDOCAIN EGIS 10 %</t>
  </si>
  <si>
    <t>DRM SPR SOL 1X38GM</t>
  </si>
  <si>
    <t>LIOTON 100 000 GEL</t>
  </si>
  <si>
    <t>DRM GEL 1X100GM</t>
  </si>
  <si>
    <t>LIPOVÝ ČAJ LEROS</t>
  </si>
  <si>
    <t>SPC 20X1.5GM(SÁČKY)</t>
  </si>
  <si>
    <t>LOKREN 20 MG</t>
  </si>
  <si>
    <t>POR TBL FLM 98X20MG</t>
  </si>
  <si>
    <t>POR TBL FLM 28X20MG</t>
  </si>
  <si>
    <t>LOPERON CPS</t>
  </si>
  <si>
    <t>POR CPS DUR 20X2MG</t>
  </si>
  <si>
    <t>POR CPS DUR 10X2MG</t>
  </si>
  <si>
    <t>LORADUR MITE</t>
  </si>
  <si>
    <t>POR TBL NOB 50</t>
  </si>
  <si>
    <t>LOZAP 100 ZENTIVA</t>
  </si>
  <si>
    <t>POR TBL FLM 90X100MG</t>
  </si>
  <si>
    <t>LOZAP 50 ZENTIVA</t>
  </si>
  <si>
    <t>POR TBLFLM 90X50MG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</si>
  <si>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</si>
  <si>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</si>
  <si>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</si>
  <si>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</si>
  <si>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</si>
  <si>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20%</t>
  </si>
  <si>
    <t>200MG/ML INJ SOL 5X10ML</t>
  </si>
  <si>
    <t>MAGNETRANS 375mg 50 tyčinek granulátu</t>
  </si>
  <si>
    <t>MÁTOVÝ ČAJ LEROS</t>
  </si>
  <si>
    <t>SPC 20X2.0GM(SÁČKY)</t>
  </si>
  <si>
    <t>MEDROL 4MG</t>
  </si>
  <si>
    <t>TBL NOB 30 II</t>
  </si>
  <si>
    <t>MERTENIL</t>
  </si>
  <si>
    <t>40MG TBL FLM 30</t>
  </si>
  <si>
    <t>MESOCAIN</t>
  </si>
  <si>
    <t>INJ 10X10ML 1%</t>
  </si>
  <si>
    <t>GEL 1X20GM</t>
  </si>
  <si>
    <t>MIDAZOLAM ACCORD 1 MG/ML</t>
  </si>
  <si>
    <t>INJ+INF SOL 10X5ML</t>
  </si>
  <si>
    <t>MIDAZOLAM ACCORD 5 MG/ML</t>
  </si>
  <si>
    <t>INJ+INF SOL 10X1ML</t>
  </si>
  <si>
    <t>MILGAMMA N</t>
  </si>
  <si>
    <t>POR CPS MOL 50</t>
  </si>
  <si>
    <t>MIRTAZAPIN MYLAN 30 MG</t>
  </si>
  <si>
    <t>POR TBL DIS 30X30MG</t>
  </si>
  <si>
    <t>MONO MACK DEPOT</t>
  </si>
  <si>
    <t>POR TBL PRO 28X100MG</t>
  </si>
  <si>
    <t>MORPHIN BIOTIKA 1%</t>
  </si>
  <si>
    <t>INJ 10X1ML/10MG</t>
  </si>
  <si>
    <t>MUSCORIL CPS</t>
  </si>
  <si>
    <t>POR CPS DUR 30X4MG</t>
  </si>
  <si>
    <t>NAC AL</t>
  </si>
  <si>
    <t>600MG TBL EFF 20(2X10)</t>
  </si>
  <si>
    <t>NAC AL 600 ŠUMIVÉ TABLETY</t>
  </si>
  <si>
    <t>POR TBL EFF 50X600MG</t>
  </si>
  <si>
    <t>POR TBL EFF10X600MG</t>
  </si>
  <si>
    <t>POR TBL EFF20X600MG</t>
  </si>
  <si>
    <t>NAKOM</t>
  </si>
  <si>
    <t>TBL 100X275MG</t>
  </si>
  <si>
    <t>NEBIVOLOL AUROVITAS</t>
  </si>
  <si>
    <t>5MG TBL NOB 28</t>
  </si>
  <si>
    <t>NEBIVOLOL SANDOZ 5 MG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</si>
  <si>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</si>
  <si>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</si>
  <si>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</si>
  <si>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</si>
  <si>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</si>
  <si>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</si>
  <si>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</si>
  <si>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</si>
  <si>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</si>
  <si>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</si>
  <si>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NIMESIL</t>
  </si>
  <si>
    <t>PORGRASUS30X100MG-S</t>
  </si>
  <si>
    <t>NITRESAN 10 MG</t>
  </si>
  <si>
    <t>POR TBL NOB 100X10MG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</si>
  <si>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</si>
  <si>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</si>
  <si>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</si>
  <si>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</si>
  <si>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</si>
  <si>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</si>
  <si>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INJ 5X5ML/2500MG</t>
  </si>
  <si>
    <t>500MG TBL FLM 20</t>
  </si>
  <si>
    <t>INJ 10X2ML/1000MG</t>
  </si>
  <si>
    <t>NOVORAPID 100 U/ML</t>
  </si>
  <si>
    <t>INJ SOL 1X10ML</t>
  </si>
  <si>
    <t>NOVORAPID FLEXPEN 100 U/ML</t>
  </si>
  <si>
    <t>INJ SOL 5X3ML</t>
  </si>
  <si>
    <t>OLANZAPIN MYLAN 5 MG</t>
  </si>
  <si>
    <t>POR TBL FLM 28X5MG</t>
  </si>
  <si>
    <t>ONDANSETRON ACCORD</t>
  </si>
  <si>
    <t>2MG/ML INJ+INF SOL 5X4ML</t>
  </si>
  <si>
    <t>OPHTHALMO-SEPTONEX</t>
  </si>
  <si>
    <t>OPH GTT SOL 1X10ML PLAST</t>
  </si>
  <si>
    <t>OTOBACID N</t>
  </si>
  <si>
    <t>0,2MG/G+5MG/G+479,8MG/G AUR GTT SOL 1X5ML</t>
  </si>
  <si>
    <t>OXAZEPAM TBL.20X10MG</t>
  </si>
  <si>
    <t>TBL 20X10MG(BLISTR)</t>
  </si>
  <si>
    <t>Panthenol spray 10% 150 ml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</si>
  <si>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</si>
  <si>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</si>
  <si>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</si>
  <si>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</si>
  <si>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</si>
  <si>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</si>
  <si>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</si>
  <si>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</si>
  <si>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</si>
  <si>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</si>
  <si>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5 LECIVA</t>
  </si>
  <si>
    <t>TBL 20X5MG</t>
  </si>
  <si>
    <t>PRESTANCE 5 MG/5 MG</t>
  </si>
  <si>
    <t>POR TBL NOB 120</t>
  </si>
  <si>
    <t>PRESTARIUM NEO</t>
  </si>
  <si>
    <t>PRESTARIUM NEO COMBI 10 MG/2,5 MG</t>
  </si>
  <si>
    <t>POR TBL FLM 30</t>
  </si>
  <si>
    <t>PRESTARIUM NEO COMBI 5mg/1,25mg</t>
  </si>
  <si>
    <t>PROCORALAN 7,5 MG</t>
  </si>
  <si>
    <t>POR TBL FLM 56X7,5MG</t>
  </si>
  <si>
    <t>PROPOFOL 1% MCT/LCT FRESENIUS</t>
  </si>
  <si>
    <t>INJ EML 5X20ML</t>
  </si>
  <si>
    <t>PROSTAVASIN</t>
  </si>
  <si>
    <t>INJ SIC 10X20RG</t>
  </si>
  <si>
    <t>QUETIAPIN MYLAN 25 MG</t>
  </si>
  <si>
    <t>RAPIFEN</t>
  </si>
  <si>
    <t>0,5MG/ML INJ SOL 5X2ML</t>
  </si>
  <si>
    <t>RINGERFUNDIN B.BRAUN</t>
  </si>
  <si>
    <t>INF SOL 10X500ML PE</t>
  </si>
  <si>
    <t>INF SOL10X1000ML PE</t>
  </si>
  <si>
    <t>RINGERUV ROZTOK BRAUN</t>
  </si>
  <si>
    <t>INF 10X500ML(LDPE)</t>
  </si>
  <si>
    <t>RIVOTRIL 2 MG</t>
  </si>
  <si>
    <t>TBL 30X2MG</t>
  </si>
  <si>
    <t>ROCALTROL 0.25 MCG</t>
  </si>
  <si>
    <t>POR CPSMOL30X0.25RG</t>
  </si>
  <si>
    <t>Rosen Pinio-Nasal nosní sprej 10ml</t>
  </si>
  <si>
    <t>ROSUMOP 20 MG</t>
  </si>
  <si>
    <t>ROSUMOP 40 MG</t>
  </si>
  <si>
    <t>POR TBL FLM 30X40MG</t>
  </si>
  <si>
    <t>ROWATINEX</t>
  </si>
  <si>
    <t>GTT 1X10ML</t>
  </si>
  <si>
    <t>SALAZOPYRIN EN</t>
  </si>
  <si>
    <t>POR TBLENT100X500MG</t>
  </si>
  <si>
    <t>SERETIDE DISKUS</t>
  </si>
  <si>
    <t>50MCG/100MCG INH PLV DOS 1X60DÁV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</si>
  <si>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</si>
  <si>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</si>
  <si>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</si>
  <si>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</si>
  <si>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</si>
  <si>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</si>
  <si>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</si>
  <si>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</si>
  <si>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</si>
  <si>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</si>
  <si>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</si>
  <si>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</si>
  <si>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</si>
  <si>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</si>
  <si>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SORTIS 40MG</t>
  </si>
  <si>
    <t>TBL OBD 30X40MG</t>
  </si>
  <si>
    <t>SORTIS 80 MG</t>
  </si>
  <si>
    <t>POR TBL FLM 30X80MG</t>
  </si>
  <si>
    <t>SPECIES UROLOGICAE PLANTA LEROS</t>
  </si>
  <si>
    <t>STACYL 100 MG ENTEROSOLVENTNÍ TABLETY</t>
  </si>
  <si>
    <t>POR TBL ENT 100X100MG I</t>
  </si>
  <si>
    <t>SUPP.GLYCERINI SANOVA Glycerín.čípky Extra 3g 10ks</t>
  </si>
  <si>
    <t>Suppositoria Glyc.Sanova Classic 2g</t>
  </si>
  <si>
    <t>SUPPOSITORIA GLYCERINI IPSEN</t>
  </si>
  <si>
    <t>1,81G SUP 10</t>
  </si>
  <si>
    <t>SUPPOSITORIA GLYCERINI LÉČIVA</t>
  </si>
  <si>
    <t>SUP 10X2,06G</t>
  </si>
  <si>
    <t>SYMBICORT 160 MIKROGRAMŮ/4,5 MIKROGRAMU</t>
  </si>
  <si>
    <t>160MCG/4,5MCG/DÁV INH SUS PSS 1X120DÁV</t>
  </si>
  <si>
    <t>SYMBICORT TURBUHALER 200 MIKROGRAMŮ/ 6 MIKROGRAMŮ/</t>
  </si>
  <si>
    <t>INH PLV 1X120DÁV</t>
  </si>
  <si>
    <t>SYNTOPHYLLIN</t>
  </si>
  <si>
    <t>INJ 5X10ML/240MG</t>
  </si>
  <si>
    <t>SYNTOSTIGMIN</t>
  </si>
  <si>
    <t>TANTUM VERDE</t>
  </si>
  <si>
    <t>1,5MG/ML GGR 120ML</t>
  </si>
  <si>
    <t>1,5MG/ML GGR 240 ML</t>
  </si>
  <si>
    <t>TELMISARTAN SANDOZ</t>
  </si>
  <si>
    <t>80MG TBL NOB 100</t>
  </si>
  <si>
    <t>TENSIOMIN</t>
  </si>
  <si>
    <t>TBL 30X25MG</t>
  </si>
  <si>
    <t>TEZZIMI</t>
  </si>
  <si>
    <t>10MG TBL NOB 30 I</t>
  </si>
  <si>
    <t>THIAMIN LECIVA</t>
  </si>
  <si>
    <t>INJ 10X2ML/100MG</t>
  </si>
  <si>
    <t>THIOPENTAL VUAB INJ. PLV. SOL. 0,5 G</t>
  </si>
  <si>
    <t>0,5G INJ PLV SOL 1</t>
  </si>
  <si>
    <t>TIAPRIDAL</t>
  </si>
  <si>
    <t>INJ SOL 12X2ML/100MG</t>
  </si>
  <si>
    <t>TORECAN</t>
  </si>
  <si>
    <t>INJ 5X1ML/6.5MG</t>
  </si>
  <si>
    <t>TORVACARD NEO 40 MG</t>
  </si>
  <si>
    <t>TRAJENTA 5 MG</t>
  </si>
  <si>
    <t>TRALGIT OROTAB</t>
  </si>
  <si>
    <t>50MG POR TBL DIS 30 II</t>
  </si>
  <si>
    <t xml:space="preserve">TRAMAL RETARD </t>
  </si>
  <si>
    <t>TBL 10x100 MG</t>
  </si>
  <si>
    <t>TRIPLIXAM 10 MG/2,5 MG/10 MG</t>
  </si>
  <si>
    <t>TRIPLIXAM 5 MG/1,25 MG/5 MG</t>
  </si>
  <si>
    <t>TRITACE 1,25 MG</t>
  </si>
  <si>
    <t>POR TBL NOB 20X1.25MG</t>
  </si>
  <si>
    <t>TRITACE 10 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</si>
  <si>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</si>
  <si>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</si>
  <si>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</si>
  <si>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</si>
  <si>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</si>
  <si>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</si>
  <si>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</si>
  <si>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</si>
  <si>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AC 75</t>
  </si>
  <si>
    <t>TBL RET 30X75MG</t>
  </si>
  <si>
    <t>TULIP 20 MG POTAHOVANÉ TABLETY</t>
  </si>
  <si>
    <t>POR TBL FLM 90X20MG</t>
  </si>
  <si>
    <t>TULIP 40 MG</t>
  </si>
  <si>
    <t>POR TBL FLM 90X40MG</t>
  </si>
  <si>
    <t>URIZIA 6 MG/0,4 MG TABLETY S ŘÍZENÝM UVOLŇOVÁNÍM</t>
  </si>
  <si>
    <t>POR TBL FRT 30X6MG/0.4MG</t>
  </si>
  <si>
    <t>VALSACOMBI 160 MG/12,5 MG</t>
  </si>
  <si>
    <t>POR TBL FLM 84X160MG/12.5MG</t>
  </si>
  <si>
    <t>VALSACOMBI 80 MG/12,5 MG</t>
  </si>
  <si>
    <t>VENLAFAXIN MYLAN 75 MG</t>
  </si>
  <si>
    <t>75MG CPS PRO 30</t>
  </si>
  <si>
    <t>VENTOLIN</t>
  </si>
  <si>
    <t>5MG/ML INH SOL 1X20ML</t>
  </si>
  <si>
    <t>VENTOLIN INHALER N</t>
  </si>
  <si>
    <t>100MCG/DÁV INH SUS PSS 200DÁV</t>
  </si>
  <si>
    <t>VERMOX</t>
  </si>
  <si>
    <t>POR TBL NOB 6X100MG</t>
  </si>
  <si>
    <t>VEROSPIRON</t>
  </si>
  <si>
    <t>TBL 20X25MG</t>
  </si>
  <si>
    <t>TBL 100X25MG</t>
  </si>
  <si>
    <t>VESSEL DUE F</t>
  </si>
  <si>
    <t>600SU INJ SOL 10X2ML</t>
  </si>
  <si>
    <t>VIGANTOL</t>
  </si>
  <si>
    <t>0,5MG/ML POR GTT SOL 1X10ML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</si>
  <si>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</si>
  <si>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</si>
  <si>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</si>
  <si>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</si>
  <si>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</si>
  <si>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</si>
  <si>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</si>
  <si>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</si>
  <si>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50X20MG</t>
  </si>
  <si>
    <t>XALACOM</t>
  </si>
  <si>
    <t>OPH GTT SOL 1X2.5ML</t>
  </si>
  <si>
    <t>XARELTO 10 MG</t>
  </si>
  <si>
    <t>POR TBL FLM 100X10MG</t>
  </si>
  <si>
    <t>XORIMAX</t>
  </si>
  <si>
    <t>500MG TBL FLM 14</t>
  </si>
  <si>
    <t>ZALDIAR</t>
  </si>
  <si>
    <t>POR TBL FLM 20</t>
  </si>
  <si>
    <t>37,5MG/325MG TBL FLM 30X1</t>
  </si>
  <si>
    <t>ZODAC</t>
  </si>
  <si>
    <t>TBL OBD 60X10MG</t>
  </si>
  <si>
    <t>POR TBL FLM 90X10MG</t>
  </si>
  <si>
    <t>ZOLOFT 50MG</t>
  </si>
  <si>
    <t>TBL OBD 28X50MG</t>
  </si>
  <si>
    <t>ZOLPIDEM MYLAN</t>
  </si>
  <si>
    <t>POR TBL FLM 20X10MG</t>
  </si>
  <si>
    <t>POR TBL FLM 50X10MG</t>
  </si>
  <si>
    <t>ZULBEX 20 MG</t>
  </si>
  <si>
    <t>POR TBL ENT 56X20MG</t>
  </si>
  <si>
    <t>ZYLLT 75 MG</t>
  </si>
  <si>
    <t>POR TBL FLM 56X75MG</t>
  </si>
  <si>
    <t>POR TBL FLM 28X75MG</t>
  </si>
  <si>
    <t>NUTRIFLEX OMEGA SPECIAL 56/144</t>
  </si>
  <si>
    <t>INF EML 5X1250ML</t>
  </si>
  <si>
    <t>léky - enterální výživa (LEK)</t>
  </si>
  <si>
    <t>CUBITAN S PŘÍCHUTÍ ČOKOLÁDOVOU</t>
  </si>
  <si>
    <t>POR SOL 4X200ML</t>
  </si>
  <si>
    <t>NUTRIDRINK CREME S PŘÍCHUTÍ BANÁNOVOU</t>
  </si>
  <si>
    <t>POR SOL 4X125GM</t>
  </si>
  <si>
    <t>NUTRIDRINK S PŘÍCHUTÍ BANÁNOVOU</t>
  </si>
  <si>
    <t>POR SOL 1X200ML</t>
  </si>
  <si>
    <t>NUTRIDRINK S PŘÍCHUTÍ VANILKOVOU</t>
  </si>
  <si>
    <t>PreOp 4x200ml</t>
  </si>
  <si>
    <t>PROTIFAR</t>
  </si>
  <si>
    <t>POR PLV SOL 1X225GM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</si>
  <si>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</si>
  <si>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</si>
  <si>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</si>
  <si>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</si>
  <si>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</si>
  <si>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</si>
  <si>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</si>
  <si>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</si>
  <si>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</si>
  <si>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</si>
  <si>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</si>
  <si>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</si>
  <si>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</si>
  <si>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</si>
  <si>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</si>
  <si>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</si>
  <si>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</si>
  <si>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</si>
  <si>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</si>
  <si>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</si>
  <si>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MAST</t>
  </si>
  <si>
    <t>UNG 1X30GM</t>
  </si>
  <si>
    <t>BISEPTOL 480</t>
  </si>
  <si>
    <t>INJ 10X5ML</t>
  </si>
  <si>
    <t>CEFTAZIDIM KABI 2 GM</t>
  </si>
  <si>
    <t>INJ+INF PLV SOL 10X2GM</t>
  </si>
  <si>
    <t>CEFTRIAXON KABI 2 G</t>
  </si>
  <si>
    <t>INF PLV SOL 10X2GM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</si>
  <si>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</si>
  <si>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</si>
  <si>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</si>
  <si>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</si>
  <si>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</si>
  <si>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</si>
  <si>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</si>
  <si>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</si>
  <si>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</si>
  <si>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</si>
  <si>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</si>
  <si>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ENTIZOL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</si>
  <si>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</si>
  <si>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</si>
  <si>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</si>
  <si>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</si>
  <si>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</si>
  <si>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</si>
  <si>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</si>
  <si>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</si>
  <si>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</si>
  <si>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</si>
  <si>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 xml:space="preserve">LINEZOLID SANDOZ 600 MG </t>
  </si>
  <si>
    <t>POR TBL FLM 10X600MG</t>
  </si>
  <si>
    <t>MACMIROR COMPLEX</t>
  </si>
  <si>
    <t>VAG UNG 1X30GM+APL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</si>
  <si>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</si>
  <si>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</si>
  <si>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</si>
  <si>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</si>
  <si>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</si>
  <si>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</si>
  <si>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NOLICIN</t>
  </si>
  <si>
    <t>TBL 20X400MG</t>
  </si>
  <si>
    <t>OPHTHALMO-FRAMYKOIN</t>
  </si>
  <si>
    <t>UNG OPH 1X5GM</t>
  </si>
  <si>
    <t>PAMYCON NA PŘÍPRAVU KAPEK</t>
  </si>
  <si>
    <t>DRM PLV SOL 1X1LAH</t>
  </si>
  <si>
    <t>PENICILIN G 1,0 DRASELNÁ SO. BIOTIKA</t>
  </si>
  <si>
    <t>INJ PLV SOL 10X1MU</t>
  </si>
  <si>
    <t>PIPERACILLIN/TAZOBACTAM IBIGEN - MIMOŘÁDNÝ DOVOZ</t>
  </si>
  <si>
    <t>4G/0,5G INF PLV SOL 10</t>
  </si>
  <si>
    <t>PIPERACILLIN/TAZOBACTAM MYLAN</t>
  </si>
  <si>
    <t xml:space="preserve">INF PLV SOL 1x4G/500MG </t>
  </si>
  <si>
    <t>PIPERACILLIN/TAZOBACTAM PANPHARMA- MIMOŘÁDNÝ DOVOZ</t>
  </si>
  <si>
    <t>PROSTAPHLIN 1000MG</t>
  </si>
  <si>
    <t>INJ PLV SOL 1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</si>
  <si>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</si>
  <si>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</si>
  <si>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</si>
  <si>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</si>
  <si>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</si>
  <si>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</si>
  <si>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</si>
  <si>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</si>
  <si>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</si>
  <si>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</si>
  <si>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</si>
  <si>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</si>
  <si>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</si>
  <si>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</si>
  <si>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</si>
  <si>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</si>
  <si>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</si>
  <si>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</si>
  <si>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</si>
  <si>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</si>
  <si>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10X200ML/400MG</t>
  </si>
  <si>
    <t>INF SOL 10X100ML/200MG</t>
  </si>
  <si>
    <t>KL AQUA PURIF. KUL., FAG. 1 kg</t>
  </si>
  <si>
    <t>ACIDUM ASCORBICUM</t>
  </si>
  <si>
    <t>INJ 5X5ML</t>
  </si>
  <si>
    <t>ACIDUM ASCORBICUM BBP</t>
  </si>
  <si>
    <t>100MG/ML INJ SOL 5X5ML</t>
  </si>
  <si>
    <t>AGEN 10</t>
  </si>
  <si>
    <t>POR TBL NOB 90X10MG</t>
  </si>
  <si>
    <t>APO-DICLO SR 100</t>
  </si>
  <si>
    <t>POR TBL RET 100X100MG</t>
  </si>
  <si>
    <t>POR TBL RET 30X100MG</t>
  </si>
  <si>
    <t>APO-IBUPROFEN 400 MG</t>
  </si>
  <si>
    <t>POR TBL FLM 30X400MG</t>
  </si>
  <si>
    <t>APO-PAROX</t>
  </si>
  <si>
    <t>100% PAR LQF 10X500ML</t>
  </si>
  <si>
    <t>INF 1X500ML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</si>
  <si>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</si>
  <si>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</si>
  <si>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</si>
  <si>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</si>
  <si>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</si>
  <si>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</si>
  <si>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</si>
  <si>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</si>
  <si>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</si>
  <si>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</si>
  <si>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ARDUAN</t>
  </si>
  <si>
    <t>INJ SIC 25X4MG+2ML</t>
  </si>
  <si>
    <t>ATROPIN BBP</t>
  </si>
  <si>
    <t>1MG/ML INJ SOL 10X1ML</t>
  </si>
  <si>
    <t>0,5MG/ML INJ SOL 10X1ML</t>
  </si>
  <si>
    <t>BETADINE - zelená</t>
  </si>
  <si>
    <t>LIQ 1X1000ML</t>
  </si>
  <si>
    <t>BROMHEXIN - EGIS</t>
  </si>
  <si>
    <t>SOL 1X60ML/120MG</t>
  </si>
  <si>
    <t>CALYPSOL</t>
  </si>
  <si>
    <t>INJ 5X10ML/500MG</t>
  </si>
  <si>
    <t>CARDILAN</t>
  </si>
  <si>
    <t>INJ 10X10ML</t>
  </si>
  <si>
    <t>POR TBL NOB 30X6,25MG</t>
  </si>
  <si>
    <t>CATAPRES 0,15MG INJ-MIMOŘÁDNÝ DOVOZ!!</t>
  </si>
  <si>
    <t>INJ 5X1ML/0.15MG</t>
  </si>
  <si>
    <t>CERNEVIT</t>
  </si>
  <si>
    <t>INJ PLV SOL10X750MG</t>
  </si>
  <si>
    <t>CITALEC</t>
  </si>
  <si>
    <t>20MG TBL FLM 60</t>
  </si>
  <si>
    <t>CODEIN SLOVAKOFARMA</t>
  </si>
  <si>
    <t>15MG TBL NOB 10</t>
  </si>
  <si>
    <t>CYMEVENE</t>
  </si>
  <si>
    <t>500MG INF PLV CSL 1</t>
  </si>
  <si>
    <t>DEPAKINE CHRONO 500MG SECABLE</t>
  </si>
  <si>
    <t>TBL RET 100X500MG</t>
  </si>
  <si>
    <t>DEXMEDETOMIDINE EVER PHARMA</t>
  </si>
  <si>
    <t>100MCG/ML INF CNC SOL 25X2ML</t>
  </si>
  <si>
    <t>DONEPEZIL MYLAN</t>
  </si>
  <si>
    <t>5MG TBL FLM 28</t>
  </si>
  <si>
    <t>DZ OCTENISEPT 250 ml</t>
  </si>
  <si>
    <t>sprej</t>
  </si>
  <si>
    <t>DZ PRONTODERM ROZTOK 500 ml</t>
  </si>
  <si>
    <t>DZ TRIXO 500 ML</t>
  </si>
  <si>
    <t>ECOLAV Výplach očí 100ml</t>
  </si>
  <si>
    <t>100 ml</t>
  </si>
  <si>
    <t>EGILOK 50MG</t>
  </si>
  <si>
    <t>TBL 60X50MG</t>
  </si>
  <si>
    <t>POR TBL FLM 20X2.5MG</t>
  </si>
  <si>
    <t>EMBESIN</t>
  </si>
  <si>
    <t>40IU/2ML INF CNC SOL 10X2ML</t>
  </si>
  <si>
    <t>EMPRESSIN 40IU/2ML - mimořádný dovoz</t>
  </si>
  <si>
    <t>INJ SOL 10X2ML</t>
  </si>
  <si>
    <t>ENAP I.V.</t>
  </si>
  <si>
    <t>INJ 5X1ML/1.25MG</t>
  </si>
  <si>
    <t>EPHEDRIN BIOTIKA</t>
  </si>
  <si>
    <t>INJ SOL 10X1ML/50MG</t>
  </si>
  <si>
    <t>Esmocard 100mg/10ml inj.5 x 100mg/10ml</t>
  </si>
  <si>
    <t>ESMOCARD LYO</t>
  </si>
  <si>
    <t>2500MG INF PLV CSL 1</t>
  </si>
  <si>
    <t>ESPUMISAN</t>
  </si>
  <si>
    <t>PORCPSMOL50X40MG-BL</t>
  </si>
  <si>
    <t>ESSENTIALE 300 mg</t>
  </si>
  <si>
    <t>POR CPS DUR 50</t>
  </si>
  <si>
    <t>EUPHYLLIN CR N 200</t>
  </si>
  <si>
    <t>200MG CPS PRO 50</t>
  </si>
  <si>
    <t>INJ 5X5ML/500MG</t>
  </si>
  <si>
    <t>EXCIPIAL U HYDROLOTIO</t>
  </si>
  <si>
    <t>20MG/ML DRM EML 200ML</t>
  </si>
  <si>
    <t>FUROSEMID BBP (FORTE)</t>
  </si>
  <si>
    <t>12,5MG/ML INJ SOL 10X10ML</t>
  </si>
  <si>
    <t>GAVISCON LIQUID PEPPERMINT</t>
  </si>
  <si>
    <t>POR SUS 1X300ML</t>
  </si>
  <si>
    <t>GELASPAN 4% EBI20x500 ml</t>
  </si>
  <si>
    <t>INF SOL20X500ML VAK</t>
  </si>
  <si>
    <t>GLUKÓZA 20 BRAUN</t>
  </si>
  <si>
    <t>200MG/ML INF SOL 10X500ML</t>
  </si>
  <si>
    <t>GLUKÓZA 40 BRAUN</t>
  </si>
  <si>
    <t>400MG/ML INF CNC SOL 20X10ML</t>
  </si>
  <si>
    <t>400MG/ML INF SOL 10X500ML</t>
  </si>
  <si>
    <t>INF SOL 10X250ML-PE</t>
  </si>
  <si>
    <t>HYDROCHLOROTHIAZID LECIVA</t>
  </si>
  <si>
    <t>CHLORID SODNÝ BAXTER 0,9%</t>
  </si>
  <si>
    <t>9MG/ML INF SOL 6X2000ML II</t>
  </si>
  <si>
    <t>IBUPROFEN AL 400</t>
  </si>
  <si>
    <t>400MG TBL FLM 30</t>
  </si>
  <si>
    <t>ICHTOXYL</t>
  </si>
  <si>
    <t>IMURAN</t>
  </si>
  <si>
    <t>50MG TBL FLM 100</t>
  </si>
  <si>
    <t>INDOMETACIN 50 BERLIN-CHEMIE</t>
  </si>
  <si>
    <t>SUP 10X50MG</t>
  </si>
  <si>
    <t>INFADOLAN</t>
  </si>
  <si>
    <t>1600IU/G+300IU/G UNG 30G II</t>
  </si>
  <si>
    <t>INFECTOSCAB 5% KRÉM DRM</t>
  </si>
  <si>
    <t>1X30G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</si>
  <si>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</si>
  <si>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</si>
  <si>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</si>
  <si>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</si>
  <si>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</si>
  <si>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</si>
  <si>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</si>
  <si>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</si>
  <si>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 xml:space="preserve">IR NaCl 0,9% Frekaflex 1000ml </t>
  </si>
  <si>
    <t>Roztok pro hemodialýzu</t>
  </si>
  <si>
    <t>ISOPRENALINA CLORIDRATO 0,2mg.-MIMOŘÁDNÝ DOVOZ!!</t>
  </si>
  <si>
    <t xml:space="preserve"> 5x1ml Monico</t>
  </si>
  <si>
    <t>KL ETHER LÉKOPISNÝ 1000 ml Fagron, Kulich</t>
  </si>
  <si>
    <t>UN 1155</t>
  </si>
  <si>
    <t>KL OLIVAE OLEUM 20G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</si>
  <si>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</si>
  <si>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</si>
  <si>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</si>
  <si>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</si>
  <si>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</si>
  <si>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</si>
  <si>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</si>
  <si>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</si>
  <si>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LIPANTHYL 267 M</t>
  </si>
  <si>
    <t>267MG CPS DUR 90</t>
  </si>
  <si>
    <t>MAALOX SUSPENZE</t>
  </si>
  <si>
    <t>35MG/ML+40MG/ML POR SUS 1X250ML II</t>
  </si>
  <si>
    <t>MAGNESIUM SULFURICUM BBP 10%</t>
  </si>
  <si>
    <t>MAGNOSOLV</t>
  </si>
  <si>
    <t>365MG POR GRA SOL SCC 30</t>
  </si>
  <si>
    <t>MAXITROL</t>
  </si>
  <si>
    <t>OPH GTT SUS 1X5ML</t>
  </si>
  <si>
    <t>OPH UNG 3,5G</t>
  </si>
  <si>
    <t>INJ+INF SOL 10X3ML</t>
  </si>
  <si>
    <t>MIRAKLIDE 10 MG</t>
  </si>
  <si>
    <t>POR TBL FLM 28X10MG I</t>
  </si>
  <si>
    <t>MUCOSOLVAN</t>
  </si>
  <si>
    <t>POR GTT SOL+INH SOL 60ML</t>
  </si>
  <si>
    <t>MULTIBIC 2 MMOL/L DRASLÍKU</t>
  </si>
  <si>
    <t>HFL SOL 2X5000ML</t>
  </si>
  <si>
    <t>MULTIBIC BEZ DRASLÍKU</t>
  </si>
  <si>
    <t>MYDOCALM 150MG</t>
  </si>
  <si>
    <t>TBL OBD 30X150MG</t>
  </si>
  <si>
    <t>NALOXONE POLFA</t>
  </si>
  <si>
    <t>INJ 10X1ML/0.4MG</t>
  </si>
  <si>
    <t>0,3MG/ML+0,12MG/ML INF SOL 1X250ML</t>
  </si>
  <si>
    <t>NEURONTIN 300MG</t>
  </si>
  <si>
    <t>CPS 50X300MG</t>
  </si>
  <si>
    <t>NICORETTE INVISIPATCH 25 MG/16 H</t>
  </si>
  <si>
    <t>DRM EMP TDR 7X25MG</t>
  </si>
  <si>
    <t>NORADRENALIN LÉČIVA</t>
  </si>
  <si>
    <t>IVN INF CNC SOL 5X5ML</t>
  </si>
  <si>
    <t>NOVOSEVEN 2 MG (100 KIU)</t>
  </si>
  <si>
    <t>INJ PSO LQF 2MG III</t>
  </si>
  <si>
    <t>OMEPRAZOL STADA 20 MG</t>
  </si>
  <si>
    <t>POR CPS ETD 30X20MG</t>
  </si>
  <si>
    <t>ONDANSETRON B. BRAUN 2 MG/ML</t>
  </si>
  <si>
    <t>INJ SOL 20X4ML/8MG LDPE</t>
  </si>
  <si>
    <t>OPHTHALMO-AZULEN</t>
  </si>
  <si>
    <t>PENTILIN</t>
  </si>
  <si>
    <t>20MG/ML INJ/INF SOL 5X5ML</t>
  </si>
  <si>
    <t>PRESTARIUM NEO FORTE</t>
  </si>
  <si>
    <t>POR TBL FLM 30X10MG</t>
  </si>
  <si>
    <t>INJ EML 10X50ML</t>
  </si>
  <si>
    <t>INJ EML 10X100ML</t>
  </si>
  <si>
    <t>PROTAMIN MEDA AMPULLEN</t>
  </si>
  <si>
    <t>1000IU/ML INJ SOL 5X5ML</t>
  </si>
  <si>
    <t>REMESTYP 1.0</t>
  </si>
  <si>
    <t>INJ 5X10ML/1MG</t>
  </si>
  <si>
    <t>ROCURONIUM BROMIDE HAMELN</t>
  </si>
  <si>
    <t>10MG/ML INJ/INF SOL 10X5ML</t>
  </si>
  <si>
    <t>SANDOSTATIN 0.1 MG/ML</t>
  </si>
  <si>
    <t>INJ SOL 5X1ML/0.1MG</t>
  </si>
  <si>
    <t>SEROPRAM</t>
  </si>
  <si>
    <t>INF 5X0.5ML/20MG</t>
  </si>
  <si>
    <t>SIMDAX 2,5 MG/ML</t>
  </si>
  <si>
    <t>INF CNC SOL 1X5ML</t>
  </si>
  <si>
    <t>SMECTA</t>
  </si>
  <si>
    <t>PLV POR 1X30SACKU</t>
  </si>
  <si>
    <t>INJ SIC 1X125MG+2ML</t>
  </si>
  <si>
    <t>INJ SIC 1X500MG+8ML</t>
  </si>
  <si>
    <t>SUFENTANIL TORREX 50MCG/ML</t>
  </si>
  <si>
    <t>INJ SOL 5X5ML (250rg)</t>
  </si>
  <si>
    <t>SUFENTANIL TORREX 5MCG/ML</t>
  </si>
  <si>
    <t>INJ SOL 5X10ML (50rg)</t>
  </si>
  <si>
    <t>SUXAMETHONIUM CHLORID VUAB 100MG</t>
  </si>
  <si>
    <t>INJ/INF PLV SOL 1x100MG</t>
  </si>
  <si>
    <t>TACHYBEN I.V. 25 MG INJEKČNÍ ROZTOK</t>
  </si>
  <si>
    <t>TANTUM VERDE SPRAY</t>
  </si>
  <si>
    <t>ORM SPR 30ML 0.15%</t>
  </si>
  <si>
    <t>THIOCTACID 600 T</t>
  </si>
  <si>
    <t>INJ SOL 5X24ML/600MG</t>
  </si>
  <si>
    <t>TOBRADEX</t>
  </si>
  <si>
    <t>3MG/ML+1MG/ML OPH GTT SUS 1X5ML</t>
  </si>
  <si>
    <t>3MG/G+1MG/G OPH UNG 3,5G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</si>
  <si>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</si>
  <si>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</si>
  <si>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</si>
  <si>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</si>
  <si>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</si>
  <si>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</si>
  <si>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TRANSMETIL 500 MG TABLETY</t>
  </si>
  <si>
    <t>POR TBL ENT 10X500MG</t>
  </si>
  <si>
    <t>Trental inj -MIMOŘÁDNÝ DOVOZ!!</t>
  </si>
  <si>
    <t>INJ 5X5ML/100MG</t>
  </si>
  <si>
    <t>VASOCARDIN 50</t>
  </si>
  <si>
    <t>POR TBL NOB 50X50MG</t>
  </si>
  <si>
    <t>VERAL 100 RETARD</t>
  </si>
  <si>
    <t>POR TBL RET30X100MG</t>
  </si>
  <si>
    <t>VIANT</t>
  </si>
  <si>
    <t>INF PLV SOL 10</t>
  </si>
  <si>
    <t>VIDISIC</t>
  </si>
  <si>
    <t>GEL OPH 1X10GM</t>
  </si>
  <si>
    <t>XYZAL</t>
  </si>
  <si>
    <t>ZARZIO 48 MU/0,5 ML</t>
  </si>
  <si>
    <t>INJ+INF SOL 5X0.5ML</t>
  </si>
  <si>
    <t>TBL OBD 30X10MG</t>
  </si>
  <si>
    <t>ZYPREXA VELOTAB 10 MG</t>
  </si>
  <si>
    <t>POR TBL DIS 28X10MG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</si>
  <si>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</si>
  <si>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</si>
  <si>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</si>
  <si>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</si>
  <si>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</si>
  <si>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</si>
  <si>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</si>
  <si>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OLIMEL N9</t>
  </si>
  <si>
    <t>SMOFKABIVEN 1970ml</t>
  </si>
  <si>
    <t>IR 4x1970 ml</t>
  </si>
  <si>
    <t>CUBITAN S PŘÍCHUTÍ VANILKOVOU</t>
  </si>
  <si>
    <t>DIASIP S PŘÍCHUTÍ CAPPUCCINO</t>
  </si>
  <si>
    <t>DIASIP S PŘÍCHUTÍ JAHODOVOU</t>
  </si>
  <si>
    <t>DIASIP S PŘÍCHUTÍ VANILKOVOU</t>
  </si>
  <si>
    <t>NUTILIS POWDER</t>
  </si>
  <si>
    <t>POR PLV 1X300GM</t>
  </si>
  <si>
    <t>Nutricomp glutamine plus HDPE 500 ml plast</t>
  </si>
  <si>
    <t>1x500 ml</t>
  </si>
  <si>
    <t>NUTRIDRINK BALÍČEK 5+1</t>
  </si>
  <si>
    <t>POR SOL 6X200ML</t>
  </si>
  <si>
    <t>NUTRIDRINK COMPACT NEUTRAL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</si>
  <si>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</si>
  <si>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</si>
  <si>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</si>
  <si>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</si>
  <si>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</si>
  <si>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</si>
  <si>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</si>
  <si>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</si>
  <si>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</si>
  <si>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</si>
  <si>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</si>
  <si>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</si>
  <si>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</si>
  <si>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</si>
  <si>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</si>
  <si>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</si>
  <si>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</si>
  <si>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8X1000ML</t>
  </si>
  <si>
    <t>POR SOL 1X1000ML</t>
  </si>
  <si>
    <t>Nutrison Advanced DIASON LOW ENERGY</t>
  </si>
  <si>
    <t>por.sol.1000ml</t>
  </si>
  <si>
    <t>NUTRISON ADVANCED PEPTISORB</t>
  </si>
  <si>
    <t xml:space="preserve">POR SOL 1X1000ML </t>
  </si>
  <si>
    <t>Nutrison Advanced Protison 500ml NOVÝ</t>
  </si>
  <si>
    <t>1x500ml</t>
  </si>
  <si>
    <t>NUTRISON MULTI FIBRE</t>
  </si>
  <si>
    <t>POR SOL 1X1000ML-VA</t>
  </si>
  <si>
    <t>Nutrison Protein Advance 500ml</t>
  </si>
  <si>
    <t>léky - krev.deriváty ZUL (TO)</t>
  </si>
  <si>
    <t>ATENATIV</t>
  </si>
  <si>
    <t>50IU/ML INF PSO LQF 1+1X10ML</t>
  </si>
  <si>
    <t>HAEMOCOMPLETTAN P</t>
  </si>
  <si>
    <t>20MG/ML INJ/INF PLV SOL 1X2000MG</t>
  </si>
  <si>
    <t>20MG/ML INJ/INF PLV SOL 1X1000MG</t>
  </si>
  <si>
    <t>HUMAN ALBUMIN CSL BEHRING</t>
  </si>
  <si>
    <t>OCPLEX</t>
  </si>
  <si>
    <t>500IU INF PSO LQF 1+1X20ML</t>
  </si>
  <si>
    <t>1000IU INF PSO LQF 1+1X40ML</t>
  </si>
  <si>
    <t>léky - trombolýza (LEK)</t>
  </si>
  <si>
    <t>ACTILYSE 50MG</t>
  </si>
  <si>
    <t>INJ SIC 1X50MG+50ML</t>
  </si>
  <si>
    <t>AMIKACIN MEDOCHEMIE 500MG/2ML INJ/INF</t>
  </si>
  <si>
    <t>SOL 10X2ML</t>
  </si>
  <si>
    <t>AMIKACIN MEDOPHARM 500 MG/2 ML</t>
  </si>
  <si>
    <t>INJ+INF SOL 10X2ML/500MG</t>
  </si>
  <si>
    <t>AZITROMYCIN SANDOZ 500 MG</t>
  </si>
  <si>
    <t>POR TBL FLM 3X500MG</t>
  </si>
  <si>
    <t>BENEMICIN 300 MG</t>
  </si>
  <si>
    <t>CPS 100X300MG</t>
  </si>
  <si>
    <t>CEFTAZIDIM KABI 1 GM</t>
  </si>
  <si>
    <t>INJ PLV SOL 10X1GM</t>
  </si>
  <si>
    <t>COLOMYCIN INJEKCE 1 000 000 MJ</t>
  </si>
  <si>
    <t>1000000IU INJ PLV SOL/SOL NEB 10X1MIU</t>
  </si>
  <si>
    <t>GARAMYCIN SCHWAMM</t>
  </si>
  <si>
    <t>130MG SPO MED 1</t>
  </si>
  <si>
    <t>KLACID</t>
  </si>
  <si>
    <t>MACMIROR COMPLEX 500</t>
  </si>
  <si>
    <t>SUP VAG 8</t>
  </si>
  <si>
    <t>MEROPENEM KABI 1 G</t>
  </si>
  <si>
    <t>INJ+INF PLV SOL 10X1000MG</t>
  </si>
  <si>
    <t>OFLOXIN INF</t>
  </si>
  <si>
    <t>INF SOL 10X100ML</t>
  </si>
  <si>
    <t>PIPERACILLIN/TAZOBACTAM KABI 4 G/0,5 G</t>
  </si>
  <si>
    <t>INF PLV SOL 10X4.5GM</t>
  </si>
  <si>
    <t>TARGOCID 400MG</t>
  </si>
  <si>
    <t>INJ SIC 1X400MG+SOL</t>
  </si>
  <si>
    <t>TAXIMED</t>
  </si>
  <si>
    <t>1G INJ/INF PLV SOL 1</t>
  </si>
  <si>
    <t>TOBREX</t>
  </si>
  <si>
    <t>GTT OPH 5ML 3MG/1ML</t>
  </si>
  <si>
    <t>ZYVOXID</t>
  </si>
  <si>
    <t>INF SOL 10X300ML</t>
  </si>
  <si>
    <t>ECALTA 100 MG</t>
  </si>
  <si>
    <t>INF PLV CSL 100MG+30ML</t>
  </si>
  <si>
    <t>MYCAMINE 100 MG</t>
  </si>
  <si>
    <t>INF PLV SOL 1X100MG</t>
  </si>
  <si>
    <t>VFEND 200 MG</t>
  </si>
  <si>
    <t>INF PLV SOL 1X200MG</t>
  </si>
  <si>
    <t>INJ 50X5ML</t>
  </si>
  <si>
    <t>ADRENALIN BRADEX</t>
  </si>
  <si>
    <t>200G/L INF SOL 10X200ML</t>
  </si>
  <si>
    <t>BETADINE</t>
  </si>
  <si>
    <t>UNG 1X20GM</t>
  </si>
  <si>
    <t>BETADINE (CHIRURG.) - hnědá</t>
  </si>
  <si>
    <t>BUPIVACAINE ACCORD</t>
  </si>
  <si>
    <t>5MG/ML INJ SOL 1X20ML</t>
  </si>
  <si>
    <t>DOLMINA INJ.</t>
  </si>
  <si>
    <t>INJ 5X3ML/75MG</t>
  </si>
  <si>
    <t>DZ OCTENISEPT 1 l</t>
  </si>
  <si>
    <t>ESMERON</t>
  </si>
  <si>
    <t>FYZIOLOGICKÝ ROZTOK VIAFLO</t>
  </si>
  <si>
    <t>INF SOL 10X1000ML</t>
  </si>
  <si>
    <t>HYPNOMIDATE</t>
  </si>
  <si>
    <t>2MG/ML INJ SOL 5X10ML</t>
  </si>
  <si>
    <t>400MG TBL FLM 50</t>
  </si>
  <si>
    <t>ISOCOR</t>
  </si>
  <si>
    <t>2,5MG/ML INJ/INF SOL 10X2ML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</si>
  <si>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</si>
  <si>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</si>
  <si>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</si>
  <si>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</si>
  <si>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</si>
  <si>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</si>
  <si>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</si>
  <si>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MS HYDROG.PEROX. 3% 1000g</t>
  </si>
  <si>
    <t>KL MS HYDROG.PEROX. 3% 500g</t>
  </si>
  <si>
    <t>LIPOBASE</t>
  </si>
  <si>
    <t>CRM 100G</t>
  </si>
  <si>
    <t>MIDAZOLAM KALCEKS 5MG/ML</t>
  </si>
  <si>
    <t>INJ/INF SOL 10X1ML</t>
  </si>
  <si>
    <t>REMIFENTANIL B. BRAUN 1 MG</t>
  </si>
  <si>
    <t>INJ/INF PLV CSL 5X1MG</t>
  </si>
  <si>
    <t>INF 10X1000ML(LDPE)</t>
  </si>
  <si>
    <t>ROCURONIUM B. BRAUN 10MG/ML</t>
  </si>
  <si>
    <t xml:space="preserve"> INJ/INF SOL 20X5ML</t>
  </si>
  <si>
    <t>SEVOFLURANE BAXTER 100%</t>
  </si>
  <si>
    <t>INH LIQ VAP 6X250ML I</t>
  </si>
  <si>
    <t xml:space="preserve">SEVORANE 100% </t>
  </si>
  <si>
    <t>INH SOL 1X250ML</t>
  </si>
  <si>
    <t>SOLUTIO THOMAS CUM PROCAINO ARDEAPHARMA</t>
  </si>
  <si>
    <t>INF CNC SOL 20X50ML</t>
  </si>
  <si>
    <t>SUPRANE</t>
  </si>
  <si>
    <t>INH LIQ VAP 6X240ML</t>
  </si>
  <si>
    <t>TACHOSIL</t>
  </si>
  <si>
    <t>DRM SPO 3.0X2.5CM</t>
  </si>
  <si>
    <t>DRM SPO 9.5X4.8CM</t>
  </si>
  <si>
    <t>51</t>
  </si>
  <si>
    <t>NTMC: Národní telemedicínské centrum</t>
  </si>
  <si>
    <t>5102</t>
  </si>
  <si>
    <t>NTMC: Národní telemedicínské centrum - provoz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</si>
  <si>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</si>
  <si>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</si>
  <si>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</si>
  <si>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</si>
  <si>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</si>
  <si>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</si>
  <si>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</si>
  <si>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</si>
  <si>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</si>
  <si>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</si>
  <si>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</si>
  <si>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</si>
  <si>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</si>
  <si>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</si>
  <si>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</si>
  <si>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</si>
  <si>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</si>
  <si>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</si>
  <si>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</si>
  <si>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</si>
  <si>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</si>
  <si>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</si>
  <si>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</si>
  <si>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</si>
  <si>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</si>
  <si>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</si>
  <si>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</si>
  <si>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</si>
  <si>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C10AA05 - ATORVASTATIN</t>
  </si>
  <si>
    <t>C10AA07 - ROSUVASTATIN</t>
  </si>
  <si>
    <t>G04CA02 - TAMSULOSIN</t>
  </si>
  <si>
    <t>H01CB02 - OKTREOTID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</si>
  <si>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</si>
  <si>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</si>
  <si>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</si>
  <si>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</si>
  <si>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</si>
  <si>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</si>
  <si>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</si>
  <si>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</si>
  <si>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</si>
  <si>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</si>
  <si>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</si>
  <si>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J01XD01 - METRONIDAZOL</t>
  </si>
  <si>
    <t>J01XX08 - LINEZOLID</t>
  </si>
  <si>
    <t>J02AC01 - FLUKONAZOL</t>
  </si>
  <si>
    <t>J02AX06 - ANIDULAFUNGIN</t>
  </si>
  <si>
    <t>J05AB06 - GANCIKLOVIR</t>
  </si>
  <si>
    <t>L03AA02 - FILGRASTIM</t>
  </si>
  <si>
    <t>L04AX01 - AZATHIOPRIN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</si>
  <si>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</si>
  <si>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</si>
  <si>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</si>
  <si>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</si>
  <si>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</si>
  <si>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</si>
  <si>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</si>
  <si>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</si>
  <si>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</si>
  <si>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N05AH03 - OLANZAPIN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</si>
  <si>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</si>
  <si>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</si>
  <si>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</si>
  <si>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</si>
  <si>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</si>
  <si>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</si>
  <si>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</si>
  <si>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</si>
  <si>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</si>
  <si>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N06DA02 - DONEPEZIL</t>
  </si>
  <si>
    <t>N07CA01 - BETAHISTIN</t>
  </si>
  <si>
    <t>R03AC02 - SALBUTAMOL</t>
  </si>
  <si>
    <t>R05CB01 - ACETYLCYSTEIN</t>
  </si>
  <si>
    <t>R06AE07 - CETIRIZIN</t>
  </si>
  <si>
    <t>J05AX05 - INOSIN PRANOBEX</t>
  </si>
  <si>
    <t>B01AF02 - APIXABAN</t>
  </si>
  <si>
    <t>R03AK06 - SALMETEROL A FLUTIKASON</t>
  </si>
  <si>
    <t>R03AK07 - FORMOTEROL A BUDESONID</t>
  </si>
  <si>
    <t>C03DA04 - EPLERENON</t>
  </si>
  <si>
    <t>A03FA07 - ITOPRIDUM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</si>
  <si>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</si>
  <si>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</si>
  <si>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</si>
  <si>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</si>
  <si>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</si>
  <si>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</si>
  <si>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</si>
  <si>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</si>
  <si>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</si>
  <si>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</si>
  <si>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</si>
  <si>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</si>
  <si>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A03FA07</t>
  </si>
  <si>
    <t>166759</t>
  </si>
  <si>
    <t>50MG TBL FLM 40(4X10)</t>
  </si>
  <si>
    <t>237595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</si>
  <si>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</si>
  <si>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</si>
  <si>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</si>
  <si>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</si>
  <si>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</si>
  <si>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</si>
  <si>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</si>
  <si>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</si>
  <si>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</si>
  <si>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</si>
  <si>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</si>
  <si>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</si>
  <si>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</si>
  <si>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</si>
  <si>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</si>
  <si>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</si>
  <si>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</si>
  <si>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</si>
  <si>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</si>
  <si>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</si>
  <si>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</si>
  <si>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</si>
  <si>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</si>
  <si>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</si>
  <si>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</si>
  <si>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</si>
  <si>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</si>
  <si>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B01AB05</t>
  </si>
  <si>
    <t>115401</t>
  </si>
  <si>
    <t>4000IU(40MG)/0,4ML INJ SOL ISP 10X0,4ML I</t>
  </si>
  <si>
    <t>115402</t>
  </si>
  <si>
    <t>6000IU(60MG)/0,6ML INJ SOL ISP 10X0,6ML I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</si>
  <si>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</si>
  <si>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</si>
  <si>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</si>
  <si>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</si>
  <si>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</si>
  <si>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</si>
  <si>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</si>
  <si>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</si>
  <si>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</si>
  <si>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</si>
  <si>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</si>
  <si>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</si>
  <si>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</si>
  <si>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</si>
  <si>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</si>
  <si>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</si>
  <si>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</si>
  <si>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</si>
  <si>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</si>
  <si>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</si>
  <si>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</si>
  <si>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</si>
  <si>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</si>
  <si>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</si>
  <si>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</si>
  <si>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</si>
  <si>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</si>
  <si>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</si>
  <si>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</si>
  <si>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</si>
  <si>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</si>
  <si>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</si>
  <si>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</si>
  <si>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</si>
  <si>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</si>
  <si>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536</t>
  </si>
  <si>
    <t>1MG/ML INF CNC SOL 5X1ML</t>
  </si>
  <si>
    <t>C02CA06</t>
  </si>
  <si>
    <t>215473</t>
  </si>
  <si>
    <t>EBRANTIL</t>
  </si>
  <si>
    <t>25MG INJ SOL 5X5ML</t>
  </si>
  <si>
    <t>215474</t>
  </si>
  <si>
    <t>50MG INJ SOL 5X10ML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</si>
  <si>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</si>
  <si>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</si>
  <si>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</si>
  <si>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</si>
  <si>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</si>
  <si>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</si>
  <si>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</si>
  <si>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</si>
  <si>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56810</t>
  </si>
  <si>
    <t>250MG TBL NOB 20</t>
  </si>
  <si>
    <t>98219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</si>
  <si>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</si>
  <si>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</si>
  <si>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</si>
  <si>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</si>
  <si>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</si>
  <si>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</si>
  <si>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</si>
  <si>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100308</t>
  </si>
  <si>
    <t>300MG/100G CRM 40G</t>
  </si>
  <si>
    <t>C07AB02</t>
  </si>
  <si>
    <t>231687</t>
  </si>
  <si>
    <t>231689</t>
  </si>
  <si>
    <t>231691</t>
  </si>
  <si>
    <t>100MG TBL PRO 30</t>
  </si>
  <si>
    <t>231696</t>
  </si>
  <si>
    <t>231697</t>
  </si>
  <si>
    <t>231702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</si>
  <si>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</si>
  <si>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</si>
  <si>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</si>
  <si>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</si>
  <si>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</si>
  <si>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</si>
  <si>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</si>
  <si>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</si>
  <si>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199671</t>
  </si>
  <si>
    <t>BISOPROLOL PMCS</t>
  </si>
  <si>
    <t>2,5MG TBL NOB 30</t>
  </si>
  <si>
    <t>226543</t>
  </si>
  <si>
    <t>BISOPROLOL AUROVITAS</t>
  </si>
  <si>
    <t>233559</t>
  </si>
  <si>
    <t>233579</t>
  </si>
  <si>
    <t>233584</t>
  </si>
  <si>
    <t>233600</t>
  </si>
  <si>
    <t>C07AB12</t>
  </si>
  <si>
    <t>229887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</si>
  <si>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</si>
  <si>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</si>
  <si>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</si>
  <si>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</si>
  <si>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</si>
  <si>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</si>
  <si>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</si>
  <si>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</si>
  <si>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111902</t>
  </si>
  <si>
    <t>20MG TBL NOB 30</t>
  </si>
  <si>
    <t>C08DA01</t>
  </si>
  <si>
    <t>233479</t>
  </si>
  <si>
    <t>C09AA04</t>
  </si>
  <si>
    <t>101211</t>
  </si>
  <si>
    <t>5MG TBL FLM 90(3X30)</t>
  </si>
  <si>
    <t>C09AA05</t>
  </si>
  <si>
    <t>15866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</si>
  <si>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</si>
  <si>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</si>
  <si>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</si>
  <si>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</si>
  <si>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</si>
  <si>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</si>
  <si>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</si>
  <si>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</si>
  <si>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</si>
  <si>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C09AA10</t>
  </si>
  <si>
    <t>234730</t>
  </si>
  <si>
    <t>GOPTEN</t>
  </si>
  <si>
    <t>2MG CPS DUR 98</t>
  </si>
  <si>
    <t>C09BB04</t>
  </si>
  <si>
    <t>124093</t>
  </si>
  <si>
    <t>PRESTANCE</t>
  </si>
  <si>
    <t>5MG/5MG TBL NOB 120(4X30)</t>
  </si>
  <si>
    <t>C09CA01</t>
  </si>
  <si>
    <t>114067</t>
  </si>
  <si>
    <t>50MG TBL FLM 90 II</t>
  </si>
  <si>
    <t>114070</t>
  </si>
  <si>
    <t>100MG TBL FLM 90 PVC</t>
  </si>
  <si>
    <t>C10AA05</t>
  </si>
  <si>
    <t>122632</t>
  </si>
  <si>
    <t>SORTIS</t>
  </si>
  <si>
    <t>80MG TBL FLM 30</t>
  </si>
  <si>
    <t>50318</t>
  </si>
  <si>
    <t>TULIP</t>
  </si>
  <si>
    <t>20MG TBL FLM 90X1</t>
  </si>
  <si>
    <t>93019</t>
  </si>
  <si>
    <t>C10AA07</t>
  </si>
  <si>
    <t>145849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</si>
  <si>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</si>
  <si>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</si>
  <si>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</si>
  <si>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</si>
  <si>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</si>
  <si>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</si>
  <si>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</si>
  <si>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</si>
  <si>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</si>
  <si>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</si>
  <si>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H03AA01</t>
  </si>
  <si>
    <t>172044</t>
  </si>
  <si>
    <t>LETROX</t>
  </si>
  <si>
    <t>150MCG TBL NOB 100</t>
  </si>
  <si>
    <t>187427</t>
  </si>
  <si>
    <t>100MCG TBL NOB 100</t>
  </si>
  <si>
    <t>243130</t>
  </si>
  <si>
    <t>243131</t>
  </si>
  <si>
    <t>243136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</si>
  <si>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</si>
  <si>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</si>
  <si>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</si>
  <si>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</si>
  <si>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</si>
  <si>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</si>
  <si>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</si>
  <si>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</si>
  <si>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</si>
  <si>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</si>
  <si>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</si>
  <si>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</si>
  <si>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</si>
  <si>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</si>
  <si>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</si>
  <si>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141263</t>
  </si>
  <si>
    <t>4G/500MG INF PLV SOL 1</t>
  </si>
  <si>
    <t>J01DC02</t>
  </si>
  <si>
    <t>18547</t>
  </si>
  <si>
    <t>64831</t>
  </si>
  <si>
    <t>AXETINE</t>
  </si>
  <si>
    <t>1,5G INJ/INF PLV SOL 10</t>
  </si>
  <si>
    <t>J01DD01</t>
  </si>
  <si>
    <t>201030</t>
  </si>
  <si>
    <t>SEFOTAK</t>
  </si>
  <si>
    <t>J01DD04</t>
  </si>
  <si>
    <t>121240</t>
  </si>
  <si>
    <t>CEFTRIAXON KABI</t>
  </si>
  <si>
    <t>2G 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</si>
  <si>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</si>
  <si>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</si>
  <si>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</si>
  <si>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</si>
  <si>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</si>
  <si>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</si>
  <si>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</si>
  <si>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</si>
  <si>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</si>
  <si>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</si>
  <si>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</si>
  <si>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</si>
  <si>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</si>
  <si>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</si>
  <si>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</si>
  <si>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</si>
  <si>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</si>
  <si>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</si>
  <si>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</si>
  <si>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</si>
  <si>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</si>
  <si>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</si>
  <si>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</si>
  <si>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</si>
  <si>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</si>
  <si>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</si>
  <si>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</si>
  <si>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</si>
  <si>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164407</t>
  </si>
  <si>
    <t>2MG/ML INF SOL 10X200ML</t>
  </si>
  <si>
    <t>J05AX05</t>
  </si>
  <si>
    <t>107676</t>
  </si>
  <si>
    <t>500MG TBL NOB 50</t>
  </si>
  <si>
    <t>162748</t>
  </si>
  <si>
    <t>500MG TBL NOB 100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</si>
  <si>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</si>
  <si>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</si>
  <si>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</si>
  <si>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</si>
  <si>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</si>
  <si>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</si>
  <si>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</si>
  <si>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</si>
  <si>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</si>
  <si>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</si>
  <si>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</si>
  <si>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</si>
  <si>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</si>
  <si>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</si>
  <si>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</si>
  <si>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</si>
  <si>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</si>
  <si>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</si>
  <si>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</si>
  <si>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</si>
  <si>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</si>
  <si>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</si>
  <si>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</si>
  <si>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</si>
  <si>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</si>
  <si>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150766</t>
  </si>
  <si>
    <t>GABANOX</t>
  </si>
  <si>
    <t>300MG CPS DUR 90</t>
  </si>
  <si>
    <t>84398</t>
  </si>
  <si>
    <t>NEURONTIN</t>
  </si>
  <si>
    <t>100MG CPS DUR 100</t>
  </si>
  <si>
    <t>84400</t>
  </si>
  <si>
    <t>300MG CPS DUR 100</t>
  </si>
  <si>
    <t>N04BA02</t>
  </si>
  <si>
    <t>3591</t>
  </si>
  <si>
    <t>250MG/25MG TBL NOB 100</t>
  </si>
  <si>
    <t>N05AH03</t>
  </si>
  <si>
    <t>500752</t>
  </si>
  <si>
    <t>OLANZAPIN MYLAN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</si>
  <si>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</si>
  <si>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</si>
  <si>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</si>
  <si>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</si>
  <si>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</si>
  <si>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</si>
  <si>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</si>
  <si>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127737</t>
  </si>
  <si>
    <t>MIDAZOLAM ACCORD</t>
  </si>
  <si>
    <t>5MG/ML INJ/INF SOL 10X1ML</t>
  </si>
  <si>
    <t>239963</t>
  </si>
  <si>
    <t>1MG/ML INJ/INF SOL 10X5ML</t>
  </si>
  <si>
    <t>239964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</si>
  <si>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</si>
  <si>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</si>
  <si>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</si>
  <si>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</si>
  <si>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</si>
  <si>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</si>
  <si>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</si>
  <si>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</si>
  <si>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</si>
  <si>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N06AX11</t>
  </si>
  <si>
    <t>235822</t>
  </si>
  <si>
    <t>MIRTAZAPIN MYLAN</t>
  </si>
  <si>
    <t>30MG POR TBL DIS 30</t>
  </si>
  <si>
    <t>N06AX16</t>
  </si>
  <si>
    <t>233727</t>
  </si>
  <si>
    <t>VENLAFAXIN MYLAN</t>
  </si>
  <si>
    <t>N07CA01</t>
  </si>
  <si>
    <t>229646</t>
  </si>
  <si>
    <t>BETASERC</t>
  </si>
  <si>
    <t>16MG TBL NOB 60</t>
  </si>
  <si>
    <t>R03AC02</t>
  </si>
  <si>
    <t>231956</t>
  </si>
  <si>
    <t>237705</t>
  </si>
  <si>
    <t>31934</t>
  </si>
  <si>
    <t>R03AK06</t>
  </si>
  <si>
    <t>205588</t>
  </si>
  <si>
    <t>AIRFLUSAN FORSPIRO</t>
  </si>
  <si>
    <t>50MCG/500MCG INH PLV DOS 1X60DÁV</t>
  </si>
  <si>
    <t>R03AK07</t>
  </si>
  <si>
    <t>180087</t>
  </si>
  <si>
    <t>SYMBICORT TURBUHALER</t>
  </si>
  <si>
    <t>160MCG/4,5MCG INH PLV 1X120DÁV</t>
  </si>
  <si>
    <t>R05CB01</t>
  </si>
  <si>
    <t>232296</t>
  </si>
  <si>
    <t>32857</t>
  </si>
  <si>
    <t>600MG TBL EFF 10 (1X10)</t>
  </si>
  <si>
    <t>32858</t>
  </si>
  <si>
    <t>600MG TBL EFF 20 (2X10)</t>
  </si>
  <si>
    <t>32859</t>
  </si>
  <si>
    <t>600MG TBL EFF 50 (5X10)</t>
  </si>
  <si>
    <t>R06AE07</t>
  </si>
  <si>
    <t>5496</t>
  </si>
  <si>
    <t>10MG TBL FLM 60</t>
  </si>
  <si>
    <t>99600</t>
  </si>
  <si>
    <t>10MG TBL FLM 90</t>
  </si>
  <si>
    <t>V06XX</t>
  </si>
  <si>
    <t>217108</t>
  </si>
  <si>
    <t>33220</t>
  </si>
  <si>
    <t>POR SOL 1X225G</t>
  </si>
  <si>
    <t>33749</t>
  </si>
  <si>
    <t>POR SOL 4X125G</t>
  </si>
  <si>
    <t>33847</t>
  </si>
  <si>
    <t>33936</t>
  </si>
  <si>
    <t>A04AA01</t>
  </si>
  <si>
    <t>187607</t>
  </si>
  <si>
    <t>ONDANSETRON B. BRAUN</t>
  </si>
  <si>
    <t>2MG/ML INJ SOL 20X4ML II</t>
  </si>
  <si>
    <t>168326</t>
  </si>
  <si>
    <t>2,5MG TBL FLM 20</t>
  </si>
  <si>
    <t>216900</t>
  </si>
  <si>
    <t>1MG/ML INF CNC SOL 5X5ML</t>
  </si>
  <si>
    <t>132638</t>
  </si>
  <si>
    <t>50MG TBL NOB 50</t>
  </si>
  <si>
    <t>54151</t>
  </si>
  <si>
    <t>50MG TBL NOB 60</t>
  </si>
  <si>
    <t>15379</t>
  </si>
  <si>
    <t>10MG TBL NOB 90</t>
  </si>
  <si>
    <t>101227</t>
  </si>
  <si>
    <t>H01CB02</t>
  </si>
  <si>
    <t>15245</t>
  </si>
  <si>
    <t>SANDOSTATIN</t>
  </si>
  <si>
    <t>0,1MG/ML INJ/INF SOL 5X1ML</t>
  </si>
  <si>
    <t>9710</t>
  </si>
  <si>
    <t>62,5MG/ML INJ PSO LQF 125MG+2ML</t>
  </si>
  <si>
    <t>9711</t>
  </si>
  <si>
    <t>62,5MG/ML INJ PSO LQF 500MG+7,8ML</t>
  </si>
  <si>
    <t>184245</t>
  </si>
  <si>
    <t>75MCG TBL NOB 100</t>
  </si>
  <si>
    <t>187425</t>
  </si>
  <si>
    <t>50MCG TBL NOB 100</t>
  </si>
  <si>
    <t>113453</t>
  </si>
  <si>
    <t>PIPERACILLIN/TAZOBACTAM KABI</t>
  </si>
  <si>
    <t>206563</t>
  </si>
  <si>
    <t>156835</t>
  </si>
  <si>
    <t>MEROPENEM KABI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</si>
  <si>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</si>
  <si>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</si>
  <si>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</si>
  <si>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</si>
  <si>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</si>
  <si>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</si>
  <si>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</si>
  <si>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</si>
  <si>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243369</t>
  </si>
  <si>
    <t>AMIKACIN MEDOCHEMIE</t>
  </si>
  <si>
    <t>3708</t>
  </si>
  <si>
    <t>2MG/ML INF SOL 10X300ML I</t>
  </si>
  <si>
    <t>J02AX06</t>
  </si>
  <si>
    <t>149384</t>
  </si>
  <si>
    <t>ECALTA</t>
  </si>
  <si>
    <t>100MG INF PLV CSL 1</t>
  </si>
  <si>
    <t>J05AB06</t>
  </si>
  <si>
    <t>241308</t>
  </si>
  <si>
    <t>L03AA02</t>
  </si>
  <si>
    <t>500570</t>
  </si>
  <si>
    <t>ZARZIO</t>
  </si>
  <si>
    <t>48MU/0,5ML INJ/INF SOL ISP 5X0,5ML I</t>
  </si>
  <si>
    <t>L04AX01</t>
  </si>
  <si>
    <t>199647</t>
  </si>
  <si>
    <t>M03AC09</t>
  </si>
  <si>
    <t>220105</t>
  </si>
  <si>
    <t>226455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</si>
  <si>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</si>
  <si>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</si>
  <si>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</si>
  <si>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</si>
  <si>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</si>
  <si>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</si>
  <si>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</si>
  <si>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</si>
  <si>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44997</t>
  </si>
  <si>
    <t>500MG TBL RET 100</t>
  </si>
  <si>
    <t>84399</t>
  </si>
  <si>
    <t>300MG CPS DUR 50</t>
  </si>
  <si>
    <t>127738</t>
  </si>
  <si>
    <t>5MG/ML INJ/INF SOL 10X3ML</t>
  </si>
  <si>
    <t>239965</t>
  </si>
  <si>
    <t>N05CM18</t>
  </si>
  <si>
    <t>136755</t>
  </si>
  <si>
    <t>N06AB05</t>
  </si>
  <si>
    <t>107847</t>
  </si>
  <si>
    <t>N06AB10</t>
  </si>
  <si>
    <t>187330</t>
  </si>
  <si>
    <t>MIRAKLIDE</t>
  </si>
  <si>
    <t>10MG TBL FLM 28 I</t>
  </si>
  <si>
    <t>N06DA02</t>
  </si>
  <si>
    <t>231007</t>
  </si>
  <si>
    <t>66030</t>
  </si>
  <si>
    <t>217110</t>
  </si>
  <si>
    <t>217112</t>
  </si>
  <si>
    <t>POR PLV 1X300G</t>
  </si>
  <si>
    <t>33339</t>
  </si>
  <si>
    <t>33340</t>
  </si>
  <si>
    <t>33422</t>
  </si>
  <si>
    <t>NUTRISON ADVANCED DIASON LOW ENERGY</t>
  </si>
  <si>
    <t>33423</t>
  </si>
  <si>
    <t>33424</t>
  </si>
  <si>
    <t>33530</t>
  </si>
  <si>
    <t>33740</t>
  </si>
  <si>
    <t>33742</t>
  </si>
  <si>
    <t>33750</t>
  </si>
  <si>
    <t>33751</t>
  </si>
  <si>
    <t>33752</t>
  </si>
  <si>
    <t>NUTRIDRINK CREME S PŘÍCHUTÍ LESNÍHO OVOCE</t>
  </si>
  <si>
    <t>33833</t>
  </si>
  <si>
    <t>33848</t>
  </si>
  <si>
    <t>33850</t>
  </si>
  <si>
    <t>33851</t>
  </si>
  <si>
    <t>33852</t>
  </si>
  <si>
    <t>33855</t>
  </si>
  <si>
    <t>NUTRIDRINK BALÍČEK 5 + 1</t>
  </si>
  <si>
    <t>33856</t>
  </si>
  <si>
    <t>33857</t>
  </si>
  <si>
    <t>33858</t>
  </si>
  <si>
    <t>33859</t>
  </si>
  <si>
    <t>33897</t>
  </si>
  <si>
    <t>NUTRIDRINK COMPACT PROTEIN S PŘÍCHUTÍ BROSKEV A MANGO</t>
  </si>
  <si>
    <t>33898</t>
  </si>
  <si>
    <t>124418</t>
  </si>
  <si>
    <t>ROCURONIUM B. BRAUN</t>
  </si>
  <si>
    <t>226690</t>
  </si>
  <si>
    <t>235904</t>
  </si>
  <si>
    <t>10MG/ML INJ/INF SOL 20X5ML</t>
  </si>
  <si>
    <t>N01AB08</t>
  </si>
  <si>
    <t>160320</t>
  </si>
  <si>
    <t>SEVOFLURANE BAXTER</t>
  </si>
  <si>
    <t>100% INH LIQ VAP 6X250ML I</t>
  </si>
  <si>
    <t>224479</t>
  </si>
  <si>
    <t>MIDAZOLAM KALCEKS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</si>
  <si>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</si>
  <si>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</si>
  <si>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</si>
  <si>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</si>
  <si>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</si>
  <si>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</si>
  <si>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</si>
  <si>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</si>
  <si>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</si>
  <si>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</si>
  <si>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</si>
  <si>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</si>
  <si>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</si>
  <si>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Kardiochirurgická klinika Celkem</t>
  </si>
  <si>
    <t>* Legenda</t>
  </si>
  <si>
    <t>DIAPZT = Pomůcky pro diabetiky, jejichž název začíná slovem "Pumpa"</t>
  </si>
  <si>
    <t>Bachleda Petr</t>
  </si>
  <si>
    <t>Barshatskyi Artur</t>
  </si>
  <si>
    <t>Bureš Viktor</t>
  </si>
  <si>
    <t>Fluger Ivo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</si>
  <si>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</si>
  <si>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</si>
  <si>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</si>
  <si>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</si>
  <si>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</si>
  <si>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</si>
  <si>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</si>
  <si>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</si>
  <si>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</si>
  <si>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Rulíšek Patrik</t>
  </si>
  <si>
    <t>Steriovský Andrea</t>
  </si>
  <si>
    <t>Šantavý Petr</t>
  </si>
  <si>
    <t>Šimek Martin</t>
  </si>
  <si>
    <t>Troubil Martin</t>
  </si>
  <si>
    <t>Vychodil Tomáš</t>
  </si>
  <si>
    <t>CEFUROXIM</t>
  </si>
  <si>
    <t>18523</t>
  </si>
  <si>
    <t>250MG TBL FLM 10</t>
  </si>
  <si>
    <t>BISOPROLOL</t>
  </si>
  <si>
    <t>KYSELINA ACETYLSALICYLOVÁ</t>
  </si>
  <si>
    <t>99295</t>
  </si>
  <si>
    <t>100MG TBL NOB 20(2X10)</t>
  </si>
  <si>
    <t>KODEIN</t>
  </si>
  <si>
    <t>56993</t>
  </si>
  <si>
    <t>30MG TBL NOB 10</t>
  </si>
  <si>
    <t>PERINDOPRIL</t>
  </si>
  <si>
    <t>101205</t>
  </si>
  <si>
    <t>AMOXICILIN A  INHIBITOR BETA-LAKTAMASY</t>
  </si>
  <si>
    <t>12494</t>
  </si>
  <si>
    <t>AUGMENTIN 1 G</t>
  </si>
  <si>
    <t>875MG/125MG TBL FLM 14 I</t>
  </si>
  <si>
    <t>TRAMADOL A PARACETAMOL</t>
  </si>
  <si>
    <t>179325</t>
  </si>
  <si>
    <t>DORETA</t>
  </si>
  <si>
    <t>75MG/650MG TBL FLM 10 I</t>
  </si>
  <si>
    <t>JINÉ KAPILÁRY STABILIZUJÍCÍ LÁTKY</t>
  </si>
  <si>
    <t>202701</t>
  </si>
  <si>
    <t>AESCIN TEVA</t>
  </si>
  <si>
    <t>20MG TBL ENT 90</t>
  </si>
  <si>
    <t>ATORVASTATIN</t>
  </si>
  <si>
    <t>METOPROLOL</t>
  </si>
  <si>
    <t>32225</t>
  </si>
  <si>
    <t>NAFTIDROFURYL</t>
  </si>
  <si>
    <t>97026</t>
  </si>
  <si>
    <t>ENELBIN</t>
  </si>
  <si>
    <t>100MG TBL PRO 50</t>
  </si>
  <si>
    <t>CIPROFLOXACIN</t>
  </si>
  <si>
    <t>15658</t>
  </si>
  <si>
    <t>CIPLOX</t>
  </si>
  <si>
    <t>NADROPARIN</t>
  </si>
  <si>
    <t>ALOPURINOL</t>
  </si>
  <si>
    <t>132670</t>
  </si>
  <si>
    <t>MILURIT</t>
  </si>
  <si>
    <t>100MG TBL NOB 50</t>
  </si>
  <si>
    <t>ALPRAZOLAM</t>
  </si>
  <si>
    <t>90957</t>
  </si>
  <si>
    <t>XANAX</t>
  </si>
  <si>
    <t>AMIODARON</t>
  </si>
  <si>
    <t>AMLODIPIN</t>
  </si>
  <si>
    <t>125046</t>
  </si>
  <si>
    <t>APO-AMLO</t>
  </si>
  <si>
    <t>10MG TBL NOB 30</t>
  </si>
  <si>
    <t>204702</t>
  </si>
  <si>
    <t>TORVACARD NEO</t>
  </si>
  <si>
    <t>BETAMETHASON A ANTIBIOTIKA</t>
  </si>
  <si>
    <t>17171</t>
  </si>
  <si>
    <t>BELOGENT</t>
  </si>
  <si>
    <t>0,5MG/G+1MG/G UNG 30G</t>
  </si>
  <si>
    <t>3801</t>
  </si>
  <si>
    <t>3822</t>
  </si>
  <si>
    <t>47740</t>
  </si>
  <si>
    <t>RIVOCOR</t>
  </si>
  <si>
    <t>131474</t>
  </si>
  <si>
    <t>232163</t>
  </si>
  <si>
    <t>131481</t>
  </si>
  <si>
    <t>FUROSEMID</t>
  </si>
  <si>
    <t>INDOMETACIN</t>
  </si>
  <si>
    <t>93723</t>
  </si>
  <si>
    <t>INDOMETACIN BERLIN-CHEMIE</t>
  </si>
  <si>
    <t>50MG SUP 10</t>
  </si>
  <si>
    <t>KLINDAMYCIN, KOMBINACE</t>
  </si>
  <si>
    <t>169740</t>
  </si>
  <si>
    <t>DUAC</t>
  </si>
  <si>
    <t>10MG/G+50MG/G GEL 15G</t>
  </si>
  <si>
    <t>KLOPIDOGREL</t>
  </si>
  <si>
    <t>KOLCHICIN</t>
  </si>
  <si>
    <t>119698</t>
  </si>
  <si>
    <t>0,5MG TBL OBD 50</t>
  </si>
  <si>
    <t>155780</t>
  </si>
  <si>
    <t>GODASAL</t>
  </si>
  <si>
    <t>100MG/50MG TBL NOB 20 II</t>
  </si>
  <si>
    <t>188848</t>
  </si>
  <si>
    <t>STACYL</t>
  </si>
  <si>
    <t>100MG TBL ENT 60</t>
  </si>
  <si>
    <t>KYSELINA FUSIDOVÁ</t>
  </si>
  <si>
    <t>84492</t>
  </si>
  <si>
    <t>FUCIDIN</t>
  </si>
  <si>
    <t>20MG/G CRM 1X15G</t>
  </si>
  <si>
    <t>58038</t>
  </si>
  <si>
    <t>231701</t>
  </si>
  <si>
    <t>50MG TBL PRO 30</t>
  </si>
  <si>
    <t>OMEPRAZOL</t>
  </si>
  <si>
    <t>195345</t>
  </si>
  <si>
    <t>OMEPRAZOL FARMAX</t>
  </si>
  <si>
    <t>20MG CPS ETD 28</t>
  </si>
  <si>
    <t>232958</t>
  </si>
  <si>
    <t>20MG CPS ETD 14</t>
  </si>
  <si>
    <t>PANTOPRAZOL</t>
  </si>
  <si>
    <t>214525</t>
  </si>
  <si>
    <t>40MG TBL ENT 28 I</t>
  </si>
  <si>
    <t>214433</t>
  </si>
  <si>
    <t>20MG TBL ENT 28 I</t>
  </si>
  <si>
    <t>RIVAROXABAN</t>
  </si>
  <si>
    <t>168903</t>
  </si>
  <si>
    <t>XARELTO</t>
  </si>
  <si>
    <t>20MG TBL FLM 28 II</t>
  </si>
  <si>
    <t>ROSUVASTATIN</t>
  </si>
  <si>
    <t>148076</t>
  </si>
  <si>
    <t>ROSUCARD</t>
  </si>
  <si>
    <t>RUTOSID, KOMBINACE</t>
  </si>
  <si>
    <t>216471</t>
  </si>
  <si>
    <t>CYCLO 3 FORT</t>
  </si>
  <si>
    <t>150MG/150MG/100MG CPS DUR 30 II</t>
  </si>
  <si>
    <t>RŮZNÉ JINÉ KOMBINACE ŽELEZA</t>
  </si>
  <si>
    <t>119653</t>
  </si>
  <si>
    <t>320MG/60MG TBL RET 60</t>
  </si>
  <si>
    <t>SPIRONOLAKTON</t>
  </si>
  <si>
    <t>3550</t>
  </si>
  <si>
    <t>25MG TBL NOB 20</t>
  </si>
  <si>
    <t>SULTAMICILIN</t>
  </si>
  <si>
    <t>17149</t>
  </si>
  <si>
    <t>375MG TBL FLM 12</t>
  </si>
  <si>
    <t>SUMATRIPTAN</t>
  </si>
  <si>
    <t>119115</t>
  </si>
  <si>
    <t>SUMATRIPTAN ACTAVIS</t>
  </si>
  <si>
    <t>50MG TBL OBD 6 I</t>
  </si>
  <si>
    <t>TELMISARTAN</t>
  </si>
  <si>
    <t>158191</t>
  </si>
  <si>
    <t>80MG TBL NOB 30</t>
  </si>
  <si>
    <t>TIKAGRELOR</t>
  </si>
  <si>
    <t>167939</t>
  </si>
  <si>
    <t>BRILIQUE</t>
  </si>
  <si>
    <t>90MG TBL FLM 56 KAL I</t>
  </si>
  <si>
    <t>APIXABAN</t>
  </si>
  <si>
    <t>138839</t>
  </si>
  <si>
    <t>37,5MG/325MG TBL FLM 10 I</t>
  </si>
  <si>
    <t>203097</t>
  </si>
  <si>
    <t>875MG/125MG TBL FLM 21</t>
  </si>
  <si>
    <t>HYDROXYKARBAMID</t>
  </si>
  <si>
    <t>57345</t>
  </si>
  <si>
    <t>LITALIR</t>
  </si>
  <si>
    <t>500MG CPS DUR 100</t>
  </si>
  <si>
    <t>1632</t>
  </si>
  <si>
    <t>PURINOL</t>
  </si>
  <si>
    <t>86656</t>
  </si>
  <si>
    <t>1MG TBL NOB 30</t>
  </si>
  <si>
    <t>2945</t>
  </si>
  <si>
    <t>ANALGETIKA A ANESTETIKA, KOMBINACE</t>
  </si>
  <si>
    <t>107143</t>
  </si>
  <si>
    <t>OTIPAX</t>
  </si>
  <si>
    <t>40MG/G+10MG/G AUR GTT SOL 16G</t>
  </si>
  <si>
    <t>ANTIAGREGANCIA KROMĚ HEPARINU, KOMBINACE</t>
  </si>
  <si>
    <t>167508</t>
  </si>
  <si>
    <t>DUOPLAVIN</t>
  </si>
  <si>
    <t>75MG/100MG TBL FLM 28</t>
  </si>
  <si>
    <t>148309</t>
  </si>
  <si>
    <t>40MG TBL FLM 90 I</t>
  </si>
  <si>
    <t>93015</t>
  </si>
  <si>
    <t>10MG TBL FLM 100</t>
  </si>
  <si>
    <t>204682</t>
  </si>
  <si>
    <t>20MG TBL FLM 90</t>
  </si>
  <si>
    <t>204670</t>
  </si>
  <si>
    <t>204690</t>
  </si>
  <si>
    <t>204694</t>
  </si>
  <si>
    <t>40MG TBL FLM 90</t>
  </si>
  <si>
    <t>148306</t>
  </si>
  <si>
    <t>40MG TBL FLM 30 I</t>
  </si>
  <si>
    <t>AZATHIOPRIN</t>
  </si>
  <si>
    <t>199645</t>
  </si>
  <si>
    <t>25MG TBL FLM 100</t>
  </si>
  <si>
    <t>AZITHROMYCIN</t>
  </si>
  <si>
    <t>BETAXOLOL</t>
  </si>
  <si>
    <t>94164</t>
  </si>
  <si>
    <t>CONCOR 5</t>
  </si>
  <si>
    <t>158711</t>
  </si>
  <si>
    <t>200901</t>
  </si>
  <si>
    <t>231948</t>
  </si>
  <si>
    <t>ZINNAT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</si>
  <si>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</si>
  <si>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</si>
  <si>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</si>
  <si>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</si>
  <si>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</si>
  <si>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</si>
  <si>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</si>
  <si>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28839</t>
  </si>
  <si>
    <t>AERIUS</t>
  </si>
  <si>
    <t>0,5MG/ML POR SOL 120ML+LŽ</t>
  </si>
  <si>
    <t>178675</t>
  </si>
  <si>
    <t>JOVESTO</t>
  </si>
  <si>
    <t>5MG TBL FLM 90 I</t>
  </si>
  <si>
    <t>DESOGESTREL A ETHINYLESTRADIOL</t>
  </si>
  <si>
    <t>213696</t>
  </si>
  <si>
    <t>BELLVALYN</t>
  </si>
  <si>
    <t>0,15MG/0,02MG TBL FLM 3X28(21+7)</t>
  </si>
  <si>
    <t>DIGOXIN</t>
  </si>
  <si>
    <t>83318</t>
  </si>
  <si>
    <t>DIGOXIN LÉČIVA</t>
  </si>
  <si>
    <t>0,125MG TBL NOB 30</t>
  </si>
  <si>
    <t>DIKLOFENAK</t>
  </si>
  <si>
    <t>119672</t>
  </si>
  <si>
    <t>DICLOFENAC DUO PHARMASWISS</t>
  </si>
  <si>
    <t>75MG CPS RDR 30 I</t>
  </si>
  <si>
    <t>DIOSMIN, KOMBINACE</t>
  </si>
  <si>
    <t>132908</t>
  </si>
  <si>
    <t>500MG TBL FLM 120</t>
  </si>
  <si>
    <t>230583</t>
  </si>
  <si>
    <t>500MG TBL FLM 180</t>
  </si>
  <si>
    <t>DRASLÍK</t>
  </si>
  <si>
    <t>88356</t>
  </si>
  <si>
    <t>0,175G/0,175G TBL NOB 100</t>
  </si>
  <si>
    <t>EZETIMIB</t>
  </si>
  <si>
    <t>188428</t>
  </si>
  <si>
    <t>10MG TBL NOB 100 I</t>
  </si>
  <si>
    <t>188415</t>
  </si>
  <si>
    <t>FENOFIBRÁT</t>
  </si>
  <si>
    <t>207100</t>
  </si>
  <si>
    <t>207092</t>
  </si>
  <si>
    <t>LIPANTHYL S</t>
  </si>
  <si>
    <t>215MG TBL FLM 30</t>
  </si>
  <si>
    <t>HYDROCHLOROTHIAZID A KALIUM ŠETŘÍCÍ DIURETIKA</t>
  </si>
  <si>
    <t>125524</t>
  </si>
  <si>
    <t>APO-AMILZIDE</t>
  </si>
  <si>
    <t>5MG/50MG TBL NOB 100</t>
  </si>
  <si>
    <t>47476</t>
  </si>
  <si>
    <t>LORADUR</t>
  </si>
  <si>
    <t>5MG/50MG TBL NOB 50</t>
  </si>
  <si>
    <t>94804</t>
  </si>
  <si>
    <t>MODURETIC</t>
  </si>
  <si>
    <t>5MG/50MG TBL NOB 30</t>
  </si>
  <si>
    <t>HYDROKORTISON</t>
  </si>
  <si>
    <t>180825</t>
  </si>
  <si>
    <t>HYDROCORTISON 10 MG JENAPHARM</t>
  </si>
  <si>
    <t>10MG TBL NOB 20</t>
  </si>
  <si>
    <t>CHLORID DRASELNÝ</t>
  </si>
  <si>
    <t>200935</t>
  </si>
  <si>
    <t>1G TBL PRO 30</t>
  </si>
  <si>
    <t>CHOLEKALCIFEROL</t>
  </si>
  <si>
    <t>12023</t>
  </si>
  <si>
    <t>IBUPROFEN</t>
  </si>
  <si>
    <t>207900</t>
  </si>
  <si>
    <t>600MG TBL FLM 30</t>
  </si>
  <si>
    <t>INDAPAMID</t>
  </si>
  <si>
    <t>96696</t>
  </si>
  <si>
    <t>2,5MG CPS DUR 30</t>
  </si>
  <si>
    <t>ISOSORBID-MONONITRÁT</t>
  </si>
  <si>
    <t>164344</t>
  </si>
  <si>
    <t>100MG TBL PRO 28</t>
  </si>
  <si>
    <t>JINÁ ANTIBIOTIKA PRO LOKÁLNÍ APLIKACI</t>
  </si>
  <si>
    <t>1066</t>
  </si>
  <si>
    <t>250IU/G+5,2MG/G UNG 10G</t>
  </si>
  <si>
    <t>48261</t>
  </si>
  <si>
    <t>3300IU/G+250IU/G DRM PLV ADS 1X20G</t>
  </si>
  <si>
    <t>JINÁ STŘEVNÍ ANTIINFEKTIVA</t>
  </si>
  <si>
    <t>229191</t>
  </si>
  <si>
    <t>KARVEDILOL</t>
  </si>
  <si>
    <t>98922</t>
  </si>
  <si>
    <t>ATRAM</t>
  </si>
  <si>
    <t>6,25MG TBL NOB 30</t>
  </si>
  <si>
    <t>KLARITHROMYCIN</t>
  </si>
  <si>
    <t>53283</t>
  </si>
  <si>
    <t>FROMILID</t>
  </si>
  <si>
    <t>216199</t>
  </si>
  <si>
    <t>125114</t>
  </si>
  <si>
    <t>100MG TBL NOB 60(3X20)</t>
  </si>
  <si>
    <t>155781</t>
  </si>
  <si>
    <t>100MG/50MG TBL NOB 50 II</t>
  </si>
  <si>
    <t>188850</t>
  </si>
  <si>
    <t>100MG TBL ENT 100</t>
  </si>
  <si>
    <t>203564</t>
  </si>
  <si>
    <t>207933</t>
  </si>
  <si>
    <t>LÉČIVA K TERAPII ONEMOCNĚNÍ JATER</t>
  </si>
  <si>
    <t>181293</t>
  </si>
  <si>
    <t>LEVOCETIRIZIN</t>
  </si>
  <si>
    <t>124346</t>
  </si>
  <si>
    <t>CEZERA</t>
  </si>
  <si>
    <t>LOSARTAN</t>
  </si>
  <si>
    <t>MEFENOXALON</t>
  </si>
  <si>
    <t>3645</t>
  </si>
  <si>
    <t>DIMEXOL</t>
  </si>
  <si>
    <t>MĚKKÝ PARAFIN A TUKOVÉ PRODUKTY</t>
  </si>
  <si>
    <t>100273</t>
  </si>
  <si>
    <t>MELOXIKAM</t>
  </si>
  <si>
    <t>112562</t>
  </si>
  <si>
    <t>RECOXA</t>
  </si>
  <si>
    <t>15MG TBL NOB 60</t>
  </si>
  <si>
    <t>METFORMIN</t>
  </si>
  <si>
    <t>49941</t>
  </si>
  <si>
    <t>MIRTAZAPIN</t>
  </si>
  <si>
    <t>107639</t>
  </si>
  <si>
    <t>MIRTAZAPIN SANDOZ</t>
  </si>
  <si>
    <t>15MG TBL FLM 30</t>
  </si>
  <si>
    <t>MOXONIDIN</t>
  </si>
  <si>
    <t>230591</t>
  </si>
  <si>
    <t>CYNT</t>
  </si>
  <si>
    <t>0,2MG TBL FLM 98 I</t>
  </si>
  <si>
    <t>66015</t>
  </si>
  <si>
    <t>NEBIVOLOL</t>
  </si>
  <si>
    <t>112572</t>
  </si>
  <si>
    <t>NEBIVOLOL SANDOZ</t>
  </si>
  <si>
    <t>NIFUROXAZID</t>
  </si>
  <si>
    <t>214593</t>
  </si>
  <si>
    <t>ERCEFURYL</t>
  </si>
  <si>
    <t>200MG CPS DUR 14</t>
  </si>
  <si>
    <t>NIMESULID</t>
  </si>
  <si>
    <t>12895</t>
  </si>
  <si>
    <t>AULIN</t>
  </si>
  <si>
    <t>100MG POR GRA SUS 30 I</t>
  </si>
  <si>
    <t>NITRENDIPIN</t>
  </si>
  <si>
    <t>111904</t>
  </si>
  <si>
    <t>20MG TBL NOB 100</t>
  </si>
  <si>
    <t>NYSTATIN, KOMBINACE</t>
  </si>
  <si>
    <t>107744</t>
  </si>
  <si>
    <t>100MG/40000IU/G VAG CRM 30G</t>
  </si>
  <si>
    <t>92490</t>
  </si>
  <si>
    <t>500MG/200000IU VAG CPS MOL 8</t>
  </si>
  <si>
    <t>214526</t>
  </si>
  <si>
    <t>PENTOXIFYLIN</t>
  </si>
  <si>
    <t>155873</t>
  </si>
  <si>
    <t>TRENTAL 400</t>
  </si>
  <si>
    <t>400MG TBL RET 100</t>
  </si>
  <si>
    <t>101233</t>
  </si>
  <si>
    <t>10MG TBL FLM 90(3X30)</t>
  </si>
  <si>
    <t>229903</t>
  </si>
  <si>
    <t>PRENESSA</t>
  </si>
  <si>
    <t>4MG TBL NOB 30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</si>
  <si>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</si>
  <si>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</si>
  <si>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</si>
  <si>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</si>
  <si>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</si>
  <si>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</si>
  <si>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PREDNISON</t>
  </si>
  <si>
    <t>2963</t>
  </si>
  <si>
    <t>PREDNISON LÉČIVA</t>
  </si>
  <si>
    <t>20MG TBL NOB 20</t>
  </si>
  <si>
    <t>RAMIPRIL</t>
  </si>
  <si>
    <t>RILMENIDIN</t>
  </si>
  <si>
    <t>125641</t>
  </si>
  <si>
    <t>TENAXUM</t>
  </si>
  <si>
    <t>1MG TBL NOB 90</t>
  </si>
  <si>
    <t>168904</t>
  </si>
  <si>
    <t>20MG TBL FLM 98 II</t>
  </si>
  <si>
    <t>148072</t>
  </si>
  <si>
    <t>145583</t>
  </si>
  <si>
    <t>ROSUMOP</t>
  </si>
  <si>
    <t>225688</t>
  </si>
  <si>
    <t>320MG/60MG TBL RET 30</t>
  </si>
  <si>
    <t>SIMVASTATIN</t>
  </si>
  <si>
    <t>125077</t>
  </si>
  <si>
    <t>APO-SIMVA</t>
  </si>
  <si>
    <t>SOTALOL</t>
  </si>
  <si>
    <t>49014</t>
  </si>
  <si>
    <t>SOTAHEXAL</t>
  </si>
  <si>
    <t>30434</t>
  </si>
  <si>
    <t>25MG TBL NOB 100</t>
  </si>
  <si>
    <t>SULFAMETHOXAZOL A TRIMETHOPRIM</t>
  </si>
  <si>
    <t>6264</t>
  </si>
  <si>
    <t>400MG/80MG TBL NOB 20</t>
  </si>
  <si>
    <t>152959</t>
  </si>
  <si>
    <t>TEZEO</t>
  </si>
  <si>
    <t>80MG TBL NOB 90</t>
  </si>
  <si>
    <t>158198</t>
  </si>
  <si>
    <t>172034</t>
  </si>
  <si>
    <t>40MG TBL NOB 28</t>
  </si>
  <si>
    <t>152957</t>
  </si>
  <si>
    <t>40MG TBL NOB 90</t>
  </si>
  <si>
    <t>TELMISARTAN A AMLODIPIN</t>
  </si>
  <si>
    <t>167852</t>
  </si>
  <si>
    <t>TWYNSTA</t>
  </si>
  <si>
    <t>80MG/5MG TBL NOB 28</t>
  </si>
  <si>
    <t>167859</t>
  </si>
  <si>
    <t>80MG/10MG TBL NOB 28</t>
  </si>
  <si>
    <t>206205</t>
  </si>
  <si>
    <t>TEZEFORT</t>
  </si>
  <si>
    <t>TELMISARTAN A DIURETIKA</t>
  </si>
  <si>
    <t>189684</t>
  </si>
  <si>
    <t>TEZEO HCT</t>
  </si>
  <si>
    <t>80MG/12,5MG TBL NOB 28</t>
  </si>
  <si>
    <t>189664</t>
  </si>
  <si>
    <t>TELMISARTAN/HYDROCHLOROTHIAZID SANDOZ</t>
  </si>
  <si>
    <t>80MG/12,5MG TBL FLM 100</t>
  </si>
  <si>
    <t>TRIAMCINOLON</t>
  </si>
  <si>
    <t>2828</t>
  </si>
  <si>
    <t>TRIAMCINOLON LÉČIVA</t>
  </si>
  <si>
    <t>1MG/G CRM 10G</t>
  </si>
  <si>
    <t>2829</t>
  </si>
  <si>
    <t>1MG/G UNG 10G</t>
  </si>
  <si>
    <t>TRIMETAZIDIN</t>
  </si>
  <si>
    <t>32917</t>
  </si>
  <si>
    <t>PREDUCTAL MR</t>
  </si>
  <si>
    <t>35MG TBL RET 60</t>
  </si>
  <si>
    <t>URAPIDIL</t>
  </si>
  <si>
    <t>215476</t>
  </si>
  <si>
    <t>EBRANTIL RETARD</t>
  </si>
  <si>
    <t>30MG CPS PRO 50</t>
  </si>
  <si>
    <t>VERAPAMIL</t>
  </si>
  <si>
    <t>215970</t>
  </si>
  <si>
    <t>ISOPTIN</t>
  </si>
  <si>
    <t>80MG TBL FLM 50</t>
  </si>
  <si>
    <t>ZOLPIDEM</t>
  </si>
  <si>
    <t>193747</t>
  </si>
  <si>
    <t>5MG TBL FLM 168</t>
  </si>
  <si>
    <t>PIOGLITAZON</t>
  </si>
  <si>
    <t>193023</t>
  </si>
  <si>
    <t>PIOGLITAZON ACTAVIS</t>
  </si>
  <si>
    <t>15MG TBL NOB 28 KAL</t>
  </si>
  <si>
    <t>PERINDOPRIL, AMLODIPIN A INDAPAMID</t>
  </si>
  <si>
    <t>190975</t>
  </si>
  <si>
    <t>TRIPLIXAM</t>
  </si>
  <si>
    <t>10MG/2,5MG/10MG TBL FLM 90(3X30)</t>
  </si>
  <si>
    <t>190973</t>
  </si>
  <si>
    <t>10MG/2,5MG/10MG TBL FLM 30</t>
  </si>
  <si>
    <t>ITOPRIDUM</t>
  </si>
  <si>
    <t>166760</t>
  </si>
  <si>
    <t>50MG TBL FLM 100(10X10)</t>
  </si>
  <si>
    <t>179327</t>
  </si>
  <si>
    <t>75MG/650MG TBL FLM 30 I</t>
  </si>
  <si>
    <t>179326</t>
  </si>
  <si>
    <t>75MG/650MG TBL FLM 20 I</t>
  </si>
  <si>
    <t>132871</t>
  </si>
  <si>
    <t>37,5MG/325MG TBL FLM 10</t>
  </si>
  <si>
    <t>VALSARTAN A SAKUBITRIL</t>
  </si>
  <si>
    <t>209038</t>
  </si>
  <si>
    <t>PERINDOPRIL A BISOPROLOL</t>
  </si>
  <si>
    <t>213255</t>
  </si>
  <si>
    <t>COSYREL</t>
  </si>
  <si>
    <t>5MG/5MG TBL FLM 30</t>
  </si>
  <si>
    <t>213258</t>
  </si>
  <si>
    <t>5MG/10MG TBL FLM 30</t>
  </si>
  <si>
    <t>LEVODOPA A INHIBITOR DEKARBOXYLASY</t>
  </si>
  <si>
    <t>88498</t>
  </si>
  <si>
    <t>NAKOM MITE</t>
  </si>
  <si>
    <t>100MG/25MG TBL NOB 100</t>
  </si>
  <si>
    <t>SODNÁ SŮL LEVOTHYROXINU</t>
  </si>
  <si>
    <t>46692</t>
  </si>
  <si>
    <t>69189</t>
  </si>
  <si>
    <t>97186</t>
  </si>
  <si>
    <t>HOŘČÍK (KOMBINACE RŮZNÝCH SOLÍ)</t>
  </si>
  <si>
    <t>215978</t>
  </si>
  <si>
    <t>Jiná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</si>
  <si>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</si>
  <si>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</si>
  <si>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</si>
  <si>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</si>
  <si>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</si>
  <si>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</si>
  <si>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</si>
  <si>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</si>
  <si>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</si>
  <si>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</si>
  <si>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</si>
  <si>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</si>
  <si>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</si>
  <si>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</si>
  <si>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93018</t>
  </si>
  <si>
    <t>20MG TBL FLM 100</t>
  </si>
  <si>
    <t>93021</t>
  </si>
  <si>
    <t>40MG TBL FLM 100</t>
  </si>
  <si>
    <t>ATORVASTATIN A AMLODIPIN</t>
  </si>
  <si>
    <t>30543</t>
  </si>
  <si>
    <t>CADUET</t>
  </si>
  <si>
    <t>218835</t>
  </si>
  <si>
    <t>219840</t>
  </si>
  <si>
    <t>2,5MG TBL FLM 100</t>
  </si>
  <si>
    <t>232155</t>
  </si>
  <si>
    <t>BROMAZEPAM</t>
  </si>
  <si>
    <t>88219</t>
  </si>
  <si>
    <t>LEXAURIN</t>
  </si>
  <si>
    <t>168374</t>
  </si>
  <si>
    <t>150MG CPS DUR 180(3X60X1) I</t>
  </si>
  <si>
    <t>GLIKLAZID</t>
  </si>
  <si>
    <t>1290</t>
  </si>
  <si>
    <t>INOSIN PRANOBEX</t>
  </si>
  <si>
    <t>KLÍŠŤOVÁ ENCEFALITIDA, INAKTIVOVANÝ CELÝ VIRUS</t>
  </si>
  <si>
    <t>215956</t>
  </si>
  <si>
    <t>FSME-IMMUN</t>
  </si>
  <si>
    <t>0,5ML INJ SUS ISP 1X0,5ML+J</t>
  </si>
  <si>
    <t>141036</t>
  </si>
  <si>
    <t>TROMBEX</t>
  </si>
  <si>
    <t>75MG TBL FLM 90</t>
  </si>
  <si>
    <t>155782</t>
  </si>
  <si>
    <t>100MG/50MG TBL NOB 100 II</t>
  </si>
  <si>
    <t>LANSOPRAZOL</t>
  </si>
  <si>
    <t>17122</t>
  </si>
  <si>
    <t>LANZUL</t>
  </si>
  <si>
    <t>30MG CPS DUR 56</t>
  </si>
  <si>
    <t>LINAGLIPTIN</t>
  </si>
  <si>
    <t>168451</t>
  </si>
  <si>
    <t>TRAJENTA</t>
  </si>
  <si>
    <t>5MG TBL FLM 90X1</t>
  </si>
  <si>
    <t>114065</t>
  </si>
  <si>
    <t>50MG TBL FLM 30 II</t>
  </si>
  <si>
    <t>31536</t>
  </si>
  <si>
    <t>213484</t>
  </si>
  <si>
    <t>19000IU/ML INJ SOL ISP 10X1ML</t>
  </si>
  <si>
    <t>17187</t>
  </si>
  <si>
    <t>100MG POR GRA SUS 30</t>
  </si>
  <si>
    <t>NITROFURANTOIN</t>
  </si>
  <si>
    <t>207280</t>
  </si>
  <si>
    <t>FUROLIN</t>
  </si>
  <si>
    <t>100MG TBL NOB 30</t>
  </si>
  <si>
    <t>160373</t>
  </si>
  <si>
    <t>PANTOMYL</t>
  </si>
  <si>
    <t>40MG TBL ENT 30</t>
  </si>
  <si>
    <t>PERINDOPRIL A AMLODIPIN</t>
  </si>
  <si>
    <t>124091</t>
  </si>
  <si>
    <t>5MG/5MG TBL NOB 90(3X30)</t>
  </si>
  <si>
    <t>124133</t>
  </si>
  <si>
    <t>10MG/10MG TBL NOB 90(3X30)</t>
  </si>
  <si>
    <t>94114</t>
  </si>
  <si>
    <t>190958</t>
  </si>
  <si>
    <t>5MG/1,25MG/5MG TBL FLM 30</t>
  </si>
  <si>
    <t>166777</t>
  </si>
  <si>
    <t>ITOPRID PMCS</t>
  </si>
  <si>
    <t>50MG TBL FLM 100 II</t>
  </si>
  <si>
    <t>213264</t>
  </si>
  <si>
    <t>10MG/10MG TBL FLM 30</t>
  </si>
  <si>
    <t>ACIKLOVIR</t>
  </si>
  <si>
    <t>155936</t>
  </si>
  <si>
    <t>HERPESIN</t>
  </si>
  <si>
    <t>400MG TBL NOB 25</t>
  </si>
  <si>
    <t>ALFUZOSIN</t>
  </si>
  <si>
    <t>235020</t>
  </si>
  <si>
    <t>ALFUZOSIN AUROVITAS</t>
  </si>
  <si>
    <t>10MG TBL PRO 90</t>
  </si>
  <si>
    <t>1710</t>
  </si>
  <si>
    <t>2592</t>
  </si>
  <si>
    <t>50316</t>
  </si>
  <si>
    <t>20MG TBL FLM 30X1</t>
  </si>
  <si>
    <t>87018</t>
  </si>
  <si>
    <t>ATORIS</t>
  </si>
  <si>
    <t>BEKLOMETASON</t>
  </si>
  <si>
    <t>58792</t>
  </si>
  <si>
    <t>ECOBEC</t>
  </si>
  <si>
    <t>100MCG INH SOL PSS 200DÁV</t>
  </si>
  <si>
    <t>158673</t>
  </si>
  <si>
    <t>243743</t>
  </si>
  <si>
    <t>BUDESONID</t>
  </si>
  <si>
    <t>69242</t>
  </si>
  <si>
    <t>PULMICORT TURBUHALER</t>
  </si>
  <si>
    <t>200MCG INH PLV 200DÁV</t>
  </si>
  <si>
    <t>CETIRIZIN</t>
  </si>
  <si>
    <t>DEXAMETHASON</t>
  </si>
  <si>
    <t>84700</t>
  </si>
  <si>
    <t>214096</t>
  </si>
  <si>
    <t>DEXAMETHASONE KRKA</t>
  </si>
  <si>
    <t>DEXAMETHASON A ANTIINFEKTIVA</t>
  </si>
  <si>
    <t>2547</t>
  </si>
  <si>
    <t>132647</t>
  </si>
  <si>
    <t>500MG TBL FLM 60</t>
  </si>
  <si>
    <t>ERDOSTEIN</t>
  </si>
  <si>
    <t>87076</t>
  </si>
  <si>
    <t>300MG CPS DUR 20</t>
  </si>
  <si>
    <t>ESCITALOPRAM</t>
  </si>
  <si>
    <t>20132</t>
  </si>
  <si>
    <t>CIPRALEX</t>
  </si>
  <si>
    <t>115723</t>
  </si>
  <si>
    <t>EZETIMIBE ACCORD</t>
  </si>
  <si>
    <t>10MG TBL NOB 30 II</t>
  </si>
  <si>
    <t>214416</t>
  </si>
  <si>
    <t>EZETIMIB TEVA</t>
  </si>
  <si>
    <t>GABAPENTIN</t>
  </si>
  <si>
    <t>19987</t>
  </si>
  <si>
    <t>GABAPENTIN TEVA</t>
  </si>
  <si>
    <t>185814</t>
  </si>
  <si>
    <t>GABAPENTIN AUROBINDO</t>
  </si>
  <si>
    <t>GLIMEPIRID</t>
  </si>
  <si>
    <t>GLYCEROL-TRINITRÁT</t>
  </si>
  <si>
    <t>85071</t>
  </si>
  <si>
    <t>NITROMINT</t>
  </si>
  <si>
    <t>0,4MG/DÁV SPR SLG 10G I</t>
  </si>
  <si>
    <t>47478</t>
  </si>
  <si>
    <t>2,5MG/25MG TBL NOB 50</t>
  </si>
  <si>
    <t>132844</t>
  </si>
  <si>
    <t>0,5MG/ML POR GTT SOL 10ML</t>
  </si>
  <si>
    <t>151949</t>
  </si>
  <si>
    <t>2,5MG CPS DUR 100</t>
  </si>
  <si>
    <t>KYSELINA LISTOVÁ</t>
  </si>
  <si>
    <t>76064</t>
  </si>
  <si>
    <t>ACIDUM FOLICUM LÉČIVA</t>
  </si>
  <si>
    <t>10MG TBL OBD 30</t>
  </si>
  <si>
    <t>85656</t>
  </si>
  <si>
    <t>DORSIFLEX</t>
  </si>
  <si>
    <t>152143</t>
  </si>
  <si>
    <t>GLUCOPHAGE XR</t>
  </si>
  <si>
    <t>750MG TBL PRO 30 II</t>
  </si>
  <si>
    <t>132576</t>
  </si>
  <si>
    <t>850MG TBL FLM 120</t>
  </si>
  <si>
    <t>45499</t>
  </si>
  <si>
    <t>MUPIROCIN</t>
  </si>
  <si>
    <t>90778</t>
  </si>
  <si>
    <t>BACTROBAN</t>
  </si>
  <si>
    <t>20MG/G UNG 15G</t>
  </si>
  <si>
    <t>12892</t>
  </si>
  <si>
    <t>OFLOXACIN</t>
  </si>
  <si>
    <t>55636</t>
  </si>
  <si>
    <t>OFLOXIN</t>
  </si>
  <si>
    <t>200MG TBL FLM 10</t>
  </si>
  <si>
    <t>25366</t>
  </si>
  <si>
    <t>HELICID</t>
  </si>
  <si>
    <t>20MG CPS ETD 90 I</t>
  </si>
  <si>
    <t>OXAZEPAM</t>
  </si>
  <si>
    <t>1940</t>
  </si>
  <si>
    <t>OXAZEPAM LÉČIVA</t>
  </si>
  <si>
    <t>124119</t>
  </si>
  <si>
    <t>10MG/5MG TBL NOB 90(3X30)</t>
  </si>
  <si>
    <t>187804</t>
  </si>
  <si>
    <t>TONARSSA</t>
  </si>
  <si>
    <t>8MG/5MG TBL NOB 30</t>
  </si>
  <si>
    <t>162008</t>
  </si>
  <si>
    <t>10MG/2,5MG TBL FLM 30</t>
  </si>
  <si>
    <t>247210</t>
  </si>
  <si>
    <t>PREDNISON AVMC</t>
  </si>
  <si>
    <t>5MG TBL NOB 40</t>
  </si>
  <si>
    <t>247209</t>
  </si>
  <si>
    <t>5MG TBL NOB 20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</si>
  <si>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</si>
  <si>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</si>
  <si>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</si>
  <si>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</si>
  <si>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</si>
  <si>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</si>
  <si>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5MG/120MG TBL PRO 14</t>
  </si>
  <si>
    <t>224764</t>
  </si>
  <si>
    <t>RAMIPRIL ACTAVIS</t>
  </si>
  <si>
    <t>168897</t>
  </si>
  <si>
    <t>15MG TBL FLM 28 II</t>
  </si>
  <si>
    <t>127150</t>
  </si>
  <si>
    <t>ROSUVASTATIN TEVA PHARMA</t>
  </si>
  <si>
    <t>40MG TBL FLM 100 II</t>
  </si>
  <si>
    <t>SALBUTAMOL</t>
  </si>
  <si>
    <t>SITAGLIPTIN</t>
  </si>
  <si>
    <t>28740</t>
  </si>
  <si>
    <t>JANUVIA</t>
  </si>
  <si>
    <t>100MG TBL FLM 28</t>
  </si>
  <si>
    <t>SODNÁ SŮL METAMIZOLU</t>
  </si>
  <si>
    <t>167673</t>
  </si>
  <si>
    <t>TOLURA</t>
  </si>
  <si>
    <t>80MG TBL NOB 28</t>
  </si>
  <si>
    <t>TOLPERISON</t>
  </si>
  <si>
    <t>57525</t>
  </si>
  <si>
    <t>MYDOCALM</t>
  </si>
  <si>
    <t>150MG TBL FLM 30</t>
  </si>
  <si>
    <t>TRAZODON</t>
  </si>
  <si>
    <t>54094</t>
  </si>
  <si>
    <t>TRITTICO AC</t>
  </si>
  <si>
    <t>75MG TBL RET 30</t>
  </si>
  <si>
    <t>FORMOTEROL A BEKLOMETASON</t>
  </si>
  <si>
    <t>184377</t>
  </si>
  <si>
    <t>COMBAIR</t>
  </si>
  <si>
    <t>100MCG/6MCG/DÁV INH SOL PSS 180DÁV</t>
  </si>
  <si>
    <t>ATORVASTATIN A EZETIMIB</t>
  </si>
  <si>
    <t>204760</t>
  </si>
  <si>
    <t>ZOLETORV</t>
  </si>
  <si>
    <t>10MG/20MG TBL FLM 100</t>
  </si>
  <si>
    <t>179333</t>
  </si>
  <si>
    <t>75MG/650MG TBL FLM 90 I</t>
  </si>
  <si>
    <t>132872</t>
  </si>
  <si>
    <t>Jiný</t>
  </si>
  <si>
    <t>37,5MG/325MG TBL FLM 30</t>
  </si>
  <si>
    <t>EPINEFRIN</t>
  </si>
  <si>
    <t>180471</t>
  </si>
  <si>
    <t>EPIPEN</t>
  </si>
  <si>
    <t>300MCG INJ SOL PEP 1X0,3ML</t>
  </si>
  <si>
    <t>192337</t>
  </si>
  <si>
    <t>300MCG INJ SOL PEP 2X0,3ML</t>
  </si>
  <si>
    <t>180470</t>
  </si>
  <si>
    <t>EPIPEN JR.</t>
  </si>
  <si>
    <t>150MCG INJ SOL PEP 1X0,3ML</t>
  </si>
  <si>
    <t>ROSUVASTATIN A EZETIMIB</t>
  </si>
  <si>
    <t>226612</t>
  </si>
  <si>
    <t>ZENON</t>
  </si>
  <si>
    <t>10MG/40MG TBL FLM 30</t>
  </si>
  <si>
    <t>CHONDROITIN-SULFÁT</t>
  </si>
  <si>
    <t>14821</t>
  </si>
  <si>
    <t>CONDROSULF</t>
  </si>
  <si>
    <t>800MG TBL FLM 30</t>
  </si>
  <si>
    <t>NAFAZOLIN</t>
  </si>
  <si>
    <t>208646</t>
  </si>
  <si>
    <t>SANORIN</t>
  </si>
  <si>
    <t>0,5MG/ML NAS GTT SOL 1X10ML</t>
  </si>
  <si>
    <t>TADALAFIL</t>
  </si>
  <si>
    <t>29258</t>
  </si>
  <si>
    <t>CIALIS</t>
  </si>
  <si>
    <t>224314</t>
  </si>
  <si>
    <t>ROSUMOP COMBI</t>
  </si>
  <si>
    <t>20MG/10MG TBL NOB 30</t>
  </si>
  <si>
    <t>ACEBUTOLOL</t>
  </si>
  <si>
    <t>80058</t>
  </si>
  <si>
    <t>SECTRAL</t>
  </si>
  <si>
    <t>155938</t>
  </si>
  <si>
    <t>200MG TBL NOB 25</t>
  </si>
  <si>
    <t>107869</t>
  </si>
  <si>
    <t>APO-ALLOPURINOL</t>
  </si>
  <si>
    <t>127260</t>
  </si>
  <si>
    <t>136505</t>
  </si>
  <si>
    <t>59754</t>
  </si>
  <si>
    <t>FRONTIN</t>
  </si>
  <si>
    <t>163114</t>
  </si>
  <si>
    <t>ZOREM</t>
  </si>
  <si>
    <t>162908</t>
  </si>
  <si>
    <t>ORCAL NEO</t>
  </si>
  <si>
    <t>163111</t>
  </si>
  <si>
    <t>ANTIBIOTIKA V KOMBINACI S OSTATNÍMI LÉČIVY</t>
  </si>
  <si>
    <t>1077</t>
  </si>
  <si>
    <t>OPHTHALMO-FRAMYKOIN COMP.</t>
  </si>
  <si>
    <t>OPH UNG 5G</t>
  </si>
  <si>
    <t>49009</t>
  </si>
  <si>
    <t>225112</t>
  </si>
  <si>
    <t>ATORVASTATIN ACTAVIS</t>
  </si>
  <si>
    <t>225092</t>
  </si>
  <si>
    <t>101172</t>
  </si>
  <si>
    <t>5MG/10MG TBL FLM 90</t>
  </si>
  <si>
    <t>101171</t>
  </si>
  <si>
    <t>10MG/10MG TBL FLM 90</t>
  </si>
  <si>
    <t>30560</t>
  </si>
  <si>
    <t>BETAMETHASON</t>
  </si>
  <si>
    <t>17168</t>
  </si>
  <si>
    <t>BELOSALIC</t>
  </si>
  <si>
    <t>0,5MG/G+20MG/G DRM SOL 50ML</t>
  </si>
  <si>
    <t>176913</t>
  </si>
  <si>
    <t>5MG TBL FLM 90</t>
  </si>
  <si>
    <t>176914</t>
  </si>
  <si>
    <t>47741</t>
  </si>
  <si>
    <t>158716</t>
  </si>
  <si>
    <t>218834</t>
  </si>
  <si>
    <t>CONCOR 10</t>
  </si>
  <si>
    <t>219841</t>
  </si>
  <si>
    <t>3824</t>
  </si>
  <si>
    <t>10MG TBL FLM 28</t>
  </si>
  <si>
    <t>233605</t>
  </si>
  <si>
    <t>CILAZAPRIL</t>
  </si>
  <si>
    <t>125441</t>
  </si>
  <si>
    <t>INHIBACE</t>
  </si>
  <si>
    <t>241414</t>
  </si>
  <si>
    <t>CITALOPRAM</t>
  </si>
  <si>
    <t>230409</t>
  </si>
  <si>
    <t>230417</t>
  </si>
  <si>
    <t>168838</t>
  </si>
  <si>
    <t>DASSELTA</t>
  </si>
  <si>
    <t>178683</t>
  </si>
  <si>
    <t>5MG TBL FLM 50 I</t>
  </si>
  <si>
    <t>232954</t>
  </si>
  <si>
    <t>225168</t>
  </si>
  <si>
    <t>225169</t>
  </si>
  <si>
    <t>3542</t>
  </si>
  <si>
    <t>0,250MG TBL NOB 30</t>
  </si>
  <si>
    <t>125122</t>
  </si>
  <si>
    <t>100MG TBL RET 100</t>
  </si>
  <si>
    <t>75632</t>
  </si>
  <si>
    <t>14828</t>
  </si>
  <si>
    <t>FLECTOR EP RAPID</t>
  </si>
  <si>
    <t>50MG POR GRA SOL SCC 20</t>
  </si>
  <si>
    <t>14075</t>
  </si>
  <si>
    <t>201992</t>
  </si>
  <si>
    <t>225549</t>
  </si>
  <si>
    <t>500MG TBL FLM 180(2X90)</t>
  </si>
  <si>
    <t>DOXAZOSIN</t>
  </si>
  <si>
    <t>107794</t>
  </si>
  <si>
    <t>ZOXON</t>
  </si>
  <si>
    <t>4MG TBL NOB 90</t>
  </si>
  <si>
    <t>DOXYCYKLIN</t>
  </si>
  <si>
    <t>12737</t>
  </si>
  <si>
    <t>DOXYHEXAL</t>
  </si>
  <si>
    <t>200MG TBL NOB 10</t>
  </si>
  <si>
    <t>EPLERENON</t>
  </si>
  <si>
    <t>203055</t>
  </si>
  <si>
    <t>50MG TBL FLM 30</t>
  </si>
  <si>
    <t>FAMOTIDIN</t>
  </si>
  <si>
    <t>94207</t>
  </si>
  <si>
    <t>ULFAMID</t>
  </si>
  <si>
    <t>20MG TBL FLM 20</t>
  </si>
  <si>
    <t>FELODIPIN</t>
  </si>
  <si>
    <t>235777</t>
  </si>
  <si>
    <t>PRESID</t>
  </si>
  <si>
    <t>2,5MG TBL PRO 30</t>
  </si>
  <si>
    <t>225967</t>
  </si>
  <si>
    <t>215MG TBL FLM 100</t>
  </si>
  <si>
    <t>FLUOXETIN</t>
  </si>
  <si>
    <t>54423</t>
  </si>
  <si>
    <t>MAGRILAN</t>
  </si>
  <si>
    <t>20MG CPS DUR 30</t>
  </si>
  <si>
    <t>56812</t>
  </si>
  <si>
    <t>250MG TBL NOB 100</t>
  </si>
  <si>
    <t>HYDROCHLOROTHIAZID</t>
  </si>
  <si>
    <t>168</t>
  </si>
  <si>
    <t>HYDROCHLOROTHIAZID LÉČIVA</t>
  </si>
  <si>
    <t>17189</t>
  </si>
  <si>
    <t>500MG TBL ENT 100</t>
  </si>
  <si>
    <t>243240</t>
  </si>
  <si>
    <t>191880</t>
  </si>
  <si>
    <t>INDAPAMID PMCS</t>
  </si>
  <si>
    <t>2,5MG TBL NOB 100</t>
  </si>
  <si>
    <t>120329</t>
  </si>
  <si>
    <t>INDAPAMID STADA</t>
  </si>
  <si>
    <t>1,5MG TBL PRO 100</t>
  </si>
  <si>
    <t>207961</t>
  </si>
  <si>
    <t>MONOTAB</t>
  </si>
  <si>
    <t>100MG TBL PRO 100(10X10)</t>
  </si>
  <si>
    <t>KAPTOPRIL</t>
  </si>
  <si>
    <t>31215</t>
  </si>
  <si>
    <t>25MG TBL NOB 30</t>
  </si>
  <si>
    <t>102596</t>
  </si>
  <si>
    <t>CARVESAN</t>
  </si>
  <si>
    <t>KLINDAMYCIN</t>
  </si>
  <si>
    <t>100339</t>
  </si>
  <si>
    <t>DALACIN C</t>
  </si>
  <si>
    <t>300MG CPS DUR 16</t>
  </si>
  <si>
    <t>KLOBETASOL</t>
  </si>
  <si>
    <t>24010</t>
  </si>
  <si>
    <t>CLOBEX</t>
  </si>
  <si>
    <t>500MCG/G SAT 125ML</t>
  </si>
  <si>
    <t>207940</t>
  </si>
  <si>
    <t>223519</t>
  </si>
  <si>
    <t>ASPIRIN PROTECT</t>
  </si>
  <si>
    <t>100MG TBL ENT 98</t>
  </si>
  <si>
    <t>KYSELINA URSODEOXYCHOLOVÁ</t>
  </si>
  <si>
    <t>13808</t>
  </si>
  <si>
    <t>URSOSAN</t>
  </si>
  <si>
    <t>250MG CPS DUR 100 I</t>
  </si>
  <si>
    <t>KYSELINA VALPROOVÁ</t>
  </si>
  <si>
    <t>125753</t>
  </si>
  <si>
    <t>ESSENTIALE</t>
  </si>
  <si>
    <t>LERKANIDIPIN</t>
  </si>
  <si>
    <t>169629</t>
  </si>
  <si>
    <t>KAPIDIN</t>
  </si>
  <si>
    <t>10MG TBL FLM 100 II</t>
  </si>
  <si>
    <t>169660</t>
  </si>
  <si>
    <t>20MG TBL FLM 100 II</t>
  </si>
  <si>
    <t>85142</t>
  </si>
  <si>
    <t>216532</t>
  </si>
  <si>
    <t>ZENARO</t>
  </si>
  <si>
    <t>5MG TBL FLM 90 IV</t>
  </si>
  <si>
    <t>216531</t>
  </si>
  <si>
    <t>5MG TBL FLM 50 IV</t>
  </si>
  <si>
    <t>LISINOPRIL A AMLODIPIN</t>
  </si>
  <si>
    <t>144795</t>
  </si>
  <si>
    <t>AMESOS</t>
  </si>
  <si>
    <t>20MG/10MG TBL NOB 90</t>
  </si>
  <si>
    <t>177395</t>
  </si>
  <si>
    <t>20MG/5MG TBL NOB 90</t>
  </si>
  <si>
    <t>LOSARTAN A DIURETIKA</t>
  </si>
  <si>
    <t>15317</t>
  </si>
  <si>
    <t>LOZAP H</t>
  </si>
  <si>
    <t>50MG/12,5MG TBL FLM 90</t>
  </si>
  <si>
    <t>MAKROGOL</t>
  </si>
  <si>
    <t>184039</t>
  </si>
  <si>
    <t>FORLAX</t>
  </si>
  <si>
    <t>4G POR PLV SOL SCC 20</t>
  </si>
  <si>
    <t>23747</t>
  </si>
  <si>
    <t>500MG TBL PRO 60</t>
  </si>
  <si>
    <t>96087</t>
  </si>
  <si>
    <t>METFORMIN TEVA</t>
  </si>
  <si>
    <t>46980</t>
  </si>
  <si>
    <t>58042</t>
  </si>
  <si>
    <t>231692</t>
  </si>
  <si>
    <t>MOMETASON</t>
  </si>
  <si>
    <t>192205</t>
  </si>
  <si>
    <t>1MG/G UNG 1X30G</t>
  </si>
  <si>
    <t>170760</t>
  </si>
  <si>
    <t>MOMMOX</t>
  </si>
  <si>
    <t>0,05MG/DÁV NAS SPR SUS 140DÁV</t>
  </si>
  <si>
    <t>192202</t>
  </si>
  <si>
    <t>1MG/G CRM 1X30G</t>
  </si>
  <si>
    <t>16916</t>
  </si>
  <si>
    <t>MOXOSTAD</t>
  </si>
  <si>
    <t>0,2MG TBL FLM 100</t>
  </si>
  <si>
    <t>215166</t>
  </si>
  <si>
    <t>CYNT 0,4</t>
  </si>
  <si>
    <t>0,4MG TBL FLM 98 I</t>
  </si>
  <si>
    <t>230595</t>
  </si>
  <si>
    <t>0,3MG TBL FLM 98 I</t>
  </si>
  <si>
    <t>112579</t>
  </si>
  <si>
    <t>5MG TBL NOB 98</t>
  </si>
  <si>
    <t>215606</t>
  </si>
  <si>
    <t>OXYBUTYNIN</t>
  </si>
  <si>
    <t>225974</t>
  </si>
  <si>
    <t>UROXAL</t>
  </si>
  <si>
    <t>5MG TBL NOB 60</t>
  </si>
  <si>
    <t>47085</t>
  </si>
  <si>
    <t>PENTOMER RETARD</t>
  </si>
  <si>
    <t>120805</t>
  </si>
  <si>
    <t>APO-PERINDO</t>
  </si>
  <si>
    <t>8MG TBL NOB 30</t>
  </si>
  <si>
    <t>177336</t>
  </si>
  <si>
    <t>PERINDOPRIL MYLAN</t>
  </si>
  <si>
    <t>8MG TBL NOB 90</t>
  </si>
  <si>
    <t>229909</t>
  </si>
  <si>
    <t>229905</t>
  </si>
  <si>
    <t>124129</t>
  </si>
  <si>
    <t>10MG/10MG TBL NOB 30</t>
  </si>
  <si>
    <t>124135</t>
  </si>
  <si>
    <t>10MG/10MG TBL NOB 120(4X30)</t>
  </si>
  <si>
    <t>124121</t>
  </si>
  <si>
    <t>10MG/5MG TBL NOB 120(4X30)</t>
  </si>
  <si>
    <t>PITOFENON A ANALGETIKA</t>
  </si>
  <si>
    <t>176954</t>
  </si>
  <si>
    <t>500MG/ML+5MG/ML POR GTT SOL 1X50ML</t>
  </si>
  <si>
    <t>269</t>
  </si>
  <si>
    <t>PROPAFENON</t>
  </si>
  <si>
    <t>235813</t>
  </si>
  <si>
    <t>RYTMONORM</t>
  </si>
  <si>
    <t>150MG TBL FLM 50</t>
  </si>
  <si>
    <t>PROPIVERIN</t>
  </si>
  <si>
    <t>231597</t>
  </si>
  <si>
    <t>MICTONORM</t>
  </si>
  <si>
    <t>RABEPRAZOL</t>
  </si>
  <si>
    <t>157141</t>
  </si>
  <si>
    <t>ZULBEX</t>
  </si>
  <si>
    <t>20MG TBL ENT 56</t>
  </si>
  <si>
    <t>141960</t>
  </si>
  <si>
    <t>RAPOXOL</t>
  </si>
  <si>
    <t>15864</t>
  </si>
  <si>
    <t>224744</t>
  </si>
  <si>
    <t>RAMIPRIL A AMLODIPIN</t>
  </si>
  <si>
    <t>185758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</si>
  <si>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</si>
  <si>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</si>
  <si>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</si>
  <si>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</si>
  <si>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</si>
  <si>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</si>
  <si>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168899</t>
  </si>
  <si>
    <t>15MG TBL FLM 98 II</t>
  </si>
  <si>
    <t>148070</t>
  </si>
  <si>
    <t>148074</t>
  </si>
  <si>
    <t>148078</t>
  </si>
  <si>
    <t>145574</t>
  </si>
  <si>
    <t>145558</t>
  </si>
  <si>
    <t>SERTRALIN</t>
  </si>
  <si>
    <t>146917</t>
  </si>
  <si>
    <t>SILDENAFIL</t>
  </si>
  <si>
    <t>143428</t>
  </si>
  <si>
    <t>SILDENAFIL SANDOZ</t>
  </si>
  <si>
    <t>100MG TBL NOB 8 I</t>
  </si>
  <si>
    <t>160211</t>
  </si>
  <si>
    <t>SILDENAFIL ACCORD</t>
  </si>
  <si>
    <t>100MG TBL FLM 4</t>
  </si>
  <si>
    <t>182044</t>
  </si>
  <si>
    <t>KATORA</t>
  </si>
  <si>
    <t>50MG TBL MND 4</t>
  </si>
  <si>
    <t>182050</t>
  </si>
  <si>
    <t>100MG TBL MND 8</t>
  </si>
  <si>
    <t>238150</t>
  </si>
  <si>
    <t>240018</t>
  </si>
  <si>
    <t>100MG TBL FLM 8</t>
  </si>
  <si>
    <t>SILYMARIN</t>
  </si>
  <si>
    <t>1147</t>
  </si>
  <si>
    <t>SILYMARIN AL 50</t>
  </si>
  <si>
    <t>50MG TBL OBD 100</t>
  </si>
  <si>
    <t>SÍRAN ŽELEZNATÝ</t>
  </si>
  <si>
    <t>14711</t>
  </si>
  <si>
    <t>TARDYFERON</t>
  </si>
  <si>
    <t>80MG TBL RET 30 I</t>
  </si>
  <si>
    <t>SOLIFENACIN</t>
  </si>
  <si>
    <t>18279</t>
  </si>
  <si>
    <t>VESICARE</t>
  </si>
  <si>
    <t>49021</t>
  </si>
  <si>
    <t>160MG TBL NOB 100</t>
  </si>
  <si>
    <t>49020</t>
  </si>
  <si>
    <t>160MG TBL NOB 50</t>
  </si>
  <si>
    <t>57339</t>
  </si>
  <si>
    <t>SULFASALAZIN</t>
  </si>
  <si>
    <t>47712</t>
  </si>
  <si>
    <t>TAMSULOSIN</t>
  </si>
  <si>
    <t>14498</t>
  </si>
  <si>
    <t>OMNIC TOCAS</t>
  </si>
  <si>
    <t>0,4MG TBL PRO 100</t>
  </si>
  <si>
    <t>167676</t>
  </si>
  <si>
    <t>80MG TBL NOB 84</t>
  </si>
  <si>
    <t>206208</t>
  </si>
  <si>
    <t>80MG/5MG TBL NOB 90</t>
  </si>
  <si>
    <t>206214</t>
  </si>
  <si>
    <t>80MG/10MG TBL NOB 90</t>
  </si>
  <si>
    <t>173562</t>
  </si>
  <si>
    <t>40MG/5MG TBL NOB 28</t>
  </si>
  <si>
    <t>189688</t>
  </si>
  <si>
    <t>80MG/12,5MG TBL NOB 90</t>
  </si>
  <si>
    <t>193874</t>
  </si>
  <si>
    <t>TOLUCOMBI</t>
  </si>
  <si>
    <t>40MG/12,5MG TBL NOB 28X1 II</t>
  </si>
  <si>
    <t>189657</t>
  </si>
  <si>
    <t>80MG/12,5MG TBL FLM 30</t>
  </si>
  <si>
    <t>189668</t>
  </si>
  <si>
    <t>80MG/25MG TBL FLM 30</t>
  </si>
  <si>
    <t>219612</t>
  </si>
  <si>
    <t>TELMISARTAN/HYDROCHLOROTHIAZID XANTIS</t>
  </si>
  <si>
    <t>40MG/12,5MG TBL NOB 28</t>
  </si>
  <si>
    <t>TRANDOLAPRIL</t>
  </si>
  <si>
    <t>234735</t>
  </si>
  <si>
    <t>4MG CPS DUR 98</t>
  </si>
  <si>
    <t>TRANDOLAPRIL A VERAPAMIL</t>
  </si>
  <si>
    <t>234221</t>
  </si>
  <si>
    <t>TARKA</t>
  </si>
  <si>
    <t>240MG/4MG TBL RET 98</t>
  </si>
  <si>
    <t>234220</t>
  </si>
  <si>
    <t>180MG/2MG TBL RET 98</t>
  </si>
  <si>
    <t>46444</t>
  </si>
  <si>
    <t>150MG TBL RET 60</t>
  </si>
  <si>
    <t>186665</t>
  </si>
  <si>
    <t>35MG TBL RET 180</t>
  </si>
  <si>
    <t>178689</t>
  </si>
  <si>
    <t>PROTEVASC</t>
  </si>
  <si>
    <t>35MG TBL PRO 60</t>
  </si>
  <si>
    <t>215478</t>
  </si>
  <si>
    <t>60MG CPS PRO 50</t>
  </si>
  <si>
    <t>215964</t>
  </si>
  <si>
    <t>240MG TBL PRO 30</t>
  </si>
  <si>
    <t>16286</t>
  </si>
  <si>
    <t>STILNOX</t>
  </si>
  <si>
    <t>198058</t>
  </si>
  <si>
    <t>SANVAL</t>
  </si>
  <si>
    <t>221131</t>
  </si>
  <si>
    <t>MAGNESIUM-OROTÁT</t>
  </si>
  <si>
    <t>32889</t>
  </si>
  <si>
    <t>MAGNEROT</t>
  </si>
  <si>
    <t>500MG TBL NOB 100 I</t>
  </si>
  <si>
    <t>168328</t>
  </si>
  <si>
    <t>2,5MG TBL FLM 60X1</t>
  </si>
  <si>
    <t>FENOTEROL A IPRATROPIUM-BROMID</t>
  </si>
  <si>
    <t>2679</t>
  </si>
  <si>
    <t>0,02MG/0,05MG/DÁV INH SOL PSS 200DÁV</t>
  </si>
  <si>
    <t>SALMETEROL A FLUTIKASON</t>
  </si>
  <si>
    <t>45964</t>
  </si>
  <si>
    <t>50MCG/250MCG INH PLV DOS 1X60DÁV</t>
  </si>
  <si>
    <t>190970</t>
  </si>
  <si>
    <t>10MG/2,5MG/5MG TBL FLM 90(3X30)</t>
  </si>
  <si>
    <t>190968</t>
  </si>
  <si>
    <t>10MG/2,5MG/5MG TBL FLM 30</t>
  </si>
  <si>
    <t>190960</t>
  </si>
  <si>
    <t>5MG/1,25MG/5MG TBL FLM 90(3X30)</t>
  </si>
  <si>
    <t>ORFENADRIN, KOMBINACE</t>
  </si>
  <si>
    <t>230352</t>
  </si>
  <si>
    <t>75MG/30MG INF SOL 1X250ML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</si>
  <si>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</si>
  <si>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</si>
  <si>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</si>
  <si>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</si>
  <si>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</si>
  <si>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</si>
  <si>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</si>
  <si>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</si>
  <si>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</si>
  <si>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</si>
  <si>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233474</t>
  </si>
  <si>
    <t>10MG/40MG TBL FLM 100</t>
  </si>
  <si>
    <t>233468</t>
  </si>
  <si>
    <t>228548</t>
  </si>
  <si>
    <t>ZETOVAR</t>
  </si>
  <si>
    <t>10MG/80MG TBL NOB 30</t>
  </si>
  <si>
    <t>213261</t>
  </si>
  <si>
    <t>10MG/5MG TBL FLM 30</t>
  </si>
  <si>
    <t>MULTIENZYMOVÉ PŘÍPRAVKY (LIPASA, PROTEASA APOD.)</t>
  </si>
  <si>
    <t>187406</t>
  </si>
  <si>
    <t>PANGROL</t>
  </si>
  <si>
    <t>20000IU TBL ENT 50 II</t>
  </si>
  <si>
    <t>215172</t>
  </si>
  <si>
    <t>KREON 25 000</t>
  </si>
  <si>
    <t>25000U CPS ETD 50</t>
  </si>
  <si>
    <t>230614</t>
  </si>
  <si>
    <t>147458</t>
  </si>
  <si>
    <t>112MCG TBL NOB 100 II</t>
  </si>
  <si>
    <t>147466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</si>
  <si>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</si>
  <si>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</si>
  <si>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</si>
  <si>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</si>
  <si>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</si>
  <si>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</si>
  <si>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</si>
  <si>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225241</t>
  </si>
  <si>
    <t>DELIPID PLUS</t>
  </si>
  <si>
    <t>20MG/10MG CPS DUR 90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</si>
  <si>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</si>
  <si>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</si>
  <si>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</si>
  <si>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</si>
  <si>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</si>
  <si>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</si>
  <si>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</si>
  <si>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</si>
  <si>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220528</t>
  </si>
  <si>
    <t>10MG/5MG CPS DUR 30</t>
  </si>
  <si>
    <t>*4012</t>
  </si>
  <si>
    <t>*2091</t>
  </si>
  <si>
    <t>231741</t>
  </si>
  <si>
    <t>5000452</t>
  </si>
  <si>
    <t>MAXIS-KOMPRESNÍ PUNČOCHY COMFORT II.KT</t>
  </si>
  <si>
    <t>LÝTKOVÁ PUNČOCHA</t>
  </si>
  <si>
    <t>5004882</t>
  </si>
  <si>
    <t>OPTICHAMBER DIAMOND VALVED HOLDING CHAMBER</t>
  </si>
  <si>
    <t>ANTISTATICKÝ INHALAČNÍ NÁSTAVEC S VENTILEM</t>
  </si>
  <si>
    <t>5009913</t>
  </si>
  <si>
    <t>PÁS BŘIŠNÍ VERBA 932 518 9</t>
  </si>
  <si>
    <t>OBDVOD TRUPU 75-85CM,VEL.2</t>
  </si>
  <si>
    <t>5011725</t>
  </si>
  <si>
    <t>PUNČOCHY KOMPRESNÍ LÝTKOVÉ II.K.T.</t>
  </si>
  <si>
    <t>SIGVARIS 503 PLUS A-D PŘÍRODNÍ GUMA OTEVŘENÁ ŠPIČKA</t>
  </si>
  <si>
    <t>187350</t>
  </si>
  <si>
    <t>10MG TBL FLM 56 I</t>
  </si>
  <si>
    <t>201970</t>
  </si>
  <si>
    <t>PAMYCON</t>
  </si>
  <si>
    <t>33000IU/2500IU DRM PLV SOL 1</t>
  </si>
  <si>
    <t>KOMPLEX ŽELEZA S ISOMALTOSOU</t>
  </si>
  <si>
    <t>242536</t>
  </si>
  <si>
    <t>MALTOFER TABLETY</t>
  </si>
  <si>
    <t>100MG TBL MND 100</t>
  </si>
  <si>
    <t>119654</t>
  </si>
  <si>
    <t>320MG/60MG TBL RET 100</t>
  </si>
  <si>
    <t>195941</t>
  </si>
  <si>
    <t>SERTRALIN APOTEX</t>
  </si>
  <si>
    <t>195944</t>
  </si>
  <si>
    <t>100MG TBL FLM 100</t>
  </si>
  <si>
    <t>TOBRAMYCIN</t>
  </si>
  <si>
    <t>86264</t>
  </si>
  <si>
    <t>3MG/ML OPH GTT SOL 1X5ML</t>
  </si>
  <si>
    <t>198054</t>
  </si>
  <si>
    <t>ACETYLCYSTEIN</t>
  </si>
  <si>
    <t>AMBROXOL</t>
  </si>
  <si>
    <t>94920</t>
  </si>
  <si>
    <t>7,5MG/ML POR SOL 100ML</t>
  </si>
  <si>
    <t>97522</t>
  </si>
  <si>
    <t>500MG TBL FLM 30</t>
  </si>
  <si>
    <t>162859</t>
  </si>
  <si>
    <t>ASPIRIN PROTECT 100</t>
  </si>
  <si>
    <t>KYSELINA TRANEXAMOVÁ</t>
  </si>
  <si>
    <t>42613</t>
  </si>
  <si>
    <t>168447</t>
  </si>
  <si>
    <t>5MG TBL FLM 30X1</t>
  </si>
  <si>
    <t>169548</t>
  </si>
  <si>
    <t>METFORMIN MYLAN</t>
  </si>
  <si>
    <t>192198</t>
  </si>
  <si>
    <t>1MG/G CRM 1X15G</t>
  </si>
  <si>
    <t>215906</t>
  </si>
  <si>
    <t>150MG TBL FLM 100</t>
  </si>
  <si>
    <t>145567</t>
  </si>
  <si>
    <t>145551</t>
  </si>
  <si>
    <t>214601</t>
  </si>
  <si>
    <t>HYPNOGEN</t>
  </si>
  <si>
    <t>2954</t>
  </si>
  <si>
    <t>87051</t>
  </si>
  <si>
    <t>93016</t>
  </si>
  <si>
    <t>225172</t>
  </si>
  <si>
    <t>169251</t>
  </si>
  <si>
    <t>75MG TBL FLM 30</t>
  </si>
  <si>
    <t>223521</t>
  </si>
  <si>
    <t>100MG TBL ENT 50</t>
  </si>
  <si>
    <t>145185</t>
  </si>
  <si>
    <t>5MG TBL FLM 90 III</t>
  </si>
  <si>
    <t>109409</t>
  </si>
  <si>
    <t>NOLPAZA</t>
  </si>
  <si>
    <t>40MG TBL ENT 14</t>
  </si>
  <si>
    <t>124087</t>
  </si>
  <si>
    <t>5MG/5MG TBL NOB 30</t>
  </si>
  <si>
    <t>124101</t>
  </si>
  <si>
    <t>5MG/10MG TBL NOB 30</t>
  </si>
  <si>
    <t>166421</t>
  </si>
  <si>
    <t>RILMENIDIN TEVA</t>
  </si>
  <si>
    <t>184430</t>
  </si>
  <si>
    <t>SORVASTA</t>
  </si>
  <si>
    <t>40MG TBL FLM 28X1</t>
  </si>
  <si>
    <t>203954</t>
  </si>
  <si>
    <t>VÁPNÍK, KOMBINACE S VITAMINEM D A/NEBO JINÝMI LÉČIVY</t>
  </si>
  <si>
    <t>164888</t>
  </si>
  <si>
    <t>CALTRATE D3</t>
  </si>
  <si>
    <t>600MG/400IU TBL FLM 90</t>
  </si>
  <si>
    <t>206512</t>
  </si>
  <si>
    <t>TONANDA</t>
  </si>
  <si>
    <t>8MG/5MG/2,5MG TBL NOB 30</t>
  </si>
  <si>
    <t>125053</t>
  </si>
  <si>
    <t>162942</t>
  </si>
  <si>
    <t>BILASTIN</t>
  </si>
  <si>
    <t>148675</t>
  </si>
  <si>
    <t>XADOS</t>
  </si>
  <si>
    <t>20MG TBL NOB 50</t>
  </si>
  <si>
    <t>94163</t>
  </si>
  <si>
    <t>219839</t>
  </si>
  <si>
    <t>146366</t>
  </si>
  <si>
    <t>DOXAZOSIN MYLAN</t>
  </si>
  <si>
    <t>4MG TBL PRO 28</t>
  </si>
  <si>
    <t>174339</t>
  </si>
  <si>
    <t>EPLERENON ACTAVIS</t>
  </si>
  <si>
    <t>189181</t>
  </si>
  <si>
    <t>EZEN</t>
  </si>
  <si>
    <t>112659</t>
  </si>
  <si>
    <t>GLYCLADA</t>
  </si>
  <si>
    <t>30MG TBL RET 90</t>
  </si>
  <si>
    <t>IVABRADIN</t>
  </si>
  <si>
    <t>25973</t>
  </si>
  <si>
    <t>PROCORALAN</t>
  </si>
  <si>
    <t>5MG TBL FLM 112 KAL</t>
  </si>
  <si>
    <t>31385</t>
  </si>
  <si>
    <t>12,5MG TBL NOB 30</t>
  </si>
  <si>
    <t>149392</t>
  </si>
  <si>
    <t>CLOPIDOGREL MYLAN</t>
  </si>
  <si>
    <t>169252</t>
  </si>
  <si>
    <t>17121</t>
  </si>
  <si>
    <t>30MG CPS DUR 28</t>
  </si>
  <si>
    <t>MEBENDAZOL</t>
  </si>
  <si>
    <t>122198</t>
  </si>
  <si>
    <t>100MG TBL NOB 6</t>
  </si>
  <si>
    <t>207076</t>
  </si>
  <si>
    <t>109411</t>
  </si>
  <si>
    <t>40MG TBL ENT 28</t>
  </si>
  <si>
    <t>122685</t>
  </si>
  <si>
    <t>5MG/1,25MG TBL FLM 30</t>
  </si>
  <si>
    <t>PREGABALIN</t>
  </si>
  <si>
    <t>27113</t>
  </si>
  <si>
    <t>LYRICA</t>
  </si>
  <si>
    <t>150MG CPS DUR 112(2X56)</t>
  </si>
  <si>
    <t>184452</t>
  </si>
  <si>
    <t>20MG TBL FLM 28X1</t>
  </si>
  <si>
    <t>184456</t>
  </si>
  <si>
    <t>20MG TBL FLM 84X1</t>
  </si>
  <si>
    <t>96303</t>
  </si>
  <si>
    <t>ASCORUTIN</t>
  </si>
  <si>
    <t>100MG/20MG TBL FLM 50</t>
  </si>
  <si>
    <t>193894</t>
  </si>
  <si>
    <t>80MG/25MG TBL NOB 28X1 II</t>
  </si>
  <si>
    <t>193888</t>
  </si>
  <si>
    <t>80MG/12,5MG TBL NOB 84X1 II</t>
  </si>
  <si>
    <t>215917</t>
  </si>
  <si>
    <t>VALSARTAN A DIURETIKA</t>
  </si>
  <si>
    <t>134281</t>
  </si>
  <si>
    <t>VALSACOMBI</t>
  </si>
  <si>
    <t>160MG/12,5MG TBL FLM 28</t>
  </si>
  <si>
    <t>210108</t>
  </si>
  <si>
    <t>190965</t>
  </si>
  <si>
    <t>5MG/1,25MG/10MG TBL FLM 90(3X30)</t>
  </si>
  <si>
    <t>138847</t>
  </si>
  <si>
    <t>37,5MG/325MG TBL FLM 90 I</t>
  </si>
  <si>
    <t>201609</t>
  </si>
  <si>
    <t>201607</t>
  </si>
  <si>
    <t>37,5MG/325MG TBL FLM 10X1</t>
  </si>
  <si>
    <t>*2075</t>
  </si>
  <si>
    <t>*2053</t>
  </si>
  <si>
    <t>157892</t>
  </si>
  <si>
    <t>SILDENAFIL MYLAN</t>
  </si>
  <si>
    <t>50MG TBL FLM 4</t>
  </si>
  <si>
    <t>167009</t>
  </si>
  <si>
    <t>SILDENAFIL TEVA</t>
  </si>
  <si>
    <t>99366</t>
  </si>
  <si>
    <t>AMOKSIKLAV 457 MG/5 ML</t>
  </si>
  <si>
    <t>400MG/5ML+57MG/5ML POR PLV SUS 70ML</t>
  </si>
  <si>
    <t>176159</t>
  </si>
  <si>
    <t>AMLODIPIN MYLAN</t>
  </si>
  <si>
    <t>50311</t>
  </si>
  <si>
    <t>10MG TBL FLM 90X1</t>
  </si>
  <si>
    <t>50309</t>
  </si>
  <si>
    <t>10MG TBL FLM 30X1</t>
  </si>
  <si>
    <t>132113</t>
  </si>
  <si>
    <t>10MG POR TBL DIS 30</t>
  </si>
  <si>
    <t>66029</t>
  </si>
  <si>
    <t>10MG TBL FLM 10</t>
  </si>
  <si>
    <t>230415</t>
  </si>
  <si>
    <t>25978</t>
  </si>
  <si>
    <t>7,5MG TBL FLM 56 KAL</t>
  </si>
  <si>
    <t>JODOVÁ TERAPIE</t>
  </si>
  <si>
    <t>61158</t>
  </si>
  <si>
    <t>JODID 100</t>
  </si>
  <si>
    <t>141034</t>
  </si>
  <si>
    <t>119697</t>
  </si>
  <si>
    <t>0,5MG TBL OBD 20</t>
  </si>
  <si>
    <t>114068</t>
  </si>
  <si>
    <t>100MG TBL FLM 30 PVC</t>
  </si>
  <si>
    <t>MAGNESIUM-LAKTÁT</t>
  </si>
  <si>
    <t>86393</t>
  </si>
  <si>
    <t>100101</t>
  </si>
  <si>
    <t>STADAMET</t>
  </si>
  <si>
    <t>19577</t>
  </si>
  <si>
    <t>1000MG TBL FLM 60 I</t>
  </si>
  <si>
    <t>METHYLPREDNISOLON</t>
  </si>
  <si>
    <t>207527</t>
  </si>
  <si>
    <t>MEDROL</t>
  </si>
  <si>
    <t>4MG TBL NOB 30 II</t>
  </si>
  <si>
    <t>213479</t>
  </si>
  <si>
    <t>19000IU/ML INJ SOL ISP 2X0,6ML</t>
  </si>
  <si>
    <t>25365</t>
  </si>
  <si>
    <t>20MG CPS ETD 28 I</t>
  </si>
  <si>
    <t>164967</t>
  </si>
  <si>
    <t>OMEPRAZOL TEVA PHARMA</t>
  </si>
  <si>
    <t>ORGANO-HEPARINOID</t>
  </si>
  <si>
    <t>PAROXETIN</t>
  </si>
  <si>
    <t>145847</t>
  </si>
  <si>
    <t>3377</t>
  </si>
  <si>
    <t>169727</t>
  </si>
  <si>
    <t>183064</t>
  </si>
  <si>
    <t>TELMISARTAN EGIS</t>
  </si>
  <si>
    <t>215920</t>
  </si>
  <si>
    <t>4MG CPS DUR 28</t>
  </si>
  <si>
    <t>TROSPIUM</t>
  </si>
  <si>
    <t>17162</t>
  </si>
  <si>
    <t>SPASMED</t>
  </si>
  <si>
    <t>168327</t>
  </si>
  <si>
    <t>2,5MG TBL FLM 60</t>
  </si>
  <si>
    <t>TAMSULOSIN A SOLIFENACIN</t>
  </si>
  <si>
    <t>197782</t>
  </si>
  <si>
    <t>URIZIA</t>
  </si>
  <si>
    <t>6MG/0,4MG TBL RET 30</t>
  </si>
  <si>
    <t>228545</t>
  </si>
  <si>
    <t>10MG/40MG TBL NOB 30</t>
  </si>
  <si>
    <t>138840</t>
  </si>
  <si>
    <t>37,5MG/325MG TBL FLM 20 I</t>
  </si>
  <si>
    <t>85525</t>
  </si>
  <si>
    <t>AMOKSIKLAV 625 MG</t>
  </si>
  <si>
    <t>500MG/125MG TBL FLM 21</t>
  </si>
  <si>
    <t>107806</t>
  </si>
  <si>
    <t>20MG TBL ENT 30</t>
  </si>
  <si>
    <t>BETAHISTIN</t>
  </si>
  <si>
    <t>215566</t>
  </si>
  <si>
    <t>131488</t>
  </si>
  <si>
    <t>226550</t>
  </si>
  <si>
    <t>243736</t>
  </si>
  <si>
    <t>BUTYLSKOPOLAMINIUM</t>
  </si>
  <si>
    <t>41155</t>
  </si>
  <si>
    <t>10MG TBL OBD 20</t>
  </si>
  <si>
    <t>15653</t>
  </si>
  <si>
    <t>26329</t>
  </si>
  <si>
    <t>227417</t>
  </si>
  <si>
    <t>FUROSEMID XANTIS</t>
  </si>
  <si>
    <t>12026</t>
  </si>
  <si>
    <t>GLIMEPIRID SANDOZ</t>
  </si>
  <si>
    <t>JINÁ ANTIINFEKTIVA</t>
  </si>
  <si>
    <t>200863</t>
  </si>
  <si>
    <t>JODOVANÝ POVIDON</t>
  </si>
  <si>
    <t>16320</t>
  </si>
  <si>
    <t>BRAUNOVIDON</t>
  </si>
  <si>
    <t>100MG/G UNG 100G I</t>
  </si>
  <si>
    <t>KOMBINACE RŮZNÝCH ANTIBIOTIK</t>
  </si>
  <si>
    <t>1076</t>
  </si>
  <si>
    <t>58037</t>
  </si>
  <si>
    <t>58041</t>
  </si>
  <si>
    <t>200MG TBL PRO 30</t>
  </si>
  <si>
    <t>88708</t>
  </si>
  <si>
    <t>ALGIFEN</t>
  </si>
  <si>
    <t>500MG/5,25MG/0,1MG TBL NOB 20</t>
  </si>
  <si>
    <t>PREDNISOLON A ANTISEPTIKA</t>
  </si>
  <si>
    <t>16467</t>
  </si>
  <si>
    <t>28222</t>
  </si>
  <si>
    <t>150MG CPS DUR 14</t>
  </si>
  <si>
    <t>75022</t>
  </si>
  <si>
    <t>COTRIMOXAZOL AL FORTE</t>
  </si>
  <si>
    <t>800MG/160MG TBL NOB 10</t>
  </si>
  <si>
    <t>221091</t>
  </si>
  <si>
    <t>183073</t>
  </si>
  <si>
    <t>TIAPRID</t>
  </si>
  <si>
    <t>48578</t>
  </si>
  <si>
    <t>VALSARTAN</t>
  </si>
  <si>
    <t>125589</t>
  </si>
  <si>
    <t>VALSACOR</t>
  </si>
  <si>
    <t>80MG TBL FLM 28</t>
  </si>
  <si>
    <t>KODEIN A PARACETAMOL</t>
  </si>
  <si>
    <t>86016</t>
  </si>
  <si>
    <t>TALVOSILEN</t>
  </si>
  <si>
    <t>500MG/20MG TBL NOB 20</t>
  </si>
  <si>
    <t>*2998</t>
  </si>
  <si>
    <t>1633</t>
  </si>
  <si>
    <t>88217</t>
  </si>
  <si>
    <t>1,5MG TBL NOB 30</t>
  </si>
  <si>
    <t>247409</t>
  </si>
  <si>
    <t>ENOXAPARIN</t>
  </si>
  <si>
    <t>32738</t>
  </si>
  <si>
    <t>FLUZAK</t>
  </si>
  <si>
    <t>169654</t>
  </si>
  <si>
    <t>20MG TBL FLM 30 II</t>
  </si>
  <si>
    <t>150983</t>
  </si>
  <si>
    <t>MELOXICAM MYLAN</t>
  </si>
  <si>
    <t>15MG TBL NOB 100</t>
  </si>
  <si>
    <t>53761</t>
  </si>
  <si>
    <t>NEBILET</t>
  </si>
  <si>
    <t>OSELTAMIVIR</t>
  </si>
  <si>
    <t>27698</t>
  </si>
  <si>
    <t>TAMIFLU</t>
  </si>
  <si>
    <t>75MG CPS DUR 10</t>
  </si>
  <si>
    <t>SÍRAN HOŘEČNATÝ</t>
  </si>
  <si>
    <t>499</t>
  </si>
  <si>
    <t>MAGNESIUM SULFURICUM BIOTIKA</t>
  </si>
  <si>
    <t>ACEKLOFENAK</t>
  </si>
  <si>
    <t>191730</t>
  </si>
  <si>
    <t>BIOFENAC</t>
  </si>
  <si>
    <t>100MG TBL FLM 60</t>
  </si>
  <si>
    <t>57395</t>
  </si>
  <si>
    <t>ACC LONG</t>
  </si>
  <si>
    <t>600MG TBL EFF 10</t>
  </si>
  <si>
    <t>AMOROLFIN</t>
  </si>
  <si>
    <t>45304</t>
  </si>
  <si>
    <t>LOCERYL</t>
  </si>
  <si>
    <t>50MG/ML LAC UGC 1X2,5ML I</t>
  </si>
  <si>
    <t>218109</t>
  </si>
  <si>
    <t>MIFLONID BREEZHALER</t>
  </si>
  <si>
    <t>200MCG INH PLV CPS DUR 60</t>
  </si>
  <si>
    <t>199400</t>
  </si>
  <si>
    <t>FORTILIP</t>
  </si>
  <si>
    <t>267MG CPS DUR 30</t>
  </si>
  <si>
    <t>GLYCEROL</t>
  </si>
  <si>
    <t>225261</t>
  </si>
  <si>
    <t>KLOTRIMAZOL</t>
  </si>
  <si>
    <t>132903</t>
  </si>
  <si>
    <t>56992</t>
  </si>
  <si>
    <t>SODNÁ SŮL DOKUSÁTU, VČETNĚ KOMBINACÍ</t>
  </si>
  <si>
    <t>12770</t>
  </si>
  <si>
    <t>YAL</t>
  </si>
  <si>
    <t>13,4G/67,5ML+10MG/67,5ML RCT SOL 2X67,5ML</t>
  </si>
  <si>
    <t>TRAMADOL</t>
  </si>
  <si>
    <t>133321</t>
  </si>
  <si>
    <t>TRAMADOL AUROVITAS</t>
  </si>
  <si>
    <t>50MG CPS DUR 20</t>
  </si>
  <si>
    <t>76496</t>
  </si>
  <si>
    <t>0,25MG/ML+0,5MG/ML SOL NEB 20ML</t>
  </si>
  <si>
    <t>OLODATEROL A TIOTROPIUM-BROMID</t>
  </si>
  <si>
    <t>206848</t>
  </si>
  <si>
    <t>SPIOLTO RESPIMAT</t>
  </si>
  <si>
    <t>2,5MCG/2,5MCG INH SOL 1X60DÁV+1INH</t>
  </si>
  <si>
    <t>LAKTULOSA</t>
  </si>
  <si>
    <t>215713</t>
  </si>
  <si>
    <t>667MG/ML POR SOL 1X200ML II</t>
  </si>
  <si>
    <t>234736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</si>
  <si>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</si>
  <si>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</si>
  <si>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</si>
  <si>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</si>
  <si>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</si>
  <si>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C10BA05 - ATORVASTATIN A EZETIMIB</t>
  </si>
  <si>
    <t>C10BA06 - ROSUVASTATIN A EZETIMIB</t>
  </si>
  <si>
    <t>C09DA07 - TELMISARTAN A DIURETIKA</t>
  </si>
  <si>
    <t>C01EB15 - TRIMETAZIDIN</t>
  </si>
  <si>
    <t>N03AX16 - PREGABALIN</t>
  </si>
  <si>
    <t>C10BX03 - ATORVASTATIN A AMLODIPIN</t>
  </si>
  <si>
    <t>N02AJ13 - TRAMADOL A PARACETAMOL</t>
  </si>
  <si>
    <t>C10AX09 - EZETIMIB</t>
  </si>
  <si>
    <t>C09CA07 - TELMISARTAN</t>
  </si>
  <si>
    <t>C09BB07 - RAMIPRIL A AMLODIPIN</t>
  </si>
  <si>
    <t>R06AX27 - DESLORATADIN</t>
  </si>
  <si>
    <t>M01AC06 - MELOXIKAM</t>
  </si>
  <si>
    <t>C09BX01 - PERINDOPRIL, AMLODIPIN A INDAPAMID</t>
  </si>
  <si>
    <t>C10AB05 - FENOFIBRÁT</t>
  </si>
  <si>
    <t>D07BA01 - PREDNISOLON A ANTISEPTIKA</t>
  </si>
  <si>
    <t>J01EE01 - SULFAMETHOXAZOL A TRIMETHOPRIM</t>
  </si>
  <si>
    <t>C02CA04 - DOXAZOSIN</t>
  </si>
  <si>
    <t>A02BC01 - OMEPRAZOL</t>
  </si>
  <si>
    <t>N02AJ06 - KODEIN A PARACETAMOL</t>
  </si>
  <si>
    <t>D01AC01 - KLOTRIMAZOL</t>
  </si>
  <si>
    <t>R01AD09 - MOMETASON</t>
  </si>
  <si>
    <t>C08CA13 - LERKANIDIPIN</t>
  </si>
  <si>
    <t>C09BA05 - RAMIPRIL A DIURETIKA</t>
  </si>
  <si>
    <t>C02AC05 - MOXONIDIN</t>
  </si>
  <si>
    <t>A02BC03 - LANSOPRAZOL</t>
  </si>
  <si>
    <t>C09DA01 - LOSARTAN A DIURETIKA</t>
  </si>
  <si>
    <t>C09DB04 - TELMISARTAN A AMLODIPIN</t>
  </si>
  <si>
    <t>A06AD11 - LAKTULOSA</t>
  </si>
  <si>
    <t>C01BC03 - PROPAFENON</t>
  </si>
  <si>
    <t>C09CA07</t>
  </si>
  <si>
    <t>D07BA01</t>
  </si>
  <si>
    <t>J01EE01</t>
  </si>
  <si>
    <t>R06AX27</t>
  </si>
  <si>
    <t>N02AJ06</t>
  </si>
  <si>
    <t>C08CA13</t>
  </si>
  <si>
    <t>M01AC06</t>
  </si>
  <si>
    <t>N02AJ13</t>
  </si>
  <si>
    <t>A02BC01</t>
  </si>
  <si>
    <t>C09DA07</t>
  </si>
  <si>
    <t>C09DB04</t>
  </si>
  <si>
    <t>C10AB05</t>
  </si>
  <si>
    <t>C02CA04</t>
  </si>
  <si>
    <t>C10BA05</t>
  </si>
  <si>
    <t>A06AD11</t>
  </si>
  <si>
    <t>D01AC01</t>
  </si>
  <si>
    <t>A02BC03</t>
  </si>
  <si>
    <t>C10BX03</t>
  </si>
  <si>
    <t>C10AX09</t>
  </si>
  <si>
    <t>C01EB15</t>
  </si>
  <si>
    <t>C02AC05</t>
  </si>
  <si>
    <t>C09BA05</t>
  </si>
  <si>
    <t>C09BB07</t>
  </si>
  <si>
    <t>C09DA01</t>
  </si>
  <si>
    <t>R01AD09</t>
  </si>
  <si>
    <t>C10BA06</t>
  </si>
  <si>
    <t>C01BC03</t>
  </si>
  <si>
    <t>C09BX01</t>
  </si>
  <si>
    <t>N03AX16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</si>
  <si>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</si>
  <si>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</si>
  <si>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</si>
  <si>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</si>
  <si>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</si>
  <si>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</si>
  <si>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</si>
  <si>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</si>
  <si>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</si>
  <si>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</si>
  <si>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</si>
  <si>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</si>
  <si>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</si>
  <si>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</si>
  <si>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</si>
  <si>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</si>
  <si>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</si>
  <si>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</si>
  <si>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</si>
  <si>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</si>
  <si>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</si>
  <si>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</si>
  <si>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</si>
  <si>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</si>
  <si>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</si>
  <si>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</si>
  <si>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</si>
  <si>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</si>
  <si>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</si>
  <si>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</si>
  <si>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</si>
  <si>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</si>
  <si>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</si>
  <si>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</si>
  <si>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</si>
  <si>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</si>
  <si>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</si>
  <si>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</si>
  <si>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</si>
  <si>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</si>
  <si>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ZQ421</t>
  </si>
  <si>
    <t>Houba V.A.C. Veraflo Dressing Kit vel. M pro podtlakovou terapii na kusy ULTVFL05MD/1</t>
  </si>
  <si>
    <t>ZK920</t>
  </si>
  <si>
    <t>Kanystr Info V.A.C. 500 ml pro podtlakovou terapii M8275063/1</t>
  </si>
  <si>
    <t>ZL976</t>
  </si>
  <si>
    <t>Kanystr renasys EZ 800 ml pro podtlakovou terapii 66800912</t>
  </si>
  <si>
    <t>ZL977</t>
  </si>
  <si>
    <t>Kanystr renasys GO 750 ml pro podtlakovou terapii 66800916</t>
  </si>
  <si>
    <t>ZR234</t>
  </si>
  <si>
    <t>Kanystr s gelem V.A.C. Ulta ACTI 300 ml bal. Ăˇ 5 ks pro podtlakovou terapii M8275058/5</t>
  </si>
  <si>
    <t>ZI977</t>
  </si>
  <si>
    <t>Kanystr s gelem V.A.C. Ultra INFO 1000 ml pro podtlakovou terapii M8275093/1 ,Ăˇ 5 ks</t>
  </si>
  <si>
    <t>ZA459</t>
  </si>
  <si>
    <t>Kompresa AB 10 x 20 cm/1 ks sterilnĂ­ NT savĂˇ (1230114021) 1327114021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</si>
  <si>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</si>
  <si>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</si>
  <si>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</si>
  <si>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</si>
  <si>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</si>
  <si>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</si>
  <si>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</si>
  <si>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</si>
  <si>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ZK087</t>
  </si>
  <si>
    <t>KrĂ©m cavilon ochrannĂ˝ bariĂ©rovĂ˝ Ăˇ 28 g bal. Ăˇ 12 ks 3391E - firma jiĹľ nedodĂˇvĂˇ</t>
  </si>
  <si>
    <t>ZM325</t>
  </si>
  <si>
    <t>KrytĂ­ - gel Hyiodine na chronickĂ© rĂˇny Ăˇ 22 g HYIODINE22 - vĂ˝padek</t>
  </si>
  <si>
    <t>ZQ158</t>
  </si>
  <si>
    <t>KrytĂ­ 7D-Fix - fixace I.V.kanyl netkanĂ˝ textil a fĂłlie sterilnĂ­ 9 x 11,6 cm bal. Ăˇ 100 ks (nĂˇhrada za tegaderm) 812010 - jiĹľ se nevyrĂˇbĂ­</t>
  </si>
  <si>
    <t>ZD619</t>
  </si>
  <si>
    <t>KrytĂ­ aquacel extra (dĹ™Ă­ve hydrofibre) 10 x 10 cm Ăˇ 10 ks 420672</t>
  </si>
  <si>
    <t>ZA597</t>
  </si>
  <si>
    <t>KrytĂ­ aquacel extra 5 x  5 cm Ăˇ 10 ks (VZP169583 ) 420671</t>
  </si>
  <si>
    <t>ZL410</t>
  </si>
  <si>
    <t>KrytĂ­ gelovĂ© Hemagel 100 g A2681147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</si>
  <si>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</si>
  <si>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</si>
  <si>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</si>
  <si>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</si>
  <si>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</si>
  <si>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</si>
  <si>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</si>
  <si>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</si>
  <si>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</si>
  <si>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</si>
  <si>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ZE396</t>
  </si>
  <si>
    <t>KrytĂ­ mastnĂ˝ tyl grassolind 7,5 x 10 cm bal. Ăˇ 10 ks 499313</t>
  </si>
  <si>
    <t>ZA417</t>
  </si>
  <si>
    <t>KrytĂ­ mastnĂ˝ tyl lomatuell H 10 x 20, Ăˇ 10 ks, 23316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</si>
  <si>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</si>
  <si>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</si>
  <si>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</si>
  <si>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</si>
  <si>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ZQ964</t>
  </si>
  <si>
    <t>KrytĂ­ octenilin gel na rĂˇny 250 ml 121616</t>
  </si>
  <si>
    <t>ZQ966</t>
  </si>
  <si>
    <t>KrytĂ­ octenilin roztok oplachovĂ˝ na rĂˇny 350 ml 121701</t>
  </si>
  <si>
    <t>ZK404</t>
  </si>
  <si>
    <t>KrytĂ­ prontosan roztok 350 ml 400416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</si>
  <si>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</si>
  <si>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</si>
  <si>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</si>
  <si>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</si>
  <si>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ZD633</t>
  </si>
  <si>
    <t>KrytĂ­ silikonovĂ© pÄ›novĂ© mepilex border sacrum 18 x 18 cm bal. Ăˇ 5 ks 282000-01 jiĹľ se nevyrĂˇbĂ­</t>
  </si>
  <si>
    <t>ZA507</t>
  </si>
  <si>
    <t>KrytĂ­ tegaderm 8,5 cm x 10,5 cm bal. Ăˇ 50 ks s vĂ˝Ĺ™ezem 1635 - nĂˇhrada ZQ158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</si>
  <si>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</si>
  <si>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</si>
  <si>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</si>
  <si>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</si>
  <si>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</si>
  <si>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</si>
  <si>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</si>
  <si>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</si>
  <si>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</si>
  <si>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</si>
  <si>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</si>
  <si>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</si>
  <si>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</si>
  <si>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</si>
  <si>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</si>
  <si>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</si>
  <si>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</si>
  <si>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</si>
  <si>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</si>
  <si>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</si>
  <si>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</si>
  <si>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</si>
  <si>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ZA337</t>
  </si>
  <si>
    <t>NĂˇplast softpore 1,25 cm x 9,15 m bal. Ăˇ 24 ks 1320103111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</si>
  <si>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</si>
  <si>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</si>
  <si>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</si>
  <si>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</si>
  <si>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</si>
  <si>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</si>
  <si>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</si>
  <si>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</si>
  <si>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</si>
  <si>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</si>
  <si>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</si>
  <si>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</si>
  <si>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</si>
  <si>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</si>
  <si>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PÄ›na malĂˇ  V.A.C M8275051/1</t>
  </si>
  <si>
    <t>ZI974</t>
  </si>
  <si>
    <t>PÄ›na stĹ™ednĂ­ V.A.C bal. Ăˇ 5 ks M8275052</t>
  </si>
  <si>
    <t>PÄ›na stĹ™ednĂ­ V.A.C M8275052/1 , Ăˇ 5 ks</t>
  </si>
  <si>
    <t>ZI975</t>
  </si>
  <si>
    <t>PÄ›na velkĂˇ V.A.C bal. Ăˇ 5 ks M8275053</t>
  </si>
  <si>
    <t>PÄ›na velkĂˇ V.A.C M8275053/1 pro podtlakovou terapii, Ăˇ 5 ks</t>
  </si>
  <si>
    <t>ZA638</t>
  </si>
  <si>
    <t>Set kardio 1 bal. Ăˇ 35 ks 41026</t>
  </si>
  <si>
    <t>ZD616</t>
  </si>
  <si>
    <t>Set na malĂ© zĂˇkroky sterilnĂ­ pro moÄŤovou katetrizaci+ aqua permanent 4 Mediset 4753886</t>
  </si>
  <si>
    <t>ZA599</t>
  </si>
  <si>
    <t>Steh nĂˇplasĹĄovĂ˝ Steri-strip 6 x 75 mm bal. Ăˇ 50 ks elast. E4541</t>
  </si>
  <si>
    <t>ZQ660</t>
  </si>
  <si>
    <t>SystĂ©m na uzavĂ­rĂˇnĂ­ pooperaÄŤnĂ­ch ran Prevena pro podtlakovou terapii V.A.C., vel. 20 cm PRE1055/1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</si>
  <si>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</si>
  <si>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</si>
  <si>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</si>
  <si>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</si>
  <si>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</si>
  <si>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</si>
  <si>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</si>
  <si>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</si>
  <si>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</si>
  <si>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pĹ™echodka luer 450070</t>
  </si>
  <si>
    <t>ZD650</t>
  </si>
  <si>
    <t>Aquapak - sterilnĂ­ voda 340 ml s adaptĂ©rem bal. Ăˇ 20 ks 400340</t>
  </si>
  <si>
    <t>ZC751</t>
  </si>
  <si>
    <t>ÄŚepelka skalpelovĂˇ 11 BB511</t>
  </si>
  <si>
    <t>ZC748</t>
  </si>
  <si>
    <t>BrĂ˝le kyslĂ­kovĂ© 210 cm, Ăˇ 50 ks, 1104</t>
  </si>
  <si>
    <t>ZE253</t>
  </si>
  <si>
    <t>Drainobag 40 malĂ˝ mÄ›ch-samost. bal. Ăˇ 30 ks 5524059</t>
  </si>
  <si>
    <t>ZB771</t>
  </si>
  <si>
    <t>DrĹľĂˇk jehly zĂˇkladnĂ­ 450201</t>
  </si>
  <si>
    <t>ZC498</t>
  </si>
  <si>
    <t>DrĹľĂˇk moÄŤovĂ˝ch sĂˇÄŤkĹŻ UH 800800100</t>
  </si>
  <si>
    <t>ZB851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</si>
  <si>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</si>
  <si>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</si>
  <si>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</si>
  <si>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</si>
  <si>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</si>
  <si>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ZD801</t>
  </si>
  <si>
    <t>Fonendoskop jednostrannĂ˝ ÄŤervenĂ˝ P00176</t>
  </si>
  <si>
    <t>ZN646</t>
  </si>
  <si>
    <t>Fonendoskop oboustrannĂ˝ rĹŻznĂ© barvy 710045-s</t>
  </si>
  <si>
    <t>ZB340</t>
  </si>
  <si>
    <t>HadiÄŤka kyslĂ­kovĂˇ bal. Ăˇ 50 ks 41113</t>
  </si>
  <si>
    <t>ZQ249</t>
  </si>
  <si>
    <t>HadiÄŤka spojovacĂ­ HS 1,8 x 1800 mm LL DEPH free 2200 180 ND</t>
  </si>
  <si>
    <t>ZB670</t>
  </si>
  <si>
    <t>HadiÄŤka spojovacĂ­ tlakovĂˇ biocath PE/PVC, dĂ©lka 200 cm, prĹŻmÄ›r 2,5 x 4,1 mm, tlak 20 bar/300 psi, LUER LOCK male/female s rotaÄŤnĂ­ maticĂ­, bal. Ăˇ 25 k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</si>
  <si>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</si>
  <si>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</si>
  <si>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ZB320</t>
  </si>
  <si>
    <t>IrigĂˇtor z PVC kompl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</si>
  <si>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</si>
  <si>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</si>
  <si>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</si>
  <si>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</si>
  <si>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</si>
  <si>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</si>
  <si>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ZH816</t>
  </si>
  <si>
    <t>Katetr moÄŤovĂ˝ foley CH14 180605-000140</t>
  </si>
  <si>
    <t>ZH493</t>
  </si>
  <si>
    <t>Katetr moÄŤovĂ˝ foley CH16 180605-000160</t>
  </si>
  <si>
    <t>ZF742</t>
  </si>
  <si>
    <t>Kit pro perikardiocentĂ©zu bal. Ăˇ 5 ks LMP004P6</t>
  </si>
  <si>
    <t>ZK884</t>
  </si>
  <si>
    <t>Kohout trojcestnĂ˝ discofix modrĂ˝ 4095111</t>
  </si>
  <si>
    <t>ZO372</t>
  </si>
  <si>
    <t>Konektor bezjehlovĂ˝ OptiSyte JIM:JSM4001</t>
  </si>
  <si>
    <t>ZD903</t>
  </si>
  <si>
    <t>Kontejner+ lopatka 30 ml nesterilnĂ­ FLME25133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</si>
  <si>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</si>
  <si>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</si>
  <si>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</si>
  <si>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</si>
  <si>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ZK501</t>
  </si>
  <si>
    <t>ManĹľeta TK k tonometru Omron dospÄ›lĂˇ ĹˇĂ­Ĺ™ka 14 cm,obvod paĹľe 22 cm - 32 cm 101 00038</t>
  </si>
  <si>
    <t>ZB596</t>
  </si>
  <si>
    <t>MikronebulizĂ©r MicroMist 22F 41892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</si>
  <si>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</si>
  <si>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</si>
  <si>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</si>
  <si>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</si>
  <si>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</si>
  <si>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</si>
  <si>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</si>
  <si>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</si>
  <si>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</si>
  <si>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</si>
  <si>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</si>
  <si>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ZP509</t>
  </si>
  <si>
    <t>Pinzeta UH sterilnĂ­ I0600</t>
  </si>
  <si>
    <t>ZL688</t>
  </si>
  <si>
    <t>ProuĹľky diagnostickĂ© Accu-Check Inform II Strip 50 EU1 Ăˇ 50 ks 05942861041</t>
  </si>
  <si>
    <t>ZA691</t>
  </si>
  <si>
    <t>Rampa 3 kohouty discofix 16600C/4085434/</t>
  </si>
  <si>
    <t>ZA883</t>
  </si>
  <si>
    <t>Rourka rektĂˇlnĂ­ CH18 dĂ©lka 40 cm 19-18.100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</si>
  <si>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</si>
  <si>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</si>
  <si>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</si>
  <si>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</si>
  <si>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</si>
  <si>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</si>
  <si>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</si>
  <si>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</si>
  <si>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</si>
  <si>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</si>
  <si>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</si>
  <si>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</si>
  <si>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</si>
  <si>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</si>
  <si>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</si>
  <si>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</si>
  <si>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</si>
  <si>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</si>
  <si>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</si>
  <si>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</si>
  <si>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</si>
  <si>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</si>
  <si>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</si>
  <si>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</si>
  <si>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</si>
  <si>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</si>
  <si>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</si>
  <si>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</si>
  <si>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</si>
  <si>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</si>
  <si>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</si>
  <si>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</si>
  <si>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</si>
  <si>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</si>
  <si>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</si>
  <si>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</si>
  <si>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</si>
  <si>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</si>
  <si>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ZB988</t>
  </si>
  <si>
    <t>SystĂ©m hrudnĂ­ drenĂˇĹľe Pleur-evac bal. Ăˇ 6 ks pro dospÄ›lĂ© A-6000-08LF</t>
  </si>
  <si>
    <t>ZI949</t>
  </si>
  <si>
    <t>TeplomÄ›r digitĂˇlnĂ­ TOP4 s pevnĂ˝m hrotem P03283</t>
  </si>
  <si>
    <t>ZB298</t>
  </si>
  <si>
    <t>Trokar hrudnĂ­ Argyle Ch16/25 cm bal. Ăˇ 10 ks 8888561035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</si>
  <si>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</si>
  <si>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</si>
  <si>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</si>
  <si>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</si>
  <si>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</si>
  <si>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</si>
  <si>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ZB035</t>
  </si>
  <si>
    <t>Vzduchovod ĂşstnĂ­ ÄŤ. 4 ÄŤervenĂ˝ vel. 10 jednorĂˇzovĂ˝ sterilnĂ­ bal. Ăˇ 25 ks 73.900.00.400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</si>
  <si>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</si>
  <si>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</si>
  <si>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</si>
  <si>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</si>
  <si>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</si>
  <si>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</si>
  <si>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</si>
  <si>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</si>
  <si>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</si>
  <si>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</si>
  <si>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</si>
  <si>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</si>
  <si>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</si>
  <si>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</si>
  <si>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</si>
  <si>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</si>
  <si>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</si>
  <si>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</si>
  <si>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</si>
  <si>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</si>
  <si>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ZE949</t>
  </si>
  <si>
    <t>Zkumavka na moÄŤ 9,5 ml 455028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</si>
  <si>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</si>
  <si>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</si>
  <si>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</si>
  <si>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</si>
  <si>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</si>
  <si>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</si>
  <si>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</si>
  <si>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</si>
  <si>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</si>
  <si>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</si>
  <si>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</si>
  <si>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</si>
  <si>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</si>
  <si>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</si>
  <si>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</si>
  <si>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</si>
  <si>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</si>
  <si>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</si>
  <si>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</si>
  <si>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</si>
  <si>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</si>
  <si>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</si>
  <si>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</si>
  <si>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</si>
  <si>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</si>
  <si>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ZN040</t>
  </si>
  <si>
    <t>Rukavice operaÄŤnĂ­ latex bez pudru sterilnĂ­  PF ansell gammex vel. 8,5 330048085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</si>
  <si>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</si>
  <si>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</si>
  <si>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</si>
  <si>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</si>
  <si>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</si>
  <si>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</si>
  <si>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</si>
  <si>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</si>
  <si>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</si>
  <si>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</si>
  <si>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</si>
  <si>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</si>
  <si>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</si>
  <si>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</si>
  <si>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</si>
  <si>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</si>
  <si>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Ăˇ 30 m P00468</t>
  </si>
  <si>
    <t>ZM232</t>
  </si>
  <si>
    <t>Kanyla ECMO femorĂˇlnĂ­ arteriĂˇlnĂ­ 15 Fr BE-PAS1515 JH104.7280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</si>
  <si>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</si>
  <si>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</si>
  <si>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</si>
  <si>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</si>
  <si>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ZM235</t>
  </si>
  <si>
    <t>Kanyla ECMO femorĂˇlnĂ­ venĂłznĂ­ 21 Fr BE-PVL2155 JH104.7294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</si>
  <si>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</si>
  <si>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</si>
  <si>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</si>
  <si>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</si>
  <si>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KL732</t>
  </si>
  <si>
    <t>set ECMO PLS dlouhodobĂ© ĹľivotnĂ­ podpory (oxygenĂˇtor, centrifugaÄŤnĂ­ pumpa, hadicovĂ˝ set, pĹ™etlakovĂ˝ vak) certifikace 14 dnĂ­ BE PLS 2051 701050310</t>
  </si>
  <si>
    <t>KG691</t>
  </si>
  <si>
    <t>set ECMO PLS dlouhodobĂ© ĹľivotnĂ­ podpory (oxygenĂˇtor,centrifugaÄŤnĂ­ pumpa,hadicovĂ˝ set, pĹ™etlakovĂ˝ vak) ( pĹŻvodnĂ­ kat. ÄŤ.701027818) 70106.8386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</si>
  <si>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</si>
  <si>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</si>
  <si>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</si>
  <si>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</si>
  <si>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ZA486</t>
  </si>
  <si>
    <t>KrytĂ­ mastnĂ˝ tyl jelonet   5 x 5 cm Ăˇ 50 ks 7403</t>
  </si>
  <si>
    <t>ZA064</t>
  </si>
  <si>
    <t>KrytĂ­ sorbalgon 5 x  5 cm  bal. Ăˇ 10  ks 999598</t>
  </si>
  <si>
    <t>ZA585</t>
  </si>
  <si>
    <t>KrytĂ­ suprasorb F 10 x 12 cm sterilnĂ­ bal. Ăˇ 10 ks 20462</t>
  </si>
  <si>
    <t>ZF424</t>
  </si>
  <si>
    <t>KrytĂ­ suprasorb X 5 x 5 cm bal. Ăˇ 5 ks 20534</t>
  </si>
  <si>
    <t>ZD808</t>
  </si>
  <si>
    <t>Kanyla vasofix 22G modrĂˇ safety 4269098S-01</t>
  </si>
  <si>
    <t>ZP078</t>
  </si>
  <si>
    <t>Kontejner 25 ml PP ĹˇroubovĂ˝ sterilnĂ­ uzĂˇvÄ›r 2680/EST/SG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</si>
  <si>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</si>
  <si>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</si>
  <si>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</si>
  <si>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</si>
  <si>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</si>
  <si>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</si>
  <si>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</si>
  <si>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</si>
  <si>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</si>
  <si>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</si>
  <si>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</si>
  <si>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</si>
  <si>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</si>
  <si>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</si>
  <si>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</si>
  <si>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</si>
  <si>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</si>
  <si>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</si>
  <si>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</si>
  <si>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</si>
  <si>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</si>
  <si>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</si>
  <si>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</si>
  <si>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</si>
  <si>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</si>
  <si>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</si>
  <si>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</si>
  <si>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</si>
  <si>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</si>
  <si>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</si>
  <si>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</si>
  <si>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</si>
  <si>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</si>
  <si>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</si>
  <si>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</si>
  <si>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</si>
  <si>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</si>
  <si>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</si>
  <si>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</si>
  <si>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</si>
  <si>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</si>
  <si>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</si>
  <si>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</si>
  <si>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</si>
  <si>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DD354</t>
  </si>
  <si>
    <t>TEG Kaolin</t>
  </si>
  <si>
    <t>DC634</t>
  </si>
  <si>
    <t>THB KALIBRAÄŚNĂŤ ROZTOK,S7770</t>
  </si>
  <si>
    <t>DF504</t>
  </si>
  <si>
    <t>Zkumavka s heparinasou a 20 ks</t>
  </si>
  <si>
    <t>50115040</t>
  </si>
  <si>
    <t>laboratorní materiál (Z505)</t>
  </si>
  <si>
    <t>ZC043</t>
  </si>
  <si>
    <t>KĂˇdinka vysokĂˇ s vĂ˝levkou 400 ml VTRB632417012400</t>
  </si>
  <si>
    <t>ZC039</t>
  </si>
  <si>
    <t>KĂˇdinka vysokĂˇ sklo 250 ml (213-1064) VTRB632417012250</t>
  </si>
  <si>
    <t>Kompresa AB 10 x 20 cm/1 ks sterilnĂ­ NT savĂˇ (1230114021) 1327115021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</si>
  <si>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</si>
  <si>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</si>
  <si>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</si>
  <si>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</si>
  <si>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</si>
  <si>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</si>
  <si>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</si>
  <si>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</si>
  <si>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ZA622</t>
  </si>
  <si>
    <t>Kompresa NT 5 x 5 cm nesterilnĂ­ 06101</t>
  </si>
  <si>
    <t>ZA518</t>
  </si>
  <si>
    <t>Kompresa NT 7,5 x 7,5 cm nesterilnĂ­ 06102</t>
  </si>
  <si>
    <t>ZA643</t>
  </si>
  <si>
    <t>Kompresa vliwasoft 10 x 20 nesterilnĂ­ Ăˇ 100 ks 12070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</si>
  <si>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</si>
  <si>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</si>
  <si>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</si>
  <si>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</si>
  <si>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</si>
  <si>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</si>
  <si>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</si>
  <si>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</si>
  <si>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ZC399</t>
  </si>
  <si>
    <t>KrytĂ­ hemostatickĂ© traumacel taf light 1,5 x 5 cm bal. Ăˇ 10 ks sĂ­ĹĄka 10295</t>
  </si>
  <si>
    <t>ZF042</t>
  </si>
  <si>
    <t>KrytĂ­ mastnĂ˝ tyl jelonet 10 x 10 cm Ăˇ 10 ks 7404</t>
  </si>
  <si>
    <t>ZN895</t>
  </si>
  <si>
    <t>KrytĂ­ reston nesterilnĂ­ 10,0 cm x 5,0 cm x 5 m role 1563L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</si>
  <si>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</si>
  <si>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</si>
  <si>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</si>
  <si>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</si>
  <si>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</si>
  <si>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</si>
  <si>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ZA526</t>
  </si>
  <si>
    <t>KrytĂ­ sorbalgon 10 x 10 cm bal. Ăˇ 10 ks 999595</t>
  </si>
  <si>
    <t>ZF423</t>
  </si>
  <si>
    <t>KrytĂ­ suprasorb F 10 x 10 cm role nesterilnĂ­ foliovĂ˝ obvaz 20468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</si>
  <si>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</si>
  <si>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</si>
  <si>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</si>
  <si>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</si>
  <si>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</si>
  <si>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</si>
  <si>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ZA319</t>
  </si>
  <si>
    <t>NĂˇplast durapore 2,50 cm x 9,14 m bal. Ăˇ 12 ks 1538-1</t>
  </si>
  <si>
    <t>ZA418</t>
  </si>
  <si>
    <t>NĂˇplast metaline pod TS 8 x 9 cm 23094</t>
  </si>
  <si>
    <t>ZH012</t>
  </si>
  <si>
    <t>NĂˇplast micropore 2,50 cm x 9,10 m 840W-1</t>
  </si>
  <si>
    <t>ZC885</t>
  </si>
  <si>
    <t>NĂˇplast omnifix E 10 cm x 10 m 900650</t>
  </si>
  <si>
    <t>ZD104</t>
  </si>
  <si>
    <t>NĂˇplast omniplast 10,0 cm x 10,0 m 9004472 (900535)</t>
  </si>
  <si>
    <t>ZA318</t>
  </si>
  <si>
    <t>NĂˇplast transpore 1,25 cm x 9,14 m 1527-0</t>
  </si>
  <si>
    <t>ZK759</t>
  </si>
  <si>
    <t>NĂˇplast water resistant cosmos bal. Ăˇ 20 ks (10+10) 5351233</t>
  </si>
  <si>
    <t>ZA542</t>
  </si>
  <si>
    <t>NĂˇplast wet pruf voduvzd. 1,25 cm x 9,14 m bal. Ăˇ 24 ks K00-3063C</t>
  </si>
  <si>
    <t>ZF454</t>
  </si>
  <si>
    <t>Obinadlo elastickĂ© lenkideal krĂˇtkotaĹľnĂ© 12 cm x 5 m bal. Ăˇ 10 ks 19584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</si>
  <si>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</si>
  <si>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</si>
  <si>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</si>
  <si>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</si>
  <si>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</si>
  <si>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</si>
  <si>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ZA577</t>
  </si>
  <si>
    <t>Set rouĹˇkovacĂ­ Certofix pro CVC bal Ăˇ 10 ks 291832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</si>
  <si>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</si>
  <si>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</si>
  <si>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</si>
  <si>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</si>
  <si>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</si>
  <si>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</si>
  <si>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</si>
  <si>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</si>
  <si>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</si>
  <si>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</si>
  <si>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</si>
  <si>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</si>
  <si>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</si>
  <si>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</si>
  <si>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</si>
  <si>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</si>
  <si>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ZR476</t>
  </si>
  <si>
    <t>Cytosorb adsorbĂ©r 300 kit Cyto CVVHD (adsorber 150ml/24 hod, plnĂ­cĂ­ set s odpadnĂ­m vakem, adapter) F00007129</t>
  </si>
  <si>
    <t>ZD271</t>
  </si>
  <si>
    <t>DrĹľĂˇk lĂˇhve flovac-plast 100 11-5121 (300 970-010-210)</t>
  </si>
  <si>
    <t>ZP287</t>
  </si>
  <si>
    <t>DrĹľĂˇk pro tlakovĂ© pĹ™evodnĂ­ky TCLIP05 bal. Ăˇ 5 ks</t>
  </si>
  <si>
    <t>ZF283</t>
  </si>
  <si>
    <t>DrĹľĂˇk pro zĂˇsobnĂ­k katetrĹŻ N077.1030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</si>
  <si>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</si>
  <si>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</si>
  <si>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</si>
  <si>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</si>
  <si>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ZD945</t>
  </si>
  <si>
    <t>Filtr antibakteriĂˇlnĂ­ a virovĂ˝ 1344000S</t>
  </si>
  <si>
    <t>ZB295</t>
  </si>
  <si>
    <t>Filtr iso-gard hepa ÄŤistĂ˝ bal. Ăˇ 20 ks (6 dennĂ­) 28012</t>
  </si>
  <si>
    <t>Filtr iso-gard hepa ÄŤistĂ˝ bal. Ăˇ 20 ks 28012</t>
  </si>
  <si>
    <t>ZB271</t>
  </si>
  <si>
    <t>Filtr perifix 0,2MY bal. Ăˇ 25 ks 4515501</t>
  </si>
  <si>
    <t>ZC777</t>
  </si>
  <si>
    <t>Filtr sacĂ­ MSF 271-022-001</t>
  </si>
  <si>
    <t>ZC968</t>
  </si>
  <si>
    <t>Filtrate bag 5029011</t>
  </si>
  <si>
    <t>ZG138</t>
  </si>
  <si>
    <t>Fonendoskop sprague rappaport P00226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</si>
  <si>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</si>
  <si>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</si>
  <si>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</si>
  <si>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</si>
  <si>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</si>
  <si>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</si>
  <si>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</si>
  <si>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</si>
  <si>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</si>
  <si>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</si>
  <si>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ZJ027</t>
  </si>
  <si>
    <t>Helma castar R vel. L  CP211L/2R</t>
  </si>
  <si>
    <t>ZG001</t>
  </si>
  <si>
    <t>HusĂ­ krk expandi-flex s dvojtou otoÄŤnou spojkou Ăˇ 30 ks 22531</t>
  </si>
  <si>
    <t>ZE373</t>
  </si>
  <si>
    <t>Kanyla ET 7,5 se sĂˇnĂ­m nad manĹľetou SACETT I.D. bal. Ăˇ 10 ks 100/189/075</t>
  </si>
  <si>
    <t>ZB310</t>
  </si>
  <si>
    <t>Kanyla ET 8,0 s manĹľetou bal. Ăˇ 20 ks 100/199/080</t>
  </si>
  <si>
    <t>ZB311</t>
  </si>
  <si>
    <t>Kanyla ET 8,5 s manĹľetou bal. Ăˇ 20 ks 100/199/085</t>
  </si>
  <si>
    <t>ZE374</t>
  </si>
  <si>
    <t>Kanyla ET 8,5 se sĂˇnĂ­m nad manĹľetou SACETT I.D. bal. Ăˇ 10 ks 100/189/085</t>
  </si>
  <si>
    <t>ZQ508</t>
  </si>
  <si>
    <t>Kanyla nosnĂ­ OptiFlow Plus k pĹ™Ă­stroji AIRVO2, velikost M P06105</t>
  </si>
  <si>
    <t>ZB314</t>
  </si>
  <si>
    <t>Kanyla TS 8,0 s manĹľetou bal. Ăˇ 2 ks 100/523/080</t>
  </si>
  <si>
    <t>ZO182</t>
  </si>
  <si>
    <t>Katetr moÄŤovĂ˝ foley pro mÄ›Ĺ™enĂ­ teploty 14 Fr 2- cestnĂ˝ silikonovĂ˝ MN-0114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</si>
  <si>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</si>
  <si>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</si>
  <si>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</si>
  <si>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</si>
  <si>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</si>
  <si>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AA-011-M9000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</si>
  <si>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</si>
  <si>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</si>
  <si>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</si>
  <si>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</si>
  <si>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ZP163</t>
  </si>
  <si>
    <t>Konektor flocare stupĹovĂ˝ pro sondu typu ENLock/sondu s kĂłnusovĂ˝m konektorem EAN 8716900563904 bal. Ăˇ 30 ks 589828</t>
  </si>
  <si>
    <t>ZJ655</t>
  </si>
  <si>
    <t>Kyveta CO2 dospÄ›lĂˇ 6870279</t>
  </si>
  <si>
    <t>ZQ895</t>
  </si>
  <si>
    <t>Kyveta CO2 k plicnĂ­mu ventilĂˇtoru Hamilton G5, pro dospÄ›lĂ©/dÄ›ti, jednorĂˇzovĂˇ bal. Ăˇ 10 ks 6063-00, 281719</t>
  </si>
  <si>
    <t>ZE018</t>
  </si>
  <si>
    <t>Kyveta k hemochron bal. 45 ks JACT-LR</t>
  </si>
  <si>
    <t>ZB102</t>
  </si>
  <si>
    <t>LĂˇhev k odsĂˇvaÄŤce flovac 1l hadice 1,8 m Ăˇ 45 ks 000-036-020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</si>
  <si>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</si>
  <si>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</si>
  <si>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</si>
  <si>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</si>
  <si>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</si>
  <si>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</si>
  <si>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</si>
  <si>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</si>
  <si>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ZJ266</t>
  </si>
  <si>
    <t>ManĹľeta TK k monitoru Datex dvouhadiÄŤkovĂˇ NIBP 25-35 cm dospÄ›lĂˇ U1880ND (Y0004B)</t>
  </si>
  <si>
    <t>ZO243</t>
  </si>
  <si>
    <t>ManĹľeta TK k monitoru MacLab dvouhadiÄŤkovĂˇ DURA-CUF dospÄ›lĂˇ prodlouĹľenĂˇ 23 - 33 cm 2T DUR-A2-2A-L</t>
  </si>
  <si>
    <t>ZA828</t>
  </si>
  <si>
    <t>ManĹľeta TK k monitoru MacLab dvouhadiÄŤkovĂˇ DURA-CUF dospÄ›lĂˇ velkĂˇ vĂ­ce jak 35 cm DUR-A3-2A</t>
  </si>
  <si>
    <t>ZA904</t>
  </si>
  <si>
    <t>MikronebulizĂ©r s maskou 41893</t>
  </si>
  <si>
    <t>ZQ138</t>
  </si>
  <si>
    <t>NĹŻĹľky chirurgickĂ© rovnĂ© hrotnatĂ© 150 mm TK-AJ 025-15</t>
  </si>
  <si>
    <t>ZB648</t>
  </si>
  <si>
    <t>PĂˇska fixaÄŤnĂ­ Hand-Fix 30 bal. Ăˇ 2 ks NKS:60-65</t>
  </si>
  <si>
    <t>ZP860</t>
  </si>
  <si>
    <t>PĂˇska tracheostomickĂˇ fixaÄŤnĂ­ 52 cm bal. Ăˇ 5 ks 40-0005-044</t>
  </si>
  <si>
    <t>ZQ143</t>
  </si>
  <si>
    <t>Pinzeta anatomickĂˇ rovnĂˇ ĂşzkĂˇ 145 mm TK-BA 100-14</t>
  </si>
  <si>
    <t>ZP477</t>
  </si>
  <si>
    <t>Pinzeta chirurgickĂˇ rovnĂˇ 1 x 2 zuby 115 mm B397114910011</t>
  </si>
  <si>
    <t>ZO010</t>
  </si>
  <si>
    <t>Pinzeta chirurgickĂˇ rovnĂˇ standard 1 x 2 zuby 140 mm 1141113014</t>
  </si>
  <si>
    <t>ZC832</t>
  </si>
  <si>
    <t>Pleuracan A bal. Ăˇ 10 ks 4462556</t>
  </si>
  <si>
    <t>ZB302</t>
  </si>
  <si>
    <t>Rampa 3 kohouty, bal.Ăˇ 20 ks, RP 3000 M</t>
  </si>
  <si>
    <t>ZB301</t>
  </si>
  <si>
    <t>Rampa 5 kohoutĹŻ bez PVC lipidorezistentnĂ­ bal. Ăˇ 20 ks RP 5000 M</t>
  </si>
  <si>
    <t>ZA831</t>
  </si>
  <si>
    <t>Rourka rektĂˇlnĂ­ CH20 dĂ©lka 40 cm 19-20.100</t>
  </si>
  <si>
    <t>ZA884</t>
  </si>
  <si>
    <t>Rourka rektĂˇlnĂ­ CH22 dĂ©lka 40 cm 19-22.100</t>
  </si>
  <si>
    <t>ZB784</t>
  </si>
  <si>
    <t>RukojeĹĄ laryngoskopickĂˇ medium pro lĹľĂ­ce s f.optickĂ˝m vlĂˇknem 3000.350.10</t>
  </si>
  <si>
    <t>ZO506</t>
  </si>
  <si>
    <t>Senzor k mÄ›Ĺ™enĂ­ cerebrĂˇlnĂ­ oximetrie fore-sight ELITE dual velkĂ˝ CS 01-07-2103</t>
  </si>
  <si>
    <t>ZC640</t>
  </si>
  <si>
    <t>Senzor k mÄ›Ĺ™enĂ­ hemodynamiky flotrac s hadiÄŤkou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</si>
  <si>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</si>
  <si>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</si>
  <si>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</si>
  <si>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</si>
  <si>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</si>
  <si>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</si>
  <si>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</si>
  <si>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</si>
  <si>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ZR000</t>
  </si>
  <si>
    <t>Set pro mÄ›Ĺ™enĂ­ srdeÄŤnĂ­ho vĂ˝deje CO-Set pro roztok pokojovĂ© teploty model 93610, bal. Ăˇ 10 ks 93610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</si>
  <si>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</si>
  <si>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</si>
  <si>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</si>
  <si>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</si>
  <si>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</si>
  <si>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</si>
  <si>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</si>
  <si>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</si>
  <si>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</si>
  <si>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</si>
  <si>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</si>
  <si>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</si>
  <si>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</si>
  <si>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</si>
  <si>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</si>
  <si>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</si>
  <si>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</si>
  <si>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</si>
  <si>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ZB303</t>
  </si>
  <si>
    <t>Spojka asymetrickĂˇ 4 x 7 mm 60.21.00 (120 420)</t>
  </si>
  <si>
    <t>ZB545</t>
  </si>
  <si>
    <t>Spojka asymetrickĂˇ 7,10 mm 75111</t>
  </si>
  <si>
    <t>ZD458</t>
  </si>
  <si>
    <t>Spojka vrapovanĂˇ roztaĹľ.rovnĂˇ 15F bal. Ăˇ 50 ks 038-61-311</t>
  </si>
  <si>
    <t>ZB666</t>
  </si>
  <si>
    <t>Spojka Y 9 x 9 x 9 mm symetrickĂˇ bal. Ăˇ 100 ks 120490</t>
  </si>
  <si>
    <t>ZA787</t>
  </si>
  <si>
    <t>StĹ™Ă­kaÄŤka injekÄŤnĂ­ 2-dĂ­lnĂˇ 10 ml L Inject Solo 4606108V</t>
  </si>
  <si>
    <t>ZH168</t>
  </si>
  <si>
    <t>StĹ™Ă­kaÄŤka injekÄŤnĂ­ 3-dĂ­lnĂˇ 1 ml L tuberculin s jehlou KD-JECT III 26G x 1/2" 0,45 x 12 mm 831786</t>
  </si>
  <si>
    <t>ZL952</t>
  </si>
  <si>
    <t>StĹ™Ă­kaÄŤka injekÄŤnĂ­ 50 ml LL light protected bal.Ăˇ 60 ks 2022920A</t>
  </si>
  <si>
    <t>ZQ599</t>
  </si>
  <si>
    <t>StĹ™Ă­kaÄŤka injekÄŤnĂ­ pro enterĂˇlnĂ­ vĂ˝Ĺľivu 50/60 ml NUTRICAIR ENFIT excentrickĂˇ bal.Ăˇ 50 ks NCE50SE</t>
  </si>
  <si>
    <t>ZD492</t>
  </si>
  <si>
    <t>SvÄ›rka drĹľĂˇku flovac-plast 100 11-5122 (230-500)</t>
  </si>
  <si>
    <t>ZG481</t>
  </si>
  <si>
    <t>SystĂ©m hrudnĂ­ drenĂˇĹľe Pleur-evac 950 ml 2 cestnĂ˝ bal. Ăˇ 12 ks A-6002-08LF</t>
  </si>
  <si>
    <t>ZK839</t>
  </si>
  <si>
    <t>SystĂ©m hrudnĂ­ drenĂˇĹľe Sinapi 1000 ml dlouhĂˇ trubice kontrola sĂˇnĂ­ + konekto a hadicovĂˇ svorka XL1000SC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</si>
  <si>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</si>
  <si>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</si>
  <si>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</si>
  <si>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</si>
  <si>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</si>
  <si>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</si>
  <si>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ZB107</t>
  </si>
  <si>
    <t>System vibraÄŤnĂ­ ACAPELLA 27-7000</t>
  </si>
  <si>
    <t>ZQ486</t>
  </si>
  <si>
    <t>TyÄŤinka vatovĂˇ sterilnĂ­ 14 cm po jednotlivÄ› balenĂˇ velkĂˇ 1 bal/100 ks 4791911</t>
  </si>
  <si>
    <t>ZF442</t>
  </si>
  <si>
    <t>Vak dĂ˝chacĂ­ 2000 ml 2820</t>
  </si>
  <si>
    <t>ZB632</t>
  </si>
  <si>
    <t>Ventil expiraÄŤnĂ­ jednorĂˇzovĂ˝ Ăˇ 10 ks 8414776</t>
  </si>
  <si>
    <t>ZJ277</t>
  </si>
  <si>
    <t>Ventil jednorĂˇzovĂ˝ expiraÄŤnĂ­ V500 Ăˇ 10 ks MP01060</t>
  </si>
  <si>
    <t>ZB316</t>
  </si>
  <si>
    <t>Vzduchovod nosnĂ­ 8,0 mm bal. Ăˇ 10 ks 100/210/080</t>
  </si>
  <si>
    <t>ZR959</t>
  </si>
  <si>
    <t>ZavadÄ›ÄŤ elektrofyziolog. katetrĹŻ perkutĂˇnnĂ­ Fast-cath  6Fr 12 cm bal. Ăˇ 5 ks 406103</t>
  </si>
  <si>
    <t>ZP077</t>
  </si>
  <si>
    <t>Zkumavka 15 ml PP 101/16,5 mm bĂ­lĂ˝ ĹˇroubovĂ˝ uzĂˇvÄ›r sterilnĂ­ jednotlivÄ› balenĂˇ, tekutĂ˝ materiĂˇl na bakteriolog. vyĹˇetĹ™enĂ­ 10362/MO/SG/CS</t>
  </si>
  <si>
    <t>ZB777</t>
  </si>
  <si>
    <t>Zkumavka ÄŤervenĂˇ 3,5 ml gel 454071</t>
  </si>
  <si>
    <t>ZB985</t>
  </si>
  <si>
    <t>Zkumavka moÄŤovĂˇ urin-monovette s pĂ­stem 10 ml sterilnĂ­ bal. Ăˇ 100 ks 10.252.020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</si>
  <si>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</si>
  <si>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</si>
  <si>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</si>
  <si>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</si>
  <si>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</si>
  <si>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</si>
  <si>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ZE079</t>
  </si>
  <si>
    <t>Set transfĂşznĂ­ non PVC s odvzduĹˇnÄ›nĂ­m a bakteriĂˇlnĂ­m filtrem ZAR-I-TS</t>
  </si>
  <si>
    <t>ZA832</t>
  </si>
  <si>
    <t>Jehla injekÄŤnĂ­ 0,9 x 40 mm ĹľlutĂˇ 4657519</t>
  </si>
  <si>
    <t>ZB769</t>
  </si>
  <si>
    <t>Jehla vakuovĂˇ 206/38 mm ĹľlutĂˇ 450077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</si>
  <si>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</si>
  <si>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</si>
  <si>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</si>
  <si>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</si>
  <si>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</si>
  <si>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</si>
  <si>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ZP949</t>
  </si>
  <si>
    <t>Rukavice vyĹˇetĹ™ovacĂ­ nitril basic bez pudru modrĂ© XL bal. Ăˇ 170 ks 44753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</si>
  <si>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</si>
  <si>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</si>
  <si>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</si>
  <si>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</si>
  <si>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ZA191</t>
  </si>
  <si>
    <t>Katetr CVC 3 lumen 7 Fr x 21 cm bal. Ăˇ 5 ks ML-00703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</si>
  <si>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</si>
  <si>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</si>
  <si>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</si>
  <si>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</si>
  <si>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</si>
  <si>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</si>
  <si>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</si>
  <si>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</si>
  <si>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</si>
  <si>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</si>
  <si>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ZR958</t>
  </si>
  <si>
    <t>Katetr pro doÄŤasnou stimulaci Pacel FD 110 cm  5Fr, rovnĂˇ s balonkem 401761</t>
  </si>
  <si>
    <t>ZC212</t>
  </si>
  <si>
    <t>Katetr term.+ sheat 7 Fr AH-05050</t>
  </si>
  <si>
    <t>ZQ182</t>
  </si>
  <si>
    <t>Set dialyzaÄŤnĂ­ Multifiltrate Ci-Ca CVVHD k pĹ™Ă­stroji Multifltrate Pro 12, multifiltrate PRO kit CiCa HDF 1000 F00005329</t>
  </si>
  <si>
    <t>ZQ183</t>
  </si>
  <si>
    <t>Set dialyzaÄŤnĂ­ Multifiltrate pro univerzĂˇlnĂ­ heparinovou dialĂ˝zu k pĹ™Ă­stroji Multifltrate Pro 12 multifiltrate PRO kit HDF 1000 F00000461</t>
  </si>
  <si>
    <t>ZL249</t>
  </si>
  <si>
    <t>Hadice vrapovanĂˇ bal. Ăˇ 50 m 038-01-228</t>
  </si>
  <si>
    <t>ZD725</t>
  </si>
  <si>
    <t>Maska aerosolovĂˇ pro dospÄ›lĂ© 032-10-006NC</t>
  </si>
  <si>
    <t>ZB171</t>
  </si>
  <si>
    <t>Maska kyslĂ­kovĂˇ bal. Ăˇ 50 ks 1041</t>
  </si>
  <si>
    <t>ZD184</t>
  </si>
  <si>
    <t>Maska pro neinvazivnĂ­ ventilaci Nova Star vel. L MP01581</t>
  </si>
  <si>
    <t>ZB322</t>
  </si>
  <si>
    <t>Maska resuscitaÄŤnĂ­ nafuk. dosp. stĹ™ed bal. Ăˇ 20 ks 41281</t>
  </si>
  <si>
    <t>ZB318</t>
  </si>
  <si>
    <t>Maska resuscitaÄŤnĂ­ nafuk. dosp. velkĂˇ bal. Ăˇ 20 ks 41282</t>
  </si>
  <si>
    <t>ZC740</t>
  </si>
  <si>
    <t>Maska tracheostomickĂˇ bal. Ăˇ 50 ks 1075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</si>
  <si>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</si>
  <si>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</si>
  <si>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</si>
  <si>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</si>
  <si>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</si>
  <si>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</si>
  <si>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</si>
  <si>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</si>
  <si>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</si>
  <si>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</si>
  <si>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</si>
  <si>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</si>
  <si>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ZQ509</t>
  </si>
  <si>
    <t>RozhranĂ­ tracheostomickĂ© OptiFlow Plus k pĹ™Ă­stroji AIRVO2 P04851</t>
  </si>
  <si>
    <t>ZO025</t>
  </si>
  <si>
    <t>Set k ventilĂˇtorĹŻm Hamilton HAM-OLN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</si>
  <si>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</si>
  <si>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</si>
  <si>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</si>
  <si>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</si>
  <si>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</si>
  <si>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</si>
  <si>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ZI168</t>
  </si>
  <si>
    <t>Dlaha sternĂˇlnĂ­ uzamykatelnĂˇ 2.4 mm 460.040</t>
  </si>
  <si>
    <t>ZI132</t>
  </si>
  <si>
    <t>Dlaha sternĂˇlnĂ­ uzamykatelnĂˇ 2.4 mm 460.045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</si>
  <si>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</si>
  <si>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</si>
  <si>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</si>
  <si>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</si>
  <si>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</si>
  <si>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</si>
  <si>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</si>
  <si>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</si>
  <si>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</si>
  <si>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</si>
  <si>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KC616</t>
  </si>
  <si>
    <t>graft aortĂˇlnĂ­ 25CAVGJ-515</t>
  </si>
  <si>
    <t>KC617</t>
  </si>
  <si>
    <t>graft aortĂˇlnĂ­ 27VAVGJ-515</t>
  </si>
  <si>
    <t>KC607</t>
  </si>
  <si>
    <t>chlopeĹ srdeÄŤnĂ­ aortĂˇlnĂ­ mechanickĂˇ REGENT SJM 23 mm 23AGFN-756</t>
  </si>
  <si>
    <t>KC608</t>
  </si>
  <si>
    <t>chlopeĹ srdeÄŤnĂ­ aortĂˇlnĂ­ mechanickĂˇ REGENT SJM 25 mm 25AGFN-756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</si>
  <si>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</si>
  <si>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</si>
  <si>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</si>
  <si>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</si>
  <si>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</si>
  <si>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</si>
  <si>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</si>
  <si>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</si>
  <si>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</si>
  <si>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</si>
  <si>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</si>
  <si>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</si>
  <si>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</si>
  <si>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</si>
  <si>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</si>
  <si>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</si>
  <si>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KI332</t>
  </si>
  <si>
    <t>krouĹľek anuloplastickĂ˝ Physio MitrĂˇlnĂ­ 36mm 4450M36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</si>
  <si>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</si>
  <si>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</si>
  <si>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</si>
  <si>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</si>
  <si>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</si>
  <si>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</si>
  <si>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</si>
  <si>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</si>
  <si>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KC621</t>
  </si>
  <si>
    <t>mhv konduit SJM 23VAVGJ-515</t>
  </si>
  <si>
    <t>50115011</t>
  </si>
  <si>
    <t>IUTN - ostat.nákl.PZT (Z515)</t>
  </si>
  <si>
    <t>KF229</t>
  </si>
  <si>
    <t>protĂ©za cĂ©vnĂ­ gelweave valsalva 26 mm 30026ADP</t>
  </si>
  <si>
    <t>KF230</t>
  </si>
  <si>
    <t>protĂ©za cĂ©vnĂ­ gelweave valsalva 28 mm 30028ADP</t>
  </si>
  <si>
    <t>KF231</t>
  </si>
  <si>
    <t>protĂ©za cĂ©vnĂ­ gelweave valsalva 30 mm 30030ADP</t>
  </si>
  <si>
    <t>ZE987</t>
  </si>
  <si>
    <t>ProtĂ©za cĂ©vnĂ­ gore bifurkaÄŤnĂ­ 16 x 7 mm N-SBT1601D</t>
  </si>
  <si>
    <t>ZA166</t>
  </si>
  <si>
    <t>ProtĂ©za cĂ©vnĂ­ gore-tex propaten N-HT080040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</si>
  <si>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</si>
  <si>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</si>
  <si>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</si>
  <si>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</si>
  <si>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</si>
  <si>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</si>
  <si>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ZH839</t>
  </si>
  <si>
    <t>ProtĂ©za cĂ©vnĂ­ hemashield gold 8/20 IGK0008-20</t>
  </si>
  <si>
    <t>ZQ578</t>
  </si>
  <si>
    <t>ProtĂ©za koĹ™ene aorty EXOVACS individualizovanĂˇ pro Pears, Marfanuv syndrom EXOVACS</t>
  </si>
  <si>
    <t>ZB153</t>
  </si>
  <si>
    <t>Vosk kostnĂ­ Knochenwasch 2,5 g bal. Ăˇ 24 ks 1029754</t>
  </si>
  <si>
    <t>ZI551</t>
  </si>
  <si>
    <t>ZĂˇplata kĹ™Ă­ĹľkovĂˇ 5,1 x 5,1 cm 007943</t>
  </si>
  <si>
    <t>KK917</t>
  </si>
  <si>
    <t>zĂˇplata srdeÄŤnĂ­ perikardiĂˇlnĂ­ SJM BIOCOR 9 x 14 cm C0914</t>
  </si>
  <si>
    <t>ZA494</t>
  </si>
  <si>
    <t>FĂłlie inciznĂ­ raucodrape ( opraflex ) 45 x 20 cm 25443</t>
  </si>
  <si>
    <t>ZA465</t>
  </si>
  <si>
    <t>FĂłlie inciznĂ­ raucodrape sterilnĂ­ 45 x 50 cm 25445</t>
  </si>
  <si>
    <t>FĂłlie inciznĂ­ rucodrape ( opraflex ) 45 x 20 cm 25443</t>
  </si>
  <si>
    <t>ZE824</t>
  </si>
  <si>
    <t>KrytĂ­ cellistyp 5 x 7 cm bal. Ăˇ 15 ks (nĂˇhrada za okcel) 2080508</t>
  </si>
  <si>
    <t>ZB048</t>
  </si>
  <si>
    <t>KrytĂ­ cellistyp F (fibrilar) 2,5 x 5 cm bal. Ăˇ 10 ks (nĂˇhrada za okcel) 2082025</t>
  </si>
  <si>
    <t>ZM326</t>
  </si>
  <si>
    <t>KrytĂ­ hemostatickĂ© nevstĹ™ebatelnĂ© textilnĂ­ hemopatch kit. box medium 4,5 x 4,5 cm bal. Ăˇ 3 ks 1506256</t>
  </si>
  <si>
    <t>ZI108</t>
  </si>
  <si>
    <t>KrytĂ­ hemostatickĂ© surgicel fibrilar 2,5 cm x 5 cm bal. Ăˇ 10 ks 411961</t>
  </si>
  <si>
    <t>ZS287</t>
  </si>
  <si>
    <t>KrytĂ­ hemostatickĂ© Surgicel Powder, 3g, bal. Ăˇ 5 ks 3023SP</t>
  </si>
  <si>
    <t>ZA798</t>
  </si>
  <si>
    <t>KrytĂ­ hemostatickĂ© traumacel P 2g ks bal. Ăˇ 5 ks zĂˇsyp 10120</t>
  </si>
  <si>
    <t>ZN465</t>
  </si>
  <si>
    <t>KrytĂ­ rudafix transparent (nĂˇhrada za hypaifix ) 10 cm x 10 m ZAR-NOB074110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</si>
  <si>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</si>
  <si>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</si>
  <si>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</si>
  <si>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</si>
  <si>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ZS314</t>
  </si>
  <si>
    <t>RouĹˇka pro stereotomii STERNUM GUARD M, 2 x (35 x 35cm) antibakteriĂˇlnĂ­ , vysokĂˇ savost, bal. Ăˇ 10 pĂˇrĹŻ PER409010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</si>
  <si>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</si>
  <si>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</si>
  <si>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</si>
  <si>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</si>
  <si>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</si>
  <si>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</si>
  <si>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</si>
  <si>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</si>
  <si>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</si>
  <si>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</si>
  <si>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ZR963</t>
  </si>
  <si>
    <t>ÄŚepelka k Ĺ™ezaÄŤce hadic Geister - Spare Blades extra wide 25-0036.EK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</si>
  <si>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</si>
  <si>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</si>
  <si>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</si>
  <si>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</si>
  <si>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</si>
  <si>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</si>
  <si>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ZR478</t>
  </si>
  <si>
    <t>Cytosorb CPB/ECMO Priming set (plnĂ­cĂ­ set pro CPB/ECMO) bal.Ăˇ 6 ks CS00000051</t>
  </si>
  <si>
    <t>ZI655</t>
  </si>
  <si>
    <t>DifuzĂ©r plynovĂ˝ pro mimotÄ›lnĂ­ obÄ›h P8020/00</t>
  </si>
  <si>
    <t>ZA759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</si>
  <si>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</si>
  <si>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</si>
  <si>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</si>
  <si>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</si>
  <si>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</si>
  <si>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</si>
  <si>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</si>
  <si>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ZA932</t>
  </si>
  <si>
    <t>Elektroda neutrĂˇlnĂ­ ke koagulaci bal. Ăˇ 50 ks E7509</t>
  </si>
  <si>
    <t>ZA689</t>
  </si>
  <si>
    <t>HadiÄŤka spojovacĂ­ tlakovĂˇ biocath PE/PVC, dĂ©lka 150 cm, prĹŻmÄ›r 1 x 2,5 mm, tlak 40 bar/580 psi, LUER LOCK male/female s rotaÄŤnĂ­ maticĂ­,  bal.Ăˇ 40 ks,  PB 3115 M</t>
  </si>
  <si>
    <t>HadiÄŤka spojovacĂ­ tlakovĂˇ biocath PE/PVC, dĂ©lka 200 cm, prĹŻmÄ›r 2,5 x 4,1 mm, tlak 20 bar/300 psi, LUER LOCK male/female s rotaÄŤnĂ­ maticĂ­, box 50 ks PB 3320 M</t>
  </si>
  <si>
    <t>ZR858</t>
  </si>
  <si>
    <t>Kanyla arteriĂˇlnĂ­ Optiflow LivaNova  vel. 24Fr/8 mm, efektivnĂ­ dĂ©lka 25cm,  zahnutĂˇ ĹˇpiÄŤka, vyztuĹľeno drĂˇtem, bal. Ăˇ 10 ks A282-80B</t>
  </si>
  <si>
    <t>ZM839</t>
  </si>
  <si>
    <t>Kanyla do safĂ©ny Free flow bal. Ăˇ 20 ks 30022</t>
  </si>
  <si>
    <t>ZB418</t>
  </si>
  <si>
    <t>Kanyla endobronchiĂˇlnĂ­ 35FG 198-35L</t>
  </si>
  <si>
    <t>ZB540</t>
  </si>
  <si>
    <t>Kanyla endobronchiĂˇlnĂ­ 39FG 198-39L</t>
  </si>
  <si>
    <t>ZF480</t>
  </si>
  <si>
    <t>Kanyla endobronchiĂˇlnĂ­ intubaÄŤnĂ­ VivaSight 35F DL DLVT35L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</si>
  <si>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</si>
  <si>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</si>
  <si>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</si>
  <si>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</si>
  <si>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ZB309</t>
  </si>
  <si>
    <t>Kanyla ET 7,5 s manĹľetou bal. Ăˇ 20 ks 100/199/075</t>
  </si>
  <si>
    <t>ZM316</t>
  </si>
  <si>
    <t>Kanyla femorĂˇlnĂ­ arteriĂˇlnĂ­ 16 FR se zavadÄ›ÄŤem OPTI16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</si>
  <si>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</si>
  <si>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</si>
  <si>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</si>
  <si>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</si>
  <si>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</si>
  <si>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</si>
  <si>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</si>
  <si>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</si>
  <si>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</si>
  <si>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</si>
  <si>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</si>
  <si>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</si>
  <si>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</si>
  <si>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</si>
  <si>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</si>
  <si>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</si>
  <si>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ZM697</t>
  </si>
  <si>
    <t>Kanyla perfuznĂ­ cvent - standart aortic root 7 Fr/14 cm  bal. Ăˇ 20 ks 20014</t>
  </si>
  <si>
    <t>ZQ212</t>
  </si>
  <si>
    <t>Kanyla perfuznĂ­ DLP arteriĂˇlnĂ­ 24 Fr bal Ăˇ 20 ks 70424</t>
  </si>
  <si>
    <t>ZP974</t>
  </si>
  <si>
    <t>Kanyla perfuznĂ­ koronĂˇrnĂ­ kardioplegickĂˇ 20Fr se zavadÄ›ÄŤem Left vent cateter bal. Ăˇ 20 ks 12002</t>
  </si>
  <si>
    <t>ZA257</t>
  </si>
  <si>
    <t>Kanyla retrogrĂˇdnĂ­ kardioplegickĂˇ balĂłn hladkĂ˝ bez zvrĂˇsnÄ›nĂ­ bal. Ăˇ 10 ks RC2014MIBB</t>
  </si>
  <si>
    <t>ZF018</t>
  </si>
  <si>
    <t>Kanyla vasofix 16G ĹˇedĂˇ safety bal. Ăˇ 50 ks 4269179S-01</t>
  </si>
  <si>
    <t>ZD979</t>
  </si>
  <si>
    <t>Kanyla vasofix 17G bĂ­lĂˇ safety 4269152S-01</t>
  </si>
  <si>
    <t>ZD980</t>
  </si>
  <si>
    <t>Kanyla vasofix 18G zelenĂˇ safety 4269136S-01</t>
  </si>
  <si>
    <t>ZB074</t>
  </si>
  <si>
    <t>Kanyla venĂłznĂ­ dvoustupĹovĂˇ 29/29/29Fr VAVD Ăˇ 10 ks TF292902A</t>
  </si>
  <si>
    <t>ZA764</t>
  </si>
  <si>
    <t>Kanyla venĂłznĂ­ dvoustupĹovĂˇ 32/40Fr Ăˇ 10 ks TR3240OA</t>
  </si>
  <si>
    <t>ZB380</t>
  </si>
  <si>
    <t>Kanyla venĂłznĂ­ dvoustupĹovĂˇ 33/43Fr Ăˇ 10 ks TF3343OA</t>
  </si>
  <si>
    <t>ZA255</t>
  </si>
  <si>
    <t>Kanyla venĂłznĂ­ dvoustupĹovĂˇ 36/46Fr Ăˇ 10 ks TF3646OA</t>
  </si>
  <si>
    <t>ZN699</t>
  </si>
  <si>
    <t>Kanyla venĂłznĂ­ femorĂˇlnĂ­ 18F 55 cm 3/8 VFEM018</t>
  </si>
  <si>
    <t>ZE556</t>
  </si>
  <si>
    <t>Kanyla venĂłznĂ­ femorĂˇlnĂ­ 20Fr VFEM020</t>
  </si>
  <si>
    <t>ZE555</t>
  </si>
  <si>
    <t>Kanyla venĂłznĂ­ femorĂˇlnĂ­ 22Fr VFEM022</t>
  </si>
  <si>
    <t>ZE554</t>
  </si>
  <si>
    <t>Kanyla venĂłznĂ­ femorĂˇlnĂ­ 24Fr VFEM024</t>
  </si>
  <si>
    <t>ZP599</t>
  </si>
  <si>
    <t>Kanyla venĂłznĂ­ perfuznĂ­ jednostupĹovĂˇ ohebnĂˇ DLP 22Fr bal. Ăˇ 10 ks 68122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</si>
  <si>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</si>
  <si>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</si>
  <si>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</si>
  <si>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</si>
  <si>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</si>
  <si>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</si>
  <si>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</si>
  <si>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</si>
  <si>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</si>
  <si>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</si>
  <si>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ZA161</t>
  </si>
  <si>
    <t>Katetr CVC vysokoprĹŻtokovĂ˝ bal. Ăˇ 10 ks CI09800</t>
  </si>
  <si>
    <t>ZA709</t>
  </si>
  <si>
    <t>Katetr moÄŤovĂ˝ foley 22CH bal. Ăˇ 12 ks 1575-02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</si>
  <si>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</si>
  <si>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</si>
  <si>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</si>
  <si>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</si>
  <si>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</si>
  <si>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</si>
  <si>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</si>
  <si>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</si>
  <si>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</si>
  <si>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</si>
  <si>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ZK224</t>
  </si>
  <si>
    <t>KleĹˇtÄ› durotip na drĂˇt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</si>
  <si>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</si>
  <si>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</si>
  <si>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</si>
  <si>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</si>
  <si>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</si>
  <si>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</si>
  <si>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</si>
  <si>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</si>
  <si>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ZB164</t>
  </si>
  <si>
    <t>Kyveta k hemochron ACT+  bal. 45 ks JACT+</t>
  </si>
  <si>
    <t>ZB844</t>
  </si>
  <si>
    <t>Ĺ krtidlo Esmarch - pryĹľovĂ© obinadlo 60 x 1250 KVS 06125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</si>
  <si>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</si>
  <si>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</si>
  <si>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</si>
  <si>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</si>
  <si>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</si>
  <si>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</si>
  <si>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</si>
  <si>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</si>
  <si>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</si>
  <si>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</si>
  <si>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ZM565</t>
  </si>
  <si>
    <t>Lepidlo tkĂˇĹovĂ© 5 ml floseal 1503353</t>
  </si>
  <si>
    <t>ZN403</t>
  </si>
  <si>
    <t>List pilovĂ˝ ke sternĂˇlnĂ­ pile HALL 50 5059-532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</si>
  <si>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</si>
  <si>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</si>
  <si>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</si>
  <si>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</si>
  <si>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</si>
  <si>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</si>
  <si>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ZK679</t>
  </si>
  <si>
    <t>NĂˇdoba na kontaminovanĂ˝ odpad SC 60 l jednoduchĂ© vĂ­ko,zĂˇmek 2021800411502(I005430006)</t>
  </si>
  <si>
    <t>ZQ440</t>
  </si>
  <si>
    <t>OxygenĂˇtor RocSafe minisystĂ©m mimotÄ›lnĂ­ho obÄ›hu FX15 Model CX-CZ131X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</si>
  <si>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</si>
  <si>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</si>
  <si>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</si>
  <si>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</si>
  <si>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</si>
  <si>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</si>
  <si>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</si>
  <si>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</si>
  <si>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ZQ142</t>
  </si>
  <si>
    <t>PeĂˇn svorka na cĂ©vy zahnutĂˇ 160 mm TK-BC 061-16</t>
  </si>
  <si>
    <t>ZB952</t>
  </si>
  <si>
    <t>Plegie cĂ­lenĂˇ Ăˇ 20 ks (MEDPROGRESS) 30010</t>
  </si>
  <si>
    <t>ZB324</t>
  </si>
  <si>
    <t>Plegie cĂ­lenĂˇ Ăˇ 20 ks (MEDPROGRESS) 30012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</si>
  <si>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</si>
  <si>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</si>
  <si>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</si>
  <si>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</si>
  <si>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</si>
  <si>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</si>
  <si>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</si>
  <si>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</si>
  <si>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ZE215</t>
  </si>
  <si>
    <t>Punch aortĂˇlnĂ­ jednorĂˇzovĂ˝ 15 cm dĂ©lka 2,8 mm bal. Ăˇ 6 ks DP- 28K</t>
  </si>
  <si>
    <t>ZM305</t>
  </si>
  <si>
    <t>Punch aortĂˇlnĂ­ jednorĂˇzovĂ˝ 15 cm dĂ©lka 3,6 mm bal. Ăˇ 6 ks DP- 36K</t>
  </si>
  <si>
    <t>ZN401</t>
  </si>
  <si>
    <t>Punch aortĂˇlnĂ­ jednorĂˇzovĂ˝ 15 cm dĂ©lka 4,0 mm bal. Ăˇ 6 ks DP- 40K</t>
  </si>
  <si>
    <t>ZG263</t>
  </si>
  <si>
    <t>RukojeĹĄ aktivnĂ­ elektrody resterizovatelnĂˇ 4,6 m kabel bal. Ăˇ 10 ks E2100</t>
  </si>
  <si>
    <t>ZG002</t>
  </si>
  <si>
    <t>SĂˇnĂ­ perikardiĂˇlnĂ­ SU 29602</t>
  </si>
  <si>
    <t>ZB240</t>
  </si>
  <si>
    <t>SĂˇnĂ­ perikardiĂˇlnĂ­-dlp pericardial jumps 12010</t>
  </si>
  <si>
    <t>ZS863</t>
  </si>
  <si>
    <t>Sada pĹ™ipojovacĂ­ch hadic k mimotÄ›lnĂ­mu obÄ›hu - set CHALICE vavd bal. Ăˇ 50 ks CME14023/A</t>
  </si>
  <si>
    <t>ZN855</t>
  </si>
  <si>
    <t>Sada pĹ™ipojovacĂ­ch hadic k mimotÄ›lnĂ­mu obÄ›hu - set MEDOS vavd bal. Ăˇ 25 ks MEH74298-0</t>
  </si>
  <si>
    <t>Sada pĹ™ipojovacĂ­ch hadic k mimotÄ›lnĂ­mu obÄ›hu - set vavd bal. Ăˇ 25 ks MEH7 4298-0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</si>
  <si>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</si>
  <si>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</si>
  <si>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</si>
  <si>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</si>
  <si>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KM406</t>
  </si>
  <si>
    <t>set hadicovĂ˝ pro mimotÄ›lnĂ­ obÄ›h pro kardioplegii 4 :1 se spirĂˇlou do ledovĂ© tĹ™Ă­ĹˇtÄ› CME14002</t>
  </si>
  <si>
    <t>KG695</t>
  </si>
  <si>
    <t>set hadicovĂ˝ pro mimotÄ›lnĂ­ obÄ›h pro kardioplegii LGTMEH32780</t>
  </si>
  <si>
    <t>ZS223</t>
  </si>
  <si>
    <t>Set HLS ECMO CARDIOHELP BE-HLS 7050  Advanced 7.0, pro krĂˇtkodobou srdeÄŤnĂ­ podporu 70104.7753</t>
  </si>
  <si>
    <t>KI533</t>
  </si>
  <si>
    <t>Set perfuznĂ­ kardioplegickĂ˝ 4:1 s vĂ˝mÄ›nĂ­kem tepla  M423002B</t>
  </si>
  <si>
    <t>ZQ879</t>
  </si>
  <si>
    <t>Set pro regionĂˇlnĂ­ anestezii Perifix Proset  1, bal. Ăˇ 10 setĹŻ 4453751</t>
  </si>
  <si>
    <t>ZF561</t>
  </si>
  <si>
    <t>Sonda do koronĂˇrnĂ­ch tepen 1,50 mm 45 cm bal. Ăˇ 5 ks 7604</t>
  </si>
  <si>
    <t>ZS225</t>
  </si>
  <si>
    <t>Sonda koronĂˇrnĂ­ HQD2FMC Handle Style  k peroperaÄŤnĂ­mu prĹŻtokomÄ›ru Transonic, prĹŻm. 2mm, pro prĹŻtokomÄ›r 1.8 mm - 3.0 mm, resterilizovatelnĂˇ HQD2FMC</t>
  </si>
  <si>
    <t>KL554</t>
  </si>
  <si>
    <t>sonda kryoablaÄŤnĂ­ Cardioblade CryoFflex 10 S ke generĂˇtoru CryoFlex Panel 65CS1  60SF3</t>
  </si>
  <si>
    <t>ZM727</t>
  </si>
  <si>
    <t>Spojka 3/8 - 3/8 s luerem bal. Ăˇ 25 ks MEGK3H4400</t>
  </si>
  <si>
    <t>ZB323</t>
  </si>
  <si>
    <t>Spojka Dideco D652 RAC. 1/4+L.L. SC-05250</t>
  </si>
  <si>
    <t>ZM600</t>
  </si>
  <si>
    <t>Spojka flovac ĹľlutĂˇ 000-036-102</t>
  </si>
  <si>
    <t>KH172</t>
  </si>
  <si>
    <t>spojka Retroguard 3/8 x 3/8 718828200002</t>
  </si>
  <si>
    <t>ZJ573</t>
  </si>
  <si>
    <t>Spojka symetrickĂˇ 7,7 mm 75103</t>
  </si>
  <si>
    <t>ZL515</t>
  </si>
  <si>
    <t>Spojka Y 1/2-3/8-3/8 Ăˇ 25 ks MEYK1H5440</t>
  </si>
  <si>
    <t>ZF186</t>
  </si>
  <si>
    <t>StĹ™Ă­kaÄŤka janett 2-dĂ­lnĂˇ 150 ml vyplachovacĂ­ balenĂˇ 08151</t>
  </si>
  <si>
    <t>ZS893</t>
  </si>
  <si>
    <t>Svorka endoskopickĂˇ AtriClip PRO 35 mm, pro uzĂˇvÄ›r ouĹˇka levĂ© sĂ­nÄ› LAA035</t>
  </si>
  <si>
    <t>ZS894</t>
  </si>
  <si>
    <t>Svorka endoskopickĂˇ AtriClip PRO 40 mm, pro uzĂˇvÄ›r ouĹˇka levĂ© sĂ­nÄ› LAA040</t>
  </si>
  <si>
    <t>ZS895</t>
  </si>
  <si>
    <t>Svorka endoskopickĂˇ AtriClip PRO 45 mm, pro uzĂˇvÄ›r ouĹˇka levĂ© sĂ­nÄ› LAA045</t>
  </si>
  <si>
    <t>ZE718</t>
  </si>
  <si>
    <t>Svorka na hadice Klema 200 mm MD454R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</si>
  <si>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</si>
  <si>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</si>
  <si>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</si>
  <si>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</si>
  <si>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</si>
  <si>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</si>
  <si>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ZR537</t>
  </si>
  <si>
    <t>SystĂ©m tkĂˇĹovĂ˝ stabilizaÄŤnĂ­ Octopus Evolution  AS  Tissue Stabilizer TS2000</t>
  </si>
  <si>
    <t>KM389</t>
  </si>
  <si>
    <t>KH584</t>
  </si>
  <si>
    <t>systĂ©m tkĂˇĹovĂ˝ stabilizaÄŤnĂ­ Octopus Evolution  AS  Tissue Stabilizer TS2500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</si>
  <si>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</si>
  <si>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</si>
  <si>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</si>
  <si>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</si>
  <si>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</si>
  <si>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</si>
  <si>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</si>
  <si>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</si>
  <si>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ZavadÄ›ÄŤ elektrofyziolog. katetrĹŻ perkutĂˇnnĂ­ Fast-cath  6Fr 12 cm 406103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</si>
  <si>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</si>
  <si>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</si>
  <si>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</si>
  <si>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</si>
  <si>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</si>
  <si>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</si>
  <si>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</si>
  <si>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</si>
  <si>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</si>
  <si>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</si>
  <si>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</si>
  <si>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</si>
  <si>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ZE557</t>
  </si>
  <si>
    <t>Set zavĂˇdÄ›cĂ­ perkutĂˇnnĂ­ arteriĂˇnnĂ­ fem-flex Ăˇ 5 ks PIKA</t>
  </si>
  <si>
    <t>ZE558</t>
  </si>
  <si>
    <t>Set zavĂˇdÄ›cĂ­ perkutĂˇnnĂ­ venĂłznĂ­ fem-flex Ăˇ 5 ks PIKV</t>
  </si>
  <si>
    <t>ZA870</t>
  </si>
  <si>
    <t>Souprava odsĂˇvacĂ­ zahnutĂˇ Yankauer bez kontroly vakua bal. Ăˇ 100 ks 34092182, 184</t>
  </si>
  <si>
    <t>Souprava odsĂˇvacĂ­ zahnutĂˇ Yankauer bez kontroly vakua bal. Ăˇ 50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</si>
  <si>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</si>
  <si>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</si>
  <si>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</si>
  <si>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</si>
  <si>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</si>
  <si>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</si>
  <si>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</si>
  <si>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</si>
  <si>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</si>
  <si>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</si>
  <si>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</si>
  <si>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</si>
  <si>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ZF001</t>
  </si>
  <si>
    <t>Ĺ itĂ­ gore-tex suture Ăˇ 12 ks N-0N07A</t>
  </si>
  <si>
    <t>ZE343</t>
  </si>
  <si>
    <t>Ĺ itĂ­ gore-tex suture Ăˇ 12 ks N-3202A</t>
  </si>
  <si>
    <t>ZI467</t>
  </si>
  <si>
    <t>Ĺ itĂ­ monoplus fialovĂ˝ 1 (4) bal. Ăˇ 24 ks B0024091</t>
  </si>
  <si>
    <t>ZR942</t>
  </si>
  <si>
    <t>Ĺ itĂ­ novosyn fialovĂ˝ 3 (2) bal. Ăˇ 36 ks C0068241</t>
  </si>
  <si>
    <t>ZK717</t>
  </si>
  <si>
    <t>Ĺ itĂ­ optime 0 bal. Ăˇ 24 ks 18R35A</t>
  </si>
  <si>
    <t>ZJ183</t>
  </si>
  <si>
    <t>Ĺ itĂ­ optime 0 koĹľnĂ­ bal. Ăˇ 36 ks 18S35F</t>
  </si>
  <si>
    <t>ZJ325</t>
  </si>
  <si>
    <t>Ĺ itĂ­ optime 2/0 bal. Ăˇ 36 ks 18G30H</t>
  </si>
  <si>
    <t>ZJ660</t>
  </si>
  <si>
    <t>Ĺ itĂ­ optime 2/0 bal. Ăˇ 36 ks 18S30S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</si>
  <si>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</si>
  <si>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</si>
  <si>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</si>
  <si>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</si>
  <si>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</si>
  <si>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</si>
  <si>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</si>
  <si>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</si>
  <si>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</si>
  <si>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</si>
  <si>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</si>
  <si>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</si>
  <si>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ZM718</t>
  </si>
  <si>
    <t>Ĺ itĂ­ premicron Z/B 2/0 (3) bal. Ăˇ 6 ks M0027756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</si>
  <si>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</si>
  <si>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</si>
  <si>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</si>
  <si>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</si>
  <si>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</si>
  <si>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</si>
  <si>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</si>
  <si>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</si>
  <si>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</si>
  <si>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</si>
  <si>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</si>
  <si>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</si>
  <si>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</si>
  <si>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</si>
  <si>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</si>
  <si>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</si>
  <si>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ZI870</t>
  </si>
  <si>
    <t>Ĺ itĂ­ premicron zelenĂ˝ 5/0 bal. Ăˇ 36 ks C0026843</t>
  </si>
  <si>
    <t>ZB146</t>
  </si>
  <si>
    <t>Ĺ itĂ­ premicron zelenĂ˝ 5/0 bal. Ăˇ 36 ks C0026903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</si>
  <si>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</si>
  <si>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</si>
  <si>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</si>
  <si>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</si>
  <si>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ZB280</t>
  </si>
  <si>
    <t>Ĺ itĂ­ prolene bl 2-0 bal. Ăˇ 12 ks W8937</t>
  </si>
  <si>
    <t>ZQ172</t>
  </si>
  <si>
    <t>Ĺ itĂ­ Prolene Bl 4-0 90 cm 2 x SHPLEDG s podloĹľkou bal. Ăˇ 36 ks EH7188H</t>
  </si>
  <si>
    <t>ZB617</t>
  </si>
  <si>
    <t>Ĺ itĂ­ prolene bl 4-0 bal. Ăˇ 12 ks W8761</t>
  </si>
  <si>
    <t>ZB718</t>
  </si>
  <si>
    <t>Ĺ itĂ­ prolene bl 4-0 bal. Ăˇ 12 ks W8840</t>
  </si>
  <si>
    <t>ZB284</t>
  </si>
  <si>
    <t>Ĺ itĂ­ prolene bl 4-0 bal. Ăˇ 12 ks W8935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</si>
  <si>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</si>
  <si>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</si>
  <si>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</si>
  <si>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</si>
  <si>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</si>
  <si>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8556G</t>
  </si>
  <si>
    <t>Ĺ itĂ­ prolene bl 5-0 bal. Ăˇ 12 ks W8556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</si>
  <si>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</si>
  <si>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</si>
  <si>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</si>
  <si>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</si>
  <si>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</si>
  <si>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</si>
  <si>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ZA866</t>
  </si>
  <si>
    <t>Ĺ itĂ­ prolene bl 6-0 bal. Ăˇ 12 ks W8802</t>
  </si>
  <si>
    <t>ZB285</t>
  </si>
  <si>
    <t>Ĺ itĂ­ prolene bl 6-0 bal. Ăˇ 12 ks W8814</t>
  </si>
  <si>
    <t>ZB279</t>
  </si>
  <si>
    <t>Ĺ itĂ­ prolene bl 6-0 bal. Ăˇ 12 ks W8815</t>
  </si>
  <si>
    <t>ZB593</t>
  </si>
  <si>
    <t>Ĺ itĂ­ prolene bl 6-0 bal. Ăˇ 36 ks 8711H</t>
  </si>
  <si>
    <t>ZD149</t>
  </si>
  <si>
    <t>Ĺ itĂ­ prolene bl 7-0 bal. Ăˇ 12 ks W8702</t>
  </si>
  <si>
    <t>ZB286</t>
  </si>
  <si>
    <t>Ĺ itĂ­ prolene bl 7-0 bal. Ăˇ 12 ks W8704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</si>
  <si>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</si>
  <si>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</si>
  <si>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</si>
  <si>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</si>
  <si>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</si>
  <si>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</si>
  <si>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</si>
  <si>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</si>
  <si>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</si>
  <si>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</si>
  <si>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</si>
  <si>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</si>
  <si>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</si>
  <si>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</si>
  <si>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ZG828</t>
  </si>
  <si>
    <t>Ĺ itĂ­ sertilac 1,2mm USP, 3/8 zakĹ™ivenĂ­, jehla 26, vlĂˇkno 50 bal. Ăˇ 36 ks 32300M20</t>
  </si>
  <si>
    <t>ZA262</t>
  </si>
  <si>
    <t>Ĺ itĂ­ steel 5 - drĂˇt ocelovĂ˝ bal. Ăˇ 12 ks W995</t>
  </si>
  <si>
    <t>ZB866</t>
  </si>
  <si>
    <t>Ĺ itĂ­ steel 7 - drĂˇt ocelovĂ˝ bal. Ăˇ 12 ks M624G</t>
  </si>
  <si>
    <t>ZB165</t>
  </si>
  <si>
    <t>Ĺ itĂ­ steelex elec elektroda 3/0 (2) Ăˇ 36 ks C0992070</t>
  </si>
  <si>
    <t>ZB169</t>
  </si>
  <si>
    <t>Jehla chirurgickĂˇ 0,6 x 36 Pb3</t>
  </si>
  <si>
    <t>ZB479</t>
  </si>
  <si>
    <t>Jehla chirurgickĂˇ 0,7 x 28 B12</t>
  </si>
  <si>
    <t>ZB480</t>
  </si>
  <si>
    <t>Jehla chirurgickĂˇ 0,7 x 28 G10</t>
  </si>
  <si>
    <t>ZB478</t>
  </si>
  <si>
    <t>Jehla chirurgickĂˇ 0,8 x 32 B11</t>
  </si>
  <si>
    <t>ZB168</t>
  </si>
  <si>
    <t>Jehla chirurgickĂˇ 0,9 x 36 B10</t>
  </si>
  <si>
    <t>ZB996</t>
  </si>
  <si>
    <t>Jehla chirurgickĂˇ 0,9 x 40 B9</t>
  </si>
  <si>
    <t>ZM695</t>
  </si>
  <si>
    <t>Jehla chirurgickĂˇ 0,9 x 40 E2</t>
  </si>
  <si>
    <t>ZB133</t>
  </si>
  <si>
    <t>Jehla chirurgickĂˇ 0,9 x 40 G9</t>
  </si>
  <si>
    <t>ZB276</t>
  </si>
  <si>
    <t>Jehla chirurgickĂˇ 1,0 x 45 B8</t>
  </si>
  <si>
    <t>ZM694</t>
  </si>
  <si>
    <t>Jehla chirurgickĂˇ 1,0 x 45 E1</t>
  </si>
  <si>
    <t>ZB460</t>
  </si>
  <si>
    <t>Jehla chirurgickĂˇ 1,0 x 45 G8</t>
  </si>
  <si>
    <t>ZB206</t>
  </si>
  <si>
    <t>Jehla chirurgickĂˇ 1,2 x 55 G6</t>
  </si>
  <si>
    <t>ZB260</t>
  </si>
  <si>
    <t>Jehla chirurgickĂˇ 1,2 x 60 G5</t>
  </si>
  <si>
    <t>ZA360</t>
  </si>
  <si>
    <t>Jehla sterican 0,5 x 25 mm oranĹľovĂˇ 9186158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</si>
  <si>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</si>
  <si>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</si>
  <si>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</si>
  <si>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</si>
  <si>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</si>
  <si>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</si>
  <si>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</si>
  <si>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</si>
  <si>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</si>
  <si>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</si>
  <si>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</si>
  <si>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</si>
  <si>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</si>
  <si>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</si>
  <si>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Rukavice vyĹˇetĹ™ovacĂ­ nitril nesterilnĂ­ basic bez pudru modrĂ© XL bal. Ăˇ 170 ks 44753</t>
  </si>
  <si>
    <t>ZB819</t>
  </si>
  <si>
    <t>Katetr arteriĂˇlnĂ­ set Arteriofix, pro femorĂˇlnĂ­ pĹ™Ă­stup, 20 G/160 mm, set: katetr+zavĂˇdÄ›cĂ­ vodiÄŤ+zav. punkÄŤnĂ­ jehla,  bal. Ăˇ 20 ks 5206332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</si>
  <si>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</si>
  <si>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</si>
  <si>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</si>
  <si>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</si>
  <si>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ZC630</t>
  </si>
  <si>
    <t>Katetr CVC 3 lumen 8,5 Fr x 16 cm bal. Ăˇ 5 ks NM-12853</t>
  </si>
  <si>
    <t>ZA232</t>
  </si>
  <si>
    <t>Katetr fogarty okluznĂ­ 80 cm, 14F 62080814F</t>
  </si>
  <si>
    <t>ZH963</t>
  </si>
  <si>
    <t>Katetr fogarty okluznĂ­ 80 cm, 22F 62080822F</t>
  </si>
  <si>
    <t>ZM841</t>
  </si>
  <si>
    <t>Katetr hrudnĂ­ bez trokaru 20/6,6 bal. Ăˇ 25 ks 21020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</si>
  <si>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</si>
  <si>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</si>
  <si>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</si>
  <si>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</si>
  <si>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</si>
  <si>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AT-OLL2</t>
  </si>
  <si>
    <t>ZA211</t>
  </si>
  <si>
    <t>ObÄ›h mimotÄ›lnĂ­ Shunt sensor k monitoru krevnĂ­ch plynĹŻ CDI (ÄŤidlo pro CDI500) 510H</t>
  </si>
  <si>
    <t>KG690</t>
  </si>
  <si>
    <t>set pro endoskopickĂ˝ odbÄ›r ĹľilnĂ­ho ĹˇtÄ›pu vasoview hemopro pro by-pass ous C-VH-3000-W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</si>
  <si>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</si>
  <si>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</si>
  <si>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</si>
  <si>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</si>
  <si>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</si>
  <si>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</si>
  <si>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</si>
  <si>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</si>
  <si>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ZE313</t>
  </si>
  <si>
    <t>Shunt intrakoronĂˇrnĂ­ 2,00 mm Ăˇ 5 ks (MEDPROGRESS) 31200</t>
  </si>
  <si>
    <t>ZF312</t>
  </si>
  <si>
    <t>Shunt intrakoronĂˇrnĂ­ 2,25 mm Ăˇ 5 ks (MEDPROGRESS) 31225</t>
  </si>
  <si>
    <t>ZE715</t>
  </si>
  <si>
    <t>Hadice silikon 1 x 1,8 mm Ăˇ 25 m MPI:880001</t>
  </si>
  <si>
    <t>ZC728</t>
  </si>
  <si>
    <t>Hadice silikon 1,5 x 3 m Ăˇ 25 m 34.000.00.101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</si>
  <si>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</si>
  <si>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</si>
  <si>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</si>
  <si>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</si>
  <si>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ZN395</t>
  </si>
  <si>
    <t>Maska k ambuvaku Ambu pro dospÄ›lĂ©/dÄ›ti vel. 3/4 silikonovĂˇ, bez manĹľety, transparentnĂ­, autoklĂˇvovatelnĂˇ 100 000-312-000</t>
  </si>
  <si>
    <t>ZB398</t>
  </si>
  <si>
    <t>Maska supraglotickĂˇ LM ÄŤ. 4,0 8204000</t>
  </si>
  <si>
    <t>ZA992</t>
  </si>
  <si>
    <t>Maska supraglotickĂˇ LM ÄŤ. 5,0 8205000</t>
  </si>
  <si>
    <t>ZH789</t>
  </si>
  <si>
    <t>Okruh dĂ˝chacĂ­ anesteziologickĂ˝ 22 mm Compact II 2 l vak 2154000</t>
  </si>
  <si>
    <t>ZB916</t>
  </si>
  <si>
    <t>Okruh dĂ˝chacĂ­ anesteziologickĂ˝ univerzĂˇlnĂ­ 1,6 m 2900</t>
  </si>
  <si>
    <t>PĹ™evodnĂ­k tlakovĂ˝ PX260 150 cm 1 linka bal. Ăˇ 10 ks (T100209A, T100209B) PX260 - lze nahradit ZT144</t>
  </si>
  <si>
    <t>50115080</t>
  </si>
  <si>
    <t>ZPr - staplery, extraktory, endoskop.mat. (Z523)</t>
  </si>
  <si>
    <t>ZF132</t>
  </si>
  <si>
    <t>Disektor jednorĂˇzovĂ˝ maryland D5/310 mm bal. Ăˇ 10 ks PO891SU</t>
  </si>
  <si>
    <t>KL230</t>
  </si>
  <si>
    <t>nĂˇstroj ligasure disektor laparoskopickĂ˝ zahnutĂ˝ Maryland dĂ©lka 37 cm jednorĂˇzovĂ˝ LF1937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</si>
  <si>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</si>
  <si>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</si>
  <si>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</si>
  <si>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</si>
  <si>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ZC239</t>
  </si>
  <si>
    <t>RukojeĹĄ laparoskopickĂˇ bez zĂˇmku PO958R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</si>
  <si>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</si>
  <si>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</si>
  <si>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</si>
  <si>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</si>
  <si>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50115090</t>
  </si>
  <si>
    <t>ZPr - zubolékařský materiál (Z509)</t>
  </si>
  <si>
    <t>ZC783</t>
  </si>
  <si>
    <t>Vana dezinfekÄŤnĂ­ 3 l 9800600</t>
  </si>
  <si>
    <t>ZR390</t>
  </si>
  <si>
    <t>Fixace k CVC a PICC kateru Main Lock 1 3,1 x 7 cm NKS:90-60-81</t>
  </si>
  <si>
    <t>ZS170</t>
  </si>
  <si>
    <t>Fixace k CVC a PICC, TIDI Grip-Lok, vhodnĂ© pro PU a silikon, univerzĂˇlnĂ­, uĹľĹˇĂ­, dĂ©lka 25,4 mm, sterilnĂ­ 3300MWA</t>
  </si>
  <si>
    <t>ZO128</t>
  </si>
  <si>
    <t>KrytĂ­ roztok k vĂ˝plachu a ÄŤiĹˇtÄ›nĂ­ ran ActiMaris Sensitiv 1000 ml 3098119</t>
  </si>
  <si>
    <t>ZP802</t>
  </si>
  <si>
    <t>KrytĂ­ tegaderm i.v. advaced pro katetry Aiic.v.Cs P.I.C.C 8,5 cm x 11,5 cm bal. Ăˇ 50 ks 1685</t>
  </si>
  <si>
    <t>ZA615</t>
  </si>
  <si>
    <t>TampĂłn cavilon 1 ml bal. Ăˇ 25 ks 3343E</t>
  </si>
  <si>
    <t>ZS806</t>
  </si>
  <si>
    <t>Kabel EKG vodiÄŤ solnĂ˝ mĹŻstek vygocard 9164.02 AKCE za 1 KÄŤ 1+1 k PICC katertru</t>
  </si>
  <si>
    <t>ZS805</t>
  </si>
  <si>
    <t>Kabel EKG vodiÄŤ zavĂˇdÄ›cĂ­ drĂˇt combacard 9168.202 AKCE za 1 KÄŤ 1+1 k PICC katertru</t>
  </si>
  <si>
    <t>ZR966</t>
  </si>
  <si>
    <t>TunelizĂˇtor pro 5Fr Pro-Line MRACC5STUNSL</t>
  </si>
  <si>
    <t>50115089</t>
  </si>
  <si>
    <t>ZPr - katetry PICC/MIDLINE (Z554)</t>
  </si>
  <si>
    <t>ZM985</t>
  </si>
  <si>
    <t>Fixace k CVC a PICC atraumatickĂˇ GripLock bal. Ăˇ 100 ks 3601CVC</t>
  </si>
  <si>
    <t>ZR968</t>
  </si>
  <si>
    <t>Katetr CVC 1 lumen 18G X 8cm, POWERGLIDE PRO MIDLINE BASIC TRAY (jehla zavadÄ›ÄŤe s pasiv. bezpeÄŤnost. mechanismem, vodicĂ­ drĂˇt, jednolumen. RTG kontrastnĂ­ katĂ©tr) bal. Ăˇ 20 ks 6F118080</t>
  </si>
  <si>
    <t>ZR967</t>
  </si>
  <si>
    <t>Katetr CVC 1 lumen 20G X 8cm, POWERGLIDE PRO MIDLINE BASIC TRAY (jehla zavadÄ›ÄŤe s pasiv. bezpeÄŤnost. mechanismem, vodicĂ­ drĂˇt, jednolumen. RTG kontrastnĂ­ katĂ©tr) bal. Ăˇ 20 ks 6F120080</t>
  </si>
  <si>
    <t>ZR964</t>
  </si>
  <si>
    <t>Katetr CVC 1 lumen 22G X 8cm, POWERGLIDE PRO MIDLINE BASIC TRAY (jehla zavadÄ›ÄŤe s pasiv. bezpeÄŤnost. mechanismem, vodicĂ­ drĂˇt, jednolumen. RTG kontrastnĂ­ katĂ©tr) bal. Ăˇ 20 ks 6F122080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</si>
  <si>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</si>
  <si>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</si>
  <si>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</si>
  <si>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</si>
  <si>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</si>
  <si>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</si>
  <si>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</si>
  <si>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</si>
  <si>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ZP292</t>
  </si>
  <si>
    <t>Katetr CVC 1 lumen 4 Fr x 50 cm PICC POWERPICC SOLO moĹľnost vysokotlakĂ©ho CT zĂˇkladnĂ­ set (mikro zavĂˇdÄ›cĂ­ pĹ™Ă­sluĹˇenstvĂ­) 6194118</t>
  </si>
  <si>
    <t>ZS681</t>
  </si>
  <si>
    <t>Katetr CVC 1 lumen 4 Fr x 55 cm PICC Maxflo Expert ,  moĹľnost vysokotlakĂ©ho CT,  ext. prĹŻm, 1,35 mm, max. prĹŻtok 5 ml/s, max. tlak  325psi (22.4 bar), s antibakteriĂˇlnĂ­ Ăşpravou, bal. Ăˇ 10 ks 8394.14 (+ kabel za 1 KÄŤ 1+1)</t>
  </si>
  <si>
    <t>ZQ864</t>
  </si>
  <si>
    <t>Katetr CVC 2 lumen 5 Fr x 50 cm PICC  Plan1Health vysokotlakĂ˝ set 201.60.10.25</t>
  </si>
  <si>
    <t>ZP958</t>
  </si>
  <si>
    <t>Katetr CVC 2 lumen 5 Fr x 50 cm PICC POWERPICC SOLO 3CG moĹľnost vysokotlakĂ©ho CT Full tray set (mikro zavĂˇdÄ›cĂ­ pĹ™Ă­sluĹˇenstvĂ­ a rouĹˇkovĂˇnĂ­, sytlet 3CG) 2295108</t>
  </si>
  <si>
    <t>ZP969</t>
  </si>
  <si>
    <t>Katetr CVC 2 lumen 5 FR x 55 cm PICC MEDCOMP moĹľnost vysokotlakĂ©ho CT 5 ml/s s tkĂˇĹovĂ˝m lepidlem fixacĂ­ SECURACATH a katerizaÄŤnĂ­m setem MRCTP52024SGR</t>
  </si>
  <si>
    <t>ZP959</t>
  </si>
  <si>
    <t>Katetr CVC 3 lumen 6 Fr x 50 cm PICC POWERPICC SOLO 3CG moĹľnost vysokotlakĂ©ho CT Full tray set (mikro zavĂˇdÄ›cĂ­ pĹ™Ă­sluĹˇenstvĂ­ a rouĹˇkovĂˇnĂ­, sytlet 3CG) 2396108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</si>
  <si>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</si>
  <si>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</si>
  <si>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</si>
  <si>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</si>
  <si>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</si>
  <si>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</si>
  <si>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ZS340</t>
  </si>
  <si>
    <t>Set rouĹˇkovacĂ­ PICC STERISET PLUS, bal. Ăˇ 10 ks 44001376</t>
  </si>
  <si>
    <t>53</t>
  </si>
  <si>
    <t>LFRO: Oddělení lékařské fyziky a radiační ochrany</t>
  </si>
  <si>
    <t>5398</t>
  </si>
  <si>
    <t>LFRO: odd. lékařské fyziky a rad. ochrany</t>
  </si>
  <si>
    <t>ZA443</t>
  </si>
  <si>
    <t>Ĺ Ăˇtek trojcĂ­pĂ˝ NT 136 x 96 x 96 cm 20002</t>
  </si>
  <si>
    <t>ZB404</t>
  </si>
  <si>
    <t>NĂˇplast cosmos 8 cm x 1 m 5403353</t>
  </si>
  <si>
    <t>ZA450</t>
  </si>
  <si>
    <t>NĂˇplast omniplast 1,25 cm x 9,1 m bal. Ăˇ 24 ks 9004520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</si>
  <si>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</si>
  <si>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</si>
  <si>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</si>
  <si>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</si>
  <si>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</si>
  <si>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</si>
  <si>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ZK477</t>
  </si>
  <si>
    <t>Rukavice operaÄŤnĂ­ latex s pudrem sterilnĂ­ ansell, vasco surgical powderet vel. 8 6035542 (303506EU)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</si>
  <si>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</si>
  <si>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</si>
  <si>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</si>
  <si>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</si>
  <si>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</si>
  <si>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</si>
  <si>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</si>
  <si>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</si>
  <si>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</si>
  <si>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</si>
  <si>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</si>
  <si>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</si>
  <si>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</si>
  <si>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</si>
  <si>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</si>
  <si>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</si>
  <si>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</si>
  <si>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</si>
  <si>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</si>
  <si>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</si>
  <si>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</si>
  <si>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</si>
  <si>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</si>
  <si>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</si>
  <si>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</si>
  <si>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</si>
  <si>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</si>
  <si>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</si>
  <si>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</si>
  <si>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</si>
  <si>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</si>
  <si>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</si>
  <si>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</si>
  <si>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</si>
  <si>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</si>
  <si>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</si>
  <si>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</si>
  <si>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</si>
  <si>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</si>
  <si>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Vindiš David</t>
  </si>
  <si>
    <t>Zdravotní výkony vykázané na pracovišti v rámci ambulantní péče dle lékařů *</t>
  </si>
  <si>
    <t>06</t>
  </si>
  <si>
    <t>107</t>
  </si>
  <si>
    <t>V</t>
  </si>
  <si>
    <t>09117</t>
  </si>
  <si>
    <t>ODBĚR KRVE ZE ŽÍLY U DÍTĚTĚ DO 10 LET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</si>
  <si>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</si>
  <si>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</si>
  <si>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</si>
  <si>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</si>
  <si>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</si>
  <si>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</si>
  <si>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</si>
  <si>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</si>
  <si>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</si>
  <si>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</si>
  <si>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</si>
  <si>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</si>
  <si>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</si>
  <si>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</si>
  <si>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</si>
  <si>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</si>
  <si>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</si>
  <si>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</si>
  <si>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</si>
  <si>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</si>
  <si>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</si>
  <si>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</si>
  <si>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</si>
  <si>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</si>
  <si>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</si>
  <si>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</si>
  <si>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</si>
  <si>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</si>
  <si>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</si>
  <si>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</si>
  <si>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</si>
  <si>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</si>
  <si>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</si>
  <si>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</si>
  <si>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</si>
  <si>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</si>
  <si>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</si>
  <si>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</si>
  <si>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</si>
  <si>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</si>
  <si>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17263</t>
  </si>
  <si>
    <t>SPECIALIZOVANÁ KONTRASTNÍ ECHOKARDIOGRAFIE</t>
  </si>
  <si>
    <t>3</t>
  </si>
  <si>
    <t>0193644</t>
  </si>
  <si>
    <t>KATÉTR CENTRÁLNÍ IMPLANTABILNÍ DLOUHODOBÝ 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</si>
  <si>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</si>
  <si>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</si>
  <si>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</si>
  <si>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</si>
  <si>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</si>
  <si>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0194227</t>
  </si>
  <si>
    <t>KATÉTR CENTRÁLNÍ VENÓZNÍ - HEALTHPICC</t>
  </si>
  <si>
    <t>0194619</t>
  </si>
  <si>
    <t>KATÉTR CVC - STŘEDNĚDOBÝ - MIDLINE</t>
  </si>
  <si>
    <t>09241</t>
  </si>
  <si>
    <t>OŠETŘENÍ A PŘEVAZ RÁNY, KOŽNÍCH A PODKOŽNÍCH AFEKC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</si>
  <si>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</si>
  <si>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</si>
  <si>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</si>
  <si>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</si>
  <si>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</si>
  <si>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55023</t>
  </si>
  <si>
    <t>KONTROLNÍ VYŠETŘENÍ KARDIOCHIRURGEM</t>
  </si>
  <si>
    <t>57243</t>
  </si>
  <si>
    <t>HRUDNÍ PUNKCE</t>
  </si>
  <si>
    <t>09223</t>
  </si>
  <si>
    <t>INTRAVENÓZNÍ INFÚZE U DOSPĚLÉHO NEBO DÍTĚTE NAD 10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</si>
  <si>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</si>
  <si>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</si>
  <si>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</si>
  <si>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</si>
  <si>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</si>
  <si>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</si>
  <si>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</si>
  <si>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</si>
  <si>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</si>
  <si>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</si>
  <si>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</si>
  <si>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</si>
  <si>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708</t>
  </si>
  <si>
    <t>0193218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</si>
  <si>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</si>
  <si>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</si>
  <si>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</si>
  <si>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</si>
  <si>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</si>
  <si>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</si>
  <si>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</si>
  <si>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</si>
  <si>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</si>
  <si>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</si>
  <si>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</si>
  <si>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</si>
  <si>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</si>
  <si>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</si>
  <si>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</si>
  <si>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</si>
  <si>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</si>
  <si>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</si>
  <si>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</si>
  <si>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</si>
  <si>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</si>
  <si>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</si>
  <si>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</si>
  <si>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</si>
  <si>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</si>
  <si>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</si>
  <si>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</si>
  <si>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0094019</t>
  </si>
  <si>
    <t>KATETR IMPLANTABILNÍ PRO-PICC</t>
  </si>
  <si>
    <t>0194882</t>
  </si>
  <si>
    <t>KATETR PICC - MAXFLO EXPERT; CT ANTIMIKR.; 1L</t>
  </si>
  <si>
    <t>0141580</t>
  </si>
  <si>
    <t>02</t>
  </si>
  <si>
    <t>0194228</t>
  </si>
  <si>
    <t>0194229</t>
  </si>
  <si>
    <t>0193344</t>
  </si>
  <si>
    <t>IMPLANTÁT SPINÁLNÍ, ATOLL, KRČNÍ/HRUDNÍ, ZADNÍ PŘÍ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</si>
  <si>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</si>
  <si>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</si>
  <si>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</si>
  <si>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</si>
  <si>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</si>
  <si>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</si>
  <si>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</si>
  <si>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</si>
  <si>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</si>
  <si>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</si>
  <si>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</si>
  <si>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</si>
  <si>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</si>
  <si>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</si>
  <si>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</si>
  <si>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</si>
  <si>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</si>
  <si>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</si>
  <si>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</si>
  <si>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</si>
  <si>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</si>
  <si>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</si>
  <si>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</si>
  <si>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</si>
  <si>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</si>
  <si>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17233</t>
  </si>
  <si>
    <t>DOČASNÁ SRDEČNÍ STIMULACE</t>
  </si>
  <si>
    <t>17273</t>
  </si>
  <si>
    <t>VYSOCE SPECIALIZOVANÁ KONTRASTNÍ ECHOKARDIOGRAFIE</t>
  </si>
  <si>
    <t>17303</t>
  </si>
  <si>
    <t>PRAVOSTRANNÁ KATETRIZACE SRDEČNÍ MIMO KATETRIZAČNÍ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</si>
  <si>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</si>
  <si>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</si>
  <si>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</si>
  <si>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</si>
  <si>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</si>
  <si>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</si>
  <si>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</si>
  <si>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</si>
  <si>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</si>
  <si>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</si>
  <si>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</si>
  <si>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</si>
  <si>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</si>
  <si>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</si>
  <si>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</si>
  <si>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56324</t>
  </si>
  <si>
    <t>DEKOMPRESE OSTATNÍCH VELKÝCH A STŘEDNÍCH NERVŮ</t>
  </si>
  <si>
    <t>63589</t>
  </si>
  <si>
    <t>SALPINGEKTOMIE NEBO ADNEXEKTOMIE A NEBO RESEKCE OV</t>
  </si>
  <si>
    <t>07546</t>
  </si>
  <si>
    <t>(DRG) OTEVŘENÝ PŘÍSTUP</t>
  </si>
  <si>
    <t>07531</t>
  </si>
  <si>
    <t>(DRG) ARTERIOGRAFIE PEROPERAČNÍ</t>
  </si>
  <si>
    <t>07550</t>
  </si>
  <si>
    <t>(DRG) ENDOVASKULÁRNÍ PŘÍSTUP PERKUTÁNNÍ NEBO S?PRE</t>
  </si>
  <si>
    <t>07551</t>
  </si>
  <si>
    <t>(DRG) HYBRIDNÍ PŘÍSTUP</t>
  </si>
  <si>
    <t>07416</t>
  </si>
  <si>
    <t>(DRG) JINÉ REKONSTRUKCE V OBLASTI STEHNA</t>
  </si>
  <si>
    <t>07410</t>
  </si>
  <si>
    <t>(DRG) BYPASS FEMORO - PROFUNDÁLNÍ PROTETICKÝ</t>
  </si>
  <si>
    <t>07417</t>
  </si>
  <si>
    <t>(DRG) ENDARTERECTOMIE A. FEMORALIS A JEJÍCH VĚTVÍ</t>
  </si>
  <si>
    <t>07532</t>
  </si>
  <si>
    <t>(DRG) TRANSLUMINÁLNÍ ANGIOPLASTIKA PEROPERAČNÍ</t>
  </si>
  <si>
    <t>07430</t>
  </si>
  <si>
    <t>(DRG) JINÉ OPERACE TEPEN V OBLASTI STEHNA</t>
  </si>
  <si>
    <t>07571</t>
  </si>
  <si>
    <t>(DRG) POOPERAČNÍ REVIZE PRO KRVÁCENÍ, INFEKCI NEBO</t>
  </si>
  <si>
    <t>07197</t>
  </si>
  <si>
    <t>(DRG) ZAVEDENÍ STENTU ČI STENTGRAFTU DO DESCENDENT</t>
  </si>
  <si>
    <t>07543</t>
  </si>
  <si>
    <t>(DRG) PRIMOOPERACE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</si>
  <si>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</si>
  <si>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</si>
  <si>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</si>
  <si>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</si>
  <si>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</si>
  <si>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</si>
  <si>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</si>
  <si>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NPWT ZALOŽENÉ NA KONTROLOVANÉM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</si>
  <si>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</si>
  <si>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</si>
  <si>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</si>
  <si>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</si>
  <si>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</si>
  <si>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</si>
  <si>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</si>
  <si>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</si>
  <si>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</si>
  <si>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</si>
  <si>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</si>
  <si>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</si>
  <si>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</si>
  <si>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</si>
  <si>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</si>
  <si>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</si>
  <si>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</si>
  <si>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</si>
  <si>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07284</t>
  </si>
  <si>
    <t>(DRG) ENDARTERECTOMIE A. CAROTIS INTERNA PŘÍMÁ S P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</si>
  <si>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</si>
  <si>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</si>
  <si>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</si>
  <si>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</si>
  <si>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</si>
  <si>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</si>
  <si>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</si>
  <si>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</si>
  <si>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</si>
  <si>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</si>
  <si>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</si>
  <si>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</si>
  <si>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</si>
  <si>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</si>
  <si>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</si>
  <si>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</si>
  <si>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</si>
  <si>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</si>
  <si>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</si>
  <si>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(DRG) TROMBECTOMIE  A. FEMORALIS A JEJÍCH VĚTVÍ</t>
  </si>
  <si>
    <t>09569</t>
  </si>
  <si>
    <t>ZÁKROK NA PRAVÉ STRANĚ</t>
  </si>
  <si>
    <t>90782</t>
  </si>
  <si>
    <t>(DRG) LAVÁŽ A ODSÁTÍ DUTINY PERITONEÁLNÍ LAPAROSKO</t>
  </si>
  <si>
    <t>54130</t>
  </si>
  <si>
    <t>ANEURYSMA BŘIŠNÍ AORTY NEBO PÁNEVNÍ TEPNY INFRAREN</t>
  </si>
  <si>
    <t>91761</t>
  </si>
  <si>
    <t>(DRG) DERIVAČNÍ STOMIE</t>
  </si>
  <si>
    <t>07199</t>
  </si>
  <si>
    <t>(DRG) ZAVEDENÍ STENTGRAFTU DO DESCENDENTNÍ AORTY S</t>
  </si>
  <si>
    <t>07428</t>
  </si>
  <si>
    <t>(DRG) REVIZE V OBLASTI STEHNA PRO  KRVÁCENÍ</t>
  </si>
  <si>
    <t>07161</t>
  </si>
  <si>
    <t>(DRG) STENTING DESCENDENTNÍ AORTY PRO AKUTNÍ DISEK</t>
  </si>
  <si>
    <t>5F3</t>
  </si>
  <si>
    <t>51819</t>
  </si>
  <si>
    <t>OŠETŘENÍ A OBVAZ ROZSÁHLÉ RÁNY V CELKOVÉ ANESTEZII</t>
  </si>
  <si>
    <t>09567</t>
  </si>
  <si>
    <t>ZÁKROK NA LEVÉ STRANĚ</t>
  </si>
  <si>
    <t>5F5</t>
  </si>
  <si>
    <t>1</t>
  </si>
  <si>
    <t>0003708</t>
  </si>
  <si>
    <t>0006480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</si>
  <si>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</si>
  <si>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</si>
  <si>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</si>
  <si>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</si>
  <si>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</si>
  <si>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</si>
  <si>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</si>
  <si>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0058092</t>
  </si>
  <si>
    <t>0059830</t>
  </si>
  <si>
    <t>0062464</t>
  </si>
  <si>
    <t>0062465</t>
  </si>
  <si>
    <t>0064831</t>
  </si>
  <si>
    <t>0066020</t>
  </si>
  <si>
    <t>0066137</t>
  </si>
  <si>
    <t>0072972</t>
  </si>
  <si>
    <t>AMOKSIKLAV 1,2 G</t>
  </si>
  <si>
    <t>0076354</t>
  </si>
  <si>
    <t>FORTUM</t>
  </si>
  <si>
    <t>0083417</t>
  </si>
  <si>
    <t>MERONEM</t>
  </si>
  <si>
    <t>0093626</t>
  </si>
  <si>
    <t>ULTRAVIST 370</t>
  </si>
  <si>
    <t>0094155</t>
  </si>
  <si>
    <t>ABAKTAL</t>
  </si>
  <si>
    <t>0096414</t>
  </si>
  <si>
    <t>GENTAMICIN LEK</t>
  </si>
  <si>
    <t>0121240</t>
  </si>
  <si>
    <t>0137499</t>
  </si>
  <si>
    <t>0138455</t>
  </si>
  <si>
    <t>ALBUNORM 20%</t>
  </si>
  <si>
    <t>0142077</t>
  </si>
  <si>
    <t>TIENAM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</si>
  <si>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</si>
  <si>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</si>
  <si>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</si>
  <si>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</si>
  <si>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</si>
  <si>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</si>
  <si>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</si>
  <si>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</si>
  <si>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</si>
  <si>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0129056</t>
  </si>
  <si>
    <t>0164407</t>
  </si>
  <si>
    <t>0029448</t>
  </si>
  <si>
    <t>NOVOSEVEN</t>
  </si>
  <si>
    <t>0129057</t>
  </si>
  <si>
    <t>0136083</t>
  </si>
  <si>
    <t>AMPICILLIN/SULBACTAM IBI</t>
  </si>
  <si>
    <t>0201030</t>
  </si>
  <si>
    <t>0092359</t>
  </si>
  <si>
    <t>PROSTAPHLIN</t>
  </si>
  <si>
    <t>0141836</t>
  </si>
  <si>
    <t>AMIKACIN B. BRAUN</t>
  </si>
  <si>
    <t>0113453</t>
  </si>
  <si>
    <t>0156835</t>
  </si>
  <si>
    <t>0129834</t>
  </si>
  <si>
    <t>0129836</t>
  </si>
  <si>
    <t>0182977</t>
  </si>
  <si>
    <t>CEFTRIAXON MEDOPHARM</t>
  </si>
  <si>
    <t>0166265</t>
  </si>
  <si>
    <t>0183926</t>
  </si>
  <si>
    <t>AZEPO</t>
  </si>
  <si>
    <t>0029449</t>
  </si>
  <si>
    <t>0113424</t>
  </si>
  <si>
    <t>PIPERACILLIN/TAZOBACTAM IBIGEN</t>
  </si>
  <si>
    <t>0141263</t>
  </si>
  <si>
    <t>0183817</t>
  </si>
  <si>
    <t>ARCHIFAR</t>
  </si>
  <si>
    <t>0203855</t>
  </si>
  <si>
    <t>0201961</t>
  </si>
  <si>
    <t>0201967</t>
  </si>
  <si>
    <t>VULMIZOLIN</t>
  </si>
  <si>
    <t>0194241</t>
  </si>
  <si>
    <t>0173172</t>
  </si>
  <si>
    <t>ANTITHROMBIN III BAXALTA</t>
  </si>
  <si>
    <t>0201974</t>
  </si>
  <si>
    <t>PENICILIN G 1,0 DRASELNÁ SOĹ BIOTIKA</t>
  </si>
  <si>
    <t>0212531</t>
  </si>
  <si>
    <t>0173173</t>
  </si>
  <si>
    <t>0158152</t>
  </si>
  <si>
    <t>0235812</t>
  </si>
  <si>
    <t>0173750</t>
  </si>
  <si>
    <t>0224407</t>
  </si>
  <si>
    <t>0137484</t>
  </si>
  <si>
    <t>ANBINEX</t>
  </si>
  <si>
    <t>2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</si>
  <si>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</si>
  <si>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</si>
  <si>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</si>
  <si>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</si>
  <si>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</si>
  <si>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</si>
  <si>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</si>
  <si>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</si>
  <si>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</si>
  <si>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</si>
  <si>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TUBUS ENDOBRONCHIÁLNÍ - DOUBLE LUMEN - LEVÝ BRONCH</t>
  </si>
  <si>
    <t>0030647</t>
  </si>
  <si>
    <t>SÍŤKA KÝLNÍ EXTRAPER. SURGIPRO MESH NEVSTŘEBATELNÁ</t>
  </si>
  <si>
    <t>0043082</t>
  </si>
  <si>
    <t>CHLOPEŇ SRDEČNÍ BIOL. AORTÁLNÍ BOVINNÍ CARPENTIER-</t>
  </si>
  <si>
    <t>0043168</t>
  </si>
  <si>
    <t>CHLOPEŇ SRDEČNÍ BIOL. MITRÁLNÍ PRASEČÍ EPIC</t>
  </si>
  <si>
    <t>0046245</t>
  </si>
  <si>
    <t>BIO-PUMP BPX-80,BP50</t>
  </si>
  <si>
    <t>0046475</t>
  </si>
  <si>
    <t>PROTÉZA CÉVNÍ INTERVASCULAR TKANÁ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</si>
  <si>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</si>
  <si>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</si>
  <si>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</si>
  <si>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</si>
  <si>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</si>
  <si>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</si>
  <si>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</si>
  <si>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</si>
  <si>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</si>
  <si>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</si>
  <si>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</si>
  <si>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</si>
  <si>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</si>
  <si>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</si>
  <si>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</si>
  <si>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</si>
  <si>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</si>
  <si>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</si>
  <si>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</si>
  <si>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</si>
  <si>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</si>
  <si>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</si>
  <si>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0048989</t>
  </si>
  <si>
    <t>ELEKTRODA KOAGULAČNÍ JEDNORÁZOVÁ GN211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</si>
  <si>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</si>
  <si>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</si>
  <si>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</si>
  <si>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</si>
  <si>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</si>
  <si>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</si>
  <si>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</si>
  <si>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</si>
  <si>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</si>
  <si>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</si>
  <si>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</si>
  <si>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</si>
  <si>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</si>
  <si>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</si>
  <si>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</si>
  <si>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</si>
  <si>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</si>
  <si>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</si>
  <si>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</si>
  <si>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</si>
  <si>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</si>
  <si>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</si>
  <si>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</si>
  <si>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</si>
  <si>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</si>
  <si>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</si>
  <si>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</si>
  <si>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</si>
  <si>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</si>
  <si>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</si>
  <si>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</si>
  <si>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</si>
  <si>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</si>
  <si>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</si>
  <si>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</si>
  <si>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</si>
  <si>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</si>
  <si>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</si>
  <si>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</si>
  <si>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</si>
  <si>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</si>
  <si>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</si>
  <si>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</si>
  <si>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</si>
  <si>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</si>
  <si>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</si>
  <si>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</si>
  <si>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</si>
  <si>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</si>
  <si>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</si>
  <si>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</si>
  <si>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</si>
  <si>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</si>
  <si>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</si>
  <si>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</si>
  <si>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</si>
  <si>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</si>
  <si>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</si>
  <si>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</si>
  <si>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</si>
  <si>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</si>
  <si>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</si>
  <si>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</si>
  <si>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</si>
  <si>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</si>
  <si>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</si>
  <si>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</si>
  <si>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</si>
  <si>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</si>
  <si>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</si>
  <si>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</si>
  <si>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</si>
  <si>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</si>
  <si>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</si>
  <si>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</si>
  <si>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</si>
  <si>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</si>
  <si>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</si>
  <si>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</si>
  <si>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</si>
  <si>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</si>
  <si>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</si>
  <si>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</si>
  <si>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</si>
  <si>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0048653</t>
  </si>
  <si>
    <t>PROSTŘEDEK HEMOSTATICKÝ - SURGICEL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</si>
  <si>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</si>
  <si>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</si>
  <si>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</si>
  <si>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</si>
  <si>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</si>
  <si>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</si>
  <si>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</si>
  <si>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</si>
  <si>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</si>
  <si>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</si>
  <si>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</si>
  <si>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</si>
  <si>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</si>
  <si>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</si>
  <si>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</si>
  <si>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</si>
  <si>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</si>
  <si>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</si>
  <si>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</si>
  <si>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</si>
  <si>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</si>
  <si>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0082143</t>
  </si>
  <si>
    <t>NPWT-RENASYS F PŘEVAZOVÝ SET VELKÝ L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</si>
  <si>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</si>
  <si>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</si>
  <si>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</si>
  <si>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</si>
  <si>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</si>
  <si>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</si>
  <si>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0194002</t>
  </si>
  <si>
    <t>KARDIOSTIMULÁTOR BIVENTRIKULÁRNÍ ETRINSA 8 HF-T KO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</si>
  <si>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</si>
  <si>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</si>
  <si>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</si>
  <si>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</si>
  <si>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</si>
  <si>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</si>
  <si>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0152131</t>
  </si>
  <si>
    <t>STAPLER LINEÁRNÍ S NOŽEM - LC10038, LC10045 (PRO P</t>
  </si>
  <si>
    <t>0194403</t>
  </si>
  <si>
    <t>KARDIOSTIMULÁTOR DVOUDUTINOVÝ ENITRA 8 DR-T KOMPLE</t>
  </si>
  <si>
    <t>0194405</t>
  </si>
  <si>
    <t>KARDIOSTIMULÁTOR BIVENTRIKULÁRNÍ ENITRA 8 HF-T, HF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</si>
  <si>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</si>
  <si>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</si>
  <si>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</si>
  <si>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</si>
  <si>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</si>
  <si>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0050252</t>
  </si>
  <si>
    <t>SET AUTOTRANSFÚZNÍ-VAK REINFUZNÍ</t>
  </si>
  <si>
    <t>0059554</t>
  </si>
  <si>
    <t>OXYGENÁTOR-SADA:KATETR ODSÁVACÍ RMI</t>
  </si>
  <si>
    <t>0151477</t>
  </si>
  <si>
    <t>PROSTŘEDEK HEMOSTATICKÝ - PERCLOT</t>
  </si>
  <si>
    <t>0161532</t>
  </si>
  <si>
    <t>0192449</t>
  </si>
  <si>
    <t>SET ZAVÁDĚCÍ ADELANTE SIGMA S PŘÍSLUŠENSTVÍM 4-12F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</si>
  <si>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</si>
  <si>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</si>
  <si>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</si>
  <si>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</si>
  <si>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</si>
  <si>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</si>
  <si>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0141754</t>
  </si>
  <si>
    <t xml:space="preserve">PORT NÍZKOPROFILOVÝ TITANOVÝ VORTEX TR SILIKONOVÝ </t>
  </si>
  <si>
    <t>0043169</t>
  </si>
  <si>
    <t>CHLOPEŇ SRDEČNÍ BIOL. AORTÁLNÍ PRASEČÍ EPIC/EPIC S</t>
  </si>
  <si>
    <t>0142388</t>
  </si>
  <si>
    <t>PROTÉZA KOŘENE AORTY EXOVASC</t>
  </si>
  <si>
    <t>0037273</t>
  </si>
  <si>
    <t>PROTÉZA GORE-TEX CÉVNÍ - PRUŽNÁ BIFURKAČNÍ</t>
  </si>
  <si>
    <t>0192177</t>
  </si>
  <si>
    <t>OKLUDER - CLOSURE SYSTÉM ATRICURE</t>
  </si>
  <si>
    <t>0082004</t>
  </si>
  <si>
    <t>NPWT-V.A.C. WHITEFOAM (PVA PĚNA) VELIKOST S</t>
  </si>
  <si>
    <t>0049602</t>
  </si>
  <si>
    <t>SOUPRAVA PRO SUPRAPUBICKOU DRENÁŽ, 561012,16</t>
  </si>
  <si>
    <t>0099748</t>
  </si>
  <si>
    <t>0081998</t>
  </si>
  <si>
    <t>NPWT-V.A.C. FREEDOM SBĚRNÁ NÁDOBA S GELEM</t>
  </si>
  <si>
    <t>09227</t>
  </si>
  <si>
    <t>I. V. APLIKACE KRVE NEBO KREVNÍCH DERIVÁTŮ</t>
  </si>
  <si>
    <t>56119</t>
  </si>
  <si>
    <t>DEKOMPRESIVNÍ KRANIEKTOMIE</t>
  </si>
  <si>
    <t>57233</t>
  </si>
  <si>
    <t>HRUDNÍ DRENÁŽ</t>
  </si>
  <si>
    <t>61133</t>
  </si>
  <si>
    <t>RADIKÁLNÍ EXCIZE MALIGNÍHO MELANOBLASTOMU</t>
  </si>
  <si>
    <t>65513</t>
  </si>
  <si>
    <t>PŘÍPRAVA FASCIÁLNÍHO A PERIKRANIÁLNÍHO LALOKU K RE</t>
  </si>
  <si>
    <t>71717</t>
  </si>
  <si>
    <t>TRACHEOTOMIE</t>
  </si>
  <si>
    <t>89429</t>
  </si>
  <si>
    <t>SELEKTIVNÍ KORONAROGRAFIE OBOU VĚNČITÝCH TEPEN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</si>
  <si>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</si>
  <si>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</si>
  <si>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</si>
  <si>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</si>
  <si>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</si>
  <si>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</si>
  <si>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</si>
  <si>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</si>
  <si>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</si>
  <si>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</si>
  <si>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</si>
  <si>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</si>
  <si>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</si>
  <si>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</si>
  <si>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</si>
  <si>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</si>
  <si>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</si>
  <si>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</si>
  <si>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</si>
  <si>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</si>
  <si>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</si>
  <si>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</si>
  <si>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</si>
  <si>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</si>
  <si>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</si>
  <si>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</si>
  <si>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</si>
  <si>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</si>
  <si>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</si>
  <si>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</si>
  <si>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</si>
  <si>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</si>
  <si>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</si>
  <si>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</si>
  <si>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</si>
  <si>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</si>
  <si>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</si>
  <si>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</si>
  <si>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</si>
  <si>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</si>
  <si>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</si>
  <si>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</si>
  <si>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</si>
  <si>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</si>
  <si>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</si>
  <si>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</si>
  <si>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</si>
  <si>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</si>
  <si>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</si>
  <si>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</si>
  <si>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</si>
  <si>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</si>
  <si>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</si>
  <si>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</si>
  <si>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</si>
  <si>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</si>
  <si>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</si>
  <si>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</si>
  <si>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</si>
  <si>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</si>
  <si>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</si>
  <si>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</si>
  <si>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</si>
  <si>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</si>
  <si>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</si>
  <si>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</si>
  <si>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</si>
  <si>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</si>
  <si>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</si>
  <si>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</si>
  <si>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</si>
  <si>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</si>
  <si>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</si>
  <si>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</si>
  <si>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</si>
  <si>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</si>
  <si>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</si>
  <si>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</si>
  <si>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56151</t>
  </si>
  <si>
    <t>TREPANACE PRO EXTRACEREBRÁLNÍ HEMATOM NEBO KRANIOT</t>
  </si>
  <si>
    <t>62710</t>
  </si>
  <si>
    <t>SÍŤOVÁNÍ (MESHOVÁNÍ) ŠTĚPU DO ROZSAHU 5 % Z POVRCH</t>
  </si>
  <si>
    <t>07564</t>
  </si>
  <si>
    <t>(DRG) EMERGENTNÍ OPERACE KVCH</t>
  </si>
  <si>
    <t>62410</t>
  </si>
  <si>
    <t>ŠTĚP PŘI POPÁLENÍ - DLAŇ, DORSUM RUKY, NOHY NEBO D</t>
  </si>
  <si>
    <t>55220</t>
  </si>
  <si>
    <t>JEDNODUCHÝ VÝKON NA SRDCI - PRIMOOPERACE</t>
  </si>
  <si>
    <t>00698</t>
  </si>
  <si>
    <t>OD TYPU 98 - PRO NEMOCNICE TYPU 3, (KATEGORIE 6) -</t>
  </si>
  <si>
    <t>55260</t>
  </si>
  <si>
    <t>KREVNÍ KARDIOPLEGIE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</si>
  <si>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</si>
  <si>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</si>
  <si>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</si>
  <si>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</si>
  <si>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</si>
  <si>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</si>
  <si>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</si>
  <si>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</si>
  <si>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62640</t>
  </si>
  <si>
    <t>ODBĚR DERMOEPIDERMÁLNÍHO ŠTĚPU: 1 - 5 % Z PLOCHY P</t>
  </si>
  <si>
    <t>55210</t>
  </si>
  <si>
    <t>VÝKONY NA ZAVŘENÉM SRDCI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</si>
  <si>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</si>
  <si>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</si>
  <si>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</si>
  <si>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</si>
  <si>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</si>
  <si>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</si>
  <si>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</si>
  <si>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</si>
  <si>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07559</t>
  </si>
  <si>
    <t>(DRG) KRYSTALOIDNÍ KARDIOPLEGIE JAKO SOUČÁST JINÉH</t>
  </si>
  <si>
    <t>56117</t>
  </si>
  <si>
    <t>INTRAKRANIÁLNÍ REKONSTRUKČNÍ OPERACE PŘI LIKVOREI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</si>
  <si>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</si>
  <si>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</si>
  <si>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</si>
  <si>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</si>
  <si>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</si>
  <si>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</si>
  <si>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62440</t>
  </si>
  <si>
    <t>ŠTĚP PŘI POPÁLENÍ (A OSTATNÍCH KOŽNÍCH ZTRÁTÁCH) D</t>
  </si>
  <si>
    <t>07003</t>
  </si>
  <si>
    <t>(DRG) AORTOKORONÁRNÍ BYPASS VÍCENÁSOBNÝ - PLNĚ TEP</t>
  </si>
  <si>
    <t>07233</t>
  </si>
  <si>
    <t>07514</t>
  </si>
  <si>
    <t>(DRG) ODBĚR A PŘÍPRAVA ŽILNÍHO ŠTĚPU Z POVRCHOVÝCH</t>
  </si>
  <si>
    <t>07548</t>
  </si>
  <si>
    <t>(DRG) LAPAROSKOPICKÝ NEBO TORAKOSKOPICKÝ PŘÍSTUP</t>
  </si>
  <si>
    <t>07515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</si>
  <si>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</si>
  <si>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</si>
  <si>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</si>
  <si>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</si>
  <si>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</si>
  <si>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</si>
  <si>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</si>
  <si>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</si>
  <si>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</si>
  <si>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</si>
  <si>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</si>
  <si>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</si>
  <si>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</si>
  <si>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</si>
  <si>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</si>
  <si>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</si>
  <si>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</si>
  <si>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</si>
  <si>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</si>
  <si>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</si>
  <si>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</si>
  <si>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</si>
  <si>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</si>
  <si>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</si>
  <si>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</si>
  <si>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</si>
  <si>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</si>
  <si>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</si>
  <si>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</si>
  <si>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</si>
  <si>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</si>
  <si>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</si>
  <si>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</si>
  <si>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</si>
  <si>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</si>
  <si>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</si>
  <si>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</si>
  <si>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</si>
  <si>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</si>
  <si>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</si>
  <si>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</si>
  <si>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</si>
  <si>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</si>
  <si>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</si>
  <si>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</si>
  <si>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</si>
  <si>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</si>
  <si>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</si>
  <si>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</si>
  <si>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</si>
  <si>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</si>
  <si>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</si>
  <si>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</si>
  <si>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</si>
  <si>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</si>
  <si>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</si>
  <si>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</si>
  <si>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</si>
  <si>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</si>
  <si>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</si>
  <si>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</si>
  <si>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</si>
  <si>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</si>
  <si>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</si>
  <si>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</si>
  <si>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</si>
  <si>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</si>
  <si>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</si>
  <si>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</si>
  <si>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</si>
  <si>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</si>
  <si>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</si>
  <si>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</si>
  <si>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</si>
  <si>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</si>
  <si>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07142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</si>
  <si>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</si>
  <si>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</si>
  <si>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</si>
  <si>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</si>
  <si>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</si>
  <si>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</si>
  <si>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07235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</si>
  <si>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</si>
  <si>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</si>
  <si>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</si>
  <si>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</si>
  <si>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</si>
  <si>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</si>
  <si>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</si>
  <si>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</si>
  <si>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07117</t>
  </si>
  <si>
    <t>(DRG) OPERACE PRO PORANĚNÍ LEVÉ KOMORY SRDEČNÍ</t>
  </si>
  <si>
    <t>07242</t>
  </si>
  <si>
    <t>(DRG) PERIKARDEKTOMIE PARCIÁLNÍ PRO KONSTRIKCI NEB</t>
  </si>
  <si>
    <t>09564</t>
  </si>
  <si>
    <t xml:space="preserve">PÉČE SPOJENÁ S PŘEVZETÍM PACIENTA OD ZDRAVOTNICKÉ </t>
  </si>
  <si>
    <t>55300</t>
  </si>
  <si>
    <t>MINIINVAZIVNÍ VIDEOASISTOVANÁ OPERACE NA SRDEČNÍCH</t>
  </si>
  <si>
    <t>07112</t>
  </si>
  <si>
    <t xml:space="preserve">(DRG) RESEKCE VÝDUTĚ LEVÉ KOMORY SRDEČNÍ S PŘÍMOU </t>
  </si>
  <si>
    <t>07118</t>
  </si>
  <si>
    <t>(DRG) UZÁVĚR POINFARKTOVÉHO DEFEKTU MEZIKOMOROVÉ P</t>
  </si>
  <si>
    <t>55255</t>
  </si>
  <si>
    <t>KONTRAPULZACE</t>
  </si>
  <si>
    <t>07052</t>
  </si>
  <si>
    <t>(DRG) NÁHRADA TRIKUSPIDÁLNÍ CHLOPNĚ BIOLOGICKOU PR</t>
  </si>
  <si>
    <t>07008</t>
  </si>
  <si>
    <t>(DRG) OPERACE PRO PORANĚNÍ KORONÁRNÍCH TEPEN</t>
  </si>
  <si>
    <t>07313</t>
  </si>
  <si>
    <t>(DRG) VĚTVENÝ BYPASS Z ASCENDENTNÍ AORTY</t>
  </si>
  <si>
    <t>07177</t>
  </si>
  <si>
    <t>(DRG) NÁHRADA OBLOKU AORTY KOMPLETNÍ NEBO ČÁSTEČNÁ</t>
  </si>
  <si>
    <t>07237</t>
  </si>
  <si>
    <t>(DRG) CHIRURGICKÁ EXTRAKCE TRVALÝCH EPIKARDIÁLNÍCH</t>
  </si>
  <si>
    <t>07054</t>
  </si>
  <si>
    <t>(DRG) JINÝ ZÁKROK NA TRIKUSPIDÁLNÍ CHLOPNI</t>
  </si>
  <si>
    <t>0005113</t>
  </si>
  <si>
    <t>TARGOCID</t>
  </si>
  <si>
    <t>0008807</t>
  </si>
  <si>
    <t>0026902</t>
  </si>
  <si>
    <t>VFEND</t>
  </si>
  <si>
    <t>0075634</t>
  </si>
  <si>
    <t>PROTHROMPLEX TOTAL NF</t>
  </si>
  <si>
    <t>0092289</t>
  </si>
  <si>
    <t>0092290</t>
  </si>
  <si>
    <t>EDICIN</t>
  </si>
  <si>
    <t>0097000</t>
  </si>
  <si>
    <t>METRONIDAZOLE POLPHARMA</t>
  </si>
  <si>
    <t>0097910</t>
  </si>
  <si>
    <t>HUMAN ALBUMIN GRIFOLS 20%</t>
  </si>
  <si>
    <t>0104051</t>
  </si>
  <si>
    <t>HUMAN ALBUMIN 200 G/L BAXTER</t>
  </si>
  <si>
    <t>0131656</t>
  </si>
  <si>
    <t>CEFTAZIDIM KABI</t>
  </si>
  <si>
    <t>0141838</t>
  </si>
  <si>
    <t>0156258</t>
  </si>
  <si>
    <t>0500720</t>
  </si>
  <si>
    <t>MYCAMINE</t>
  </si>
  <si>
    <t>0134595</t>
  </si>
  <si>
    <t>0149384</t>
  </si>
  <si>
    <t>0192558</t>
  </si>
  <si>
    <t>ANTITHROMBIN III NF BAXTER</t>
  </si>
  <si>
    <t>0202911</t>
  </si>
  <si>
    <t>DILIZOLEN</t>
  </si>
  <si>
    <t>0195147</t>
  </si>
  <si>
    <t>0183812</t>
  </si>
  <si>
    <t>0216183</t>
  </si>
  <si>
    <t>0172511</t>
  </si>
  <si>
    <t>HUMAN ALBUMIN BAXALTA</t>
  </si>
  <si>
    <t>0205966</t>
  </si>
  <si>
    <t>0185482</t>
  </si>
  <si>
    <t>0097907</t>
  </si>
  <si>
    <t>HUMAN ALBUMIN GRIFOLS 5%</t>
  </si>
  <si>
    <t>0230686</t>
  </si>
  <si>
    <t>0194240</t>
  </si>
  <si>
    <t>0241308</t>
  </si>
  <si>
    <t>0206563</t>
  </si>
  <si>
    <t>0060381</t>
  </si>
  <si>
    <t>HAEMOCTIN SDH 1000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</si>
  <si>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</si>
  <si>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</si>
  <si>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</si>
  <si>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</si>
  <si>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</si>
  <si>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</si>
  <si>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</si>
  <si>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</si>
  <si>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0034884</t>
  </si>
  <si>
    <t>ŠROUB STARDRIVE ZAJIŠŤOVACÍ TITAN NE/STERIL</t>
  </si>
  <si>
    <t>0037139</t>
  </si>
  <si>
    <t>PROTÉZA GORE-TEX CÉVNÍ - PRUŽNÁ TENKOSTĚNNÁ</t>
  </si>
  <si>
    <t>0056289</t>
  </si>
  <si>
    <t>KATETR BALÓNKOVÝ FOGARTY EMBOLEKTOMICKÝ - 120803F</t>
  </si>
  <si>
    <t>0056292</t>
  </si>
  <si>
    <t>KATETR BALÓNKOVÝ FOGARTY EMBOLEKTOMICKÝ - 120805F</t>
  </si>
  <si>
    <t>0056293</t>
  </si>
  <si>
    <t>KATETR BALÓNKOVÝ FOGARTY EMBOLEKTOMICKÝ - 120806F</t>
  </si>
  <si>
    <t>0099754</t>
  </si>
  <si>
    <t>ZASLEPOVACÍ HLAVA TIBIE ÚHLOVĚ STABILNÍ TITAN NE/S</t>
  </si>
  <si>
    <t>0099756</t>
  </si>
  <si>
    <t>HŘEB KANYLOVANÝ FEMUR LATERÁLNÍ TITAN NE/STERIL</t>
  </si>
  <si>
    <t>0058353</t>
  </si>
  <si>
    <t>LAVÁŽ A ODSÁTÍ DUTINY PERITONEÁLNÍ DRG 90782</t>
  </si>
  <si>
    <t>0037235</t>
  </si>
  <si>
    <t>PROTÉZA GORE-TEX CÉVNÍ - PRUŽNÁ STANDART S KROUŽKY</t>
  </si>
  <si>
    <t>0069507</t>
  </si>
  <si>
    <t>KANYLA TRACHEOSTOMICKÁ SOUPRAVA PERKUTÁNNÍ</t>
  </si>
  <si>
    <t>0151983</t>
  </si>
  <si>
    <t>STENTGRAFT AORTÁLNÍ HRUDNÍ - THORAFLEX HYBRID; PLE</t>
  </si>
  <si>
    <t>0115548</t>
  </si>
  <si>
    <t>STAPLER LINEÁRNÍ LS6035, LS6048 PRO PZT 0115549</t>
  </si>
  <si>
    <t>0081999</t>
  </si>
  <si>
    <t>NPWT-V.A.C. GRANUFOAM (PU PĚNA) VELIKOST S</t>
  </si>
  <si>
    <t>00651</t>
  </si>
  <si>
    <t>OD TYPU 51 - PRO NEMOCNICE TYPU 3, (KATEGORIE 6) -</t>
  </si>
  <si>
    <t>00655</t>
  </si>
  <si>
    <t>OD TYPU 55 - PRO NEMOCNICE TYPU 3, (KATEGORIE 6) -</t>
  </si>
  <si>
    <t>51859</t>
  </si>
  <si>
    <t>FIXAČNÍ SÁDROVÁ DLAHA - NOHA, BÉREC</t>
  </si>
  <si>
    <t>53469</t>
  </si>
  <si>
    <t>ZLOMENINA DIAFÝZY A SUPRAKONDYLICKÉ OBLASTI FEMURU</t>
  </si>
  <si>
    <t>61153</t>
  </si>
  <si>
    <t xml:space="preserve">UZAVŘENÍ DEFEKTU NA KONČETINÁCH NEBO TRUPU KOŽNÍM 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</si>
  <si>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</si>
  <si>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</si>
  <si>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</si>
  <si>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</si>
  <si>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</si>
  <si>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</si>
  <si>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</si>
  <si>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</si>
  <si>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</si>
  <si>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</si>
  <si>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</si>
  <si>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</si>
  <si>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</si>
  <si>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</si>
  <si>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</si>
  <si>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</si>
  <si>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</si>
  <si>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</si>
  <si>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61169</t>
  </si>
  <si>
    <t>TRANSPOZICE MUSKULÁRNÍHO LALOKU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</si>
  <si>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</si>
  <si>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</si>
  <si>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</si>
  <si>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</si>
  <si>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</si>
  <si>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</si>
  <si>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</si>
  <si>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</si>
  <si>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</si>
  <si>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</si>
  <si>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</si>
  <si>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</si>
  <si>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</si>
  <si>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</si>
  <si>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</si>
  <si>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</si>
  <si>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</si>
  <si>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</si>
  <si>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</si>
  <si>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</si>
  <si>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</si>
  <si>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</si>
  <si>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</si>
  <si>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</si>
  <si>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</si>
  <si>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</si>
  <si>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</si>
  <si>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</si>
  <si>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</si>
  <si>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</si>
  <si>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</si>
  <si>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</si>
  <si>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</si>
  <si>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</si>
  <si>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</si>
  <si>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</si>
  <si>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</si>
  <si>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</si>
  <si>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</si>
  <si>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</si>
  <si>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</si>
  <si>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</si>
  <si>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</si>
  <si>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</si>
  <si>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</si>
  <si>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</si>
  <si>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</si>
  <si>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01031</t>
  </si>
  <si>
    <t xml:space="preserve">VÝKONY NA EXTRAKRANIÁLNÍCH CÉVÁCH BEZ CC                                                            </t>
  </si>
  <si>
    <t>03311</t>
  </si>
  <si>
    <t xml:space="preserve">PORUCHY ROVNOVÁHY BEZ CC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</si>
  <si>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</si>
  <si>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</si>
  <si>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</si>
  <si>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</si>
  <si>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</si>
  <si>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</si>
  <si>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</si>
  <si>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</si>
  <si>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</si>
  <si>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</si>
  <si>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</si>
  <si>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</si>
  <si>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</si>
  <si>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</si>
  <si>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</si>
  <si>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</si>
  <si>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</si>
  <si>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</si>
  <si>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</si>
  <si>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</si>
  <si>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</si>
  <si>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</si>
  <si>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</si>
  <si>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</si>
  <si>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</si>
  <si>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</si>
  <si>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</si>
  <si>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</si>
  <si>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</si>
  <si>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</si>
  <si>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</si>
  <si>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</si>
  <si>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</si>
  <si>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</si>
  <si>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</si>
  <si>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</si>
  <si>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</si>
  <si>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</si>
  <si>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</si>
  <si>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</si>
  <si>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</si>
  <si>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</si>
  <si>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</si>
  <si>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</si>
  <si>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</si>
  <si>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</si>
  <si>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</si>
  <si>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</si>
  <si>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</si>
  <si>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</si>
  <si>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</si>
  <si>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</si>
  <si>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</si>
  <si>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</si>
  <si>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</si>
  <si>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</si>
  <si>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</si>
  <si>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</si>
  <si>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</si>
  <si>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</si>
  <si>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</si>
  <si>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</si>
  <si>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05141</t>
  </si>
  <si>
    <t xml:space="preserve">JINÉ VASKULÁRNÍ VÝKONY BEZ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</si>
  <si>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</si>
  <si>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</si>
  <si>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05202</t>
  </si>
  <si>
    <t xml:space="preserve">JINÉ VÝKONY PŘI ONEMOCNĚNÍCH A PORUCHÁCH OBĚHOVÉHO SYSTÉMU S                                        </t>
  </si>
  <si>
    <t>05221</t>
  </si>
  <si>
    <t xml:space="preserve">PERKUTÁNNÍ KORONÁRNÍ ANGIOPLASTIKA, &gt;=3 POTAHOVANÉ STENTY PŘI                                       </t>
  </si>
  <si>
    <t>05223</t>
  </si>
  <si>
    <t>05232</t>
  </si>
  <si>
    <t xml:space="preserve">PERKUTÁNNÍ KORONÁRNÍ ANGIOPLASTIKA, &lt;=2 POTAHOVANÉ STENTY PŘI                                       </t>
  </si>
  <si>
    <t>05233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</si>
  <si>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</si>
  <si>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</si>
  <si>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</si>
  <si>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</si>
  <si>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</si>
  <si>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</si>
  <si>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</si>
  <si>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</si>
  <si>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</si>
  <si>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</si>
  <si>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</si>
  <si>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</si>
  <si>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</si>
  <si>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</si>
  <si>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</si>
  <si>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</si>
  <si>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</si>
  <si>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</si>
  <si>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</si>
  <si>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</si>
  <si>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</si>
  <si>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</si>
  <si>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</si>
  <si>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</si>
  <si>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</si>
  <si>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</si>
  <si>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</si>
  <si>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</si>
  <si>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</si>
  <si>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</si>
  <si>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</si>
  <si>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</si>
  <si>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</si>
  <si>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</si>
  <si>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</si>
  <si>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</si>
  <si>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</si>
  <si>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</si>
  <si>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</si>
  <si>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</si>
  <si>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</si>
  <si>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</si>
  <si>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</si>
  <si>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</si>
  <si>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</si>
  <si>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</si>
  <si>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</si>
  <si>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</si>
  <si>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</si>
  <si>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</si>
  <si>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</si>
  <si>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</si>
  <si>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</si>
  <si>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</si>
  <si>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</si>
  <si>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</si>
  <si>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</si>
  <si>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</si>
  <si>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</si>
  <si>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</si>
  <si>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</si>
  <si>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</si>
  <si>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</si>
  <si>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</si>
  <si>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</si>
  <si>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</si>
  <si>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</si>
  <si>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</si>
  <si>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10051</t>
  </si>
  <si>
    <t xml:space="preserve">VÝKONY NA ŠTÍTNÉ A PŘÍŠTITNÉ ŽLÁZE, THYROGLOSSÁLNÍ VÝKONY BEZ                                       </t>
  </si>
  <si>
    <t>10301</t>
  </si>
  <si>
    <t xml:space="preserve">DIABETES, NUTRIČNÍ A JINÉ METABOLICKÉ PORUCHY BEZ CC                                                </t>
  </si>
  <si>
    <t>11301</t>
  </si>
  <si>
    <t xml:space="preserve">MALIGNÍ ONEMOCNĚNÍ LEDVIN A MOČOVÝCH CEST A LEDVINOVÉ SELHÁNÍ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</si>
  <si>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</si>
  <si>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</si>
  <si>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</si>
  <si>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</si>
  <si>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</si>
  <si>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</si>
  <si>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</si>
  <si>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</si>
  <si>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</si>
  <si>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</si>
  <si>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</si>
  <si>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</si>
  <si>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</si>
  <si>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</si>
  <si>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</si>
  <si>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</si>
  <si>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</si>
  <si>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</si>
  <si>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</si>
  <si>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</si>
  <si>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</si>
  <si>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</si>
  <si>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</si>
  <si>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</si>
  <si>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</si>
  <si>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</si>
  <si>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</si>
  <si>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</si>
  <si>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</si>
  <si>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</si>
  <si>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</si>
  <si>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</si>
  <si>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</si>
  <si>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</si>
  <si>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</si>
  <si>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</si>
  <si>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</si>
  <si>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</si>
  <si>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</si>
  <si>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</si>
  <si>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</si>
  <si>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</si>
  <si>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</si>
  <si>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</si>
  <si>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</si>
  <si>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</si>
  <si>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</si>
  <si>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</si>
  <si>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</si>
  <si>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</si>
  <si>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</si>
  <si>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</si>
  <si>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</si>
  <si>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</si>
  <si>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</si>
  <si>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</si>
  <si>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</si>
  <si>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</si>
  <si>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</si>
  <si>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</si>
  <si>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</si>
  <si>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</si>
  <si>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</si>
  <si>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</si>
  <si>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</si>
  <si>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</si>
  <si>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</si>
  <si>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</si>
  <si>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</si>
  <si>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</si>
  <si>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</si>
  <si>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</si>
  <si>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</si>
  <si>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</si>
  <si>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</si>
  <si>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</si>
  <si>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</si>
  <si>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</si>
  <si>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</si>
  <si>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</si>
  <si>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</si>
  <si>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</si>
  <si>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</si>
  <si>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</si>
  <si>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</si>
  <si>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</si>
  <si>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</si>
  <si>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</si>
  <si>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</si>
  <si>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</si>
  <si>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</si>
  <si>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</si>
  <si>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</si>
  <si>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</si>
  <si>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</si>
  <si>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</si>
  <si>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</si>
  <si>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</si>
  <si>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</si>
  <si>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</si>
  <si>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</si>
  <si>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</si>
  <si>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</si>
  <si>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</si>
  <si>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</si>
  <si>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</si>
  <si>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</si>
  <si>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</si>
  <si>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</si>
  <si>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</si>
  <si>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</si>
  <si>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</si>
  <si>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</si>
  <si>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</si>
  <si>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</si>
  <si>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</si>
  <si>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</si>
  <si>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</si>
  <si>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</si>
  <si>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</si>
  <si>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</si>
  <si>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</si>
  <si>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</si>
  <si>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</si>
  <si>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</si>
  <si>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</si>
  <si>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</si>
  <si>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</si>
  <si>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</si>
  <si>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</si>
  <si>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</si>
  <si>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</si>
  <si>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</si>
  <si>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</si>
  <si>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</si>
  <si>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</si>
  <si>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</si>
  <si>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</si>
  <si>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</si>
  <si>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</si>
  <si>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96877</t>
  </si>
  <si>
    <t>DRVVT - KOREKCE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</si>
  <si>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</si>
  <si>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</si>
  <si>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</si>
  <si>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</si>
  <si>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</si>
  <si>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</si>
  <si>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</si>
  <si>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</si>
  <si>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</si>
  <si>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</si>
  <si>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</si>
  <si>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</si>
  <si>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</si>
  <si>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</si>
  <si>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</si>
  <si>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</si>
  <si>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</si>
  <si>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</si>
  <si>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</si>
  <si>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</si>
  <si>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</si>
  <si>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</si>
  <si>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</si>
  <si>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</si>
  <si>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</si>
  <si>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</si>
  <si>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</si>
  <si>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</si>
  <si>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</si>
  <si>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</si>
  <si>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</si>
  <si>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</si>
  <si>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</si>
  <si>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</si>
  <si>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</si>
  <si>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</si>
  <si>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</si>
  <si>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</si>
  <si>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</si>
  <si>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</si>
  <si>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</si>
  <si>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</si>
  <si>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</si>
  <si>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</si>
  <si>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</si>
  <si>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</si>
  <si>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</si>
  <si>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</si>
  <si>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</si>
  <si>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</si>
  <si>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</si>
  <si>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</si>
  <si>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</si>
  <si>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</si>
  <si>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</si>
  <si>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</si>
  <si>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</si>
  <si>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</si>
  <si>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</si>
  <si>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</si>
  <si>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</si>
  <si>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</si>
  <si>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</si>
  <si>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</si>
  <si>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</si>
  <si>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</si>
  <si>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</si>
  <si>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</si>
  <si>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</si>
  <si>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</si>
  <si>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</si>
  <si>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</si>
  <si>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</si>
  <si>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</si>
  <si>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</si>
  <si>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</si>
  <si>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</si>
  <si>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</si>
  <si>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</si>
  <si>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</si>
  <si>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</si>
  <si>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</si>
  <si>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</si>
  <si>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</si>
  <si>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</si>
  <si>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</si>
  <si>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</si>
  <si>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</si>
  <si>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</si>
  <si>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</si>
  <si>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</si>
  <si>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</si>
  <si>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</si>
  <si>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</si>
  <si>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</si>
  <si>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</si>
  <si>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</si>
  <si>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</si>
  <si>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</si>
  <si>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</si>
  <si>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</si>
  <si>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</si>
  <si>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</si>
  <si>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</si>
  <si>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</si>
  <si>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</si>
  <si>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</si>
  <si>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</si>
  <si>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</si>
  <si>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</si>
  <si>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</si>
  <si>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</si>
  <si>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</si>
  <si>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</si>
  <si>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</si>
  <si>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</si>
  <si>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</si>
  <si>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</si>
  <si>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</si>
  <si>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</si>
  <si>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</si>
  <si>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</si>
  <si>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</si>
  <si>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</si>
  <si>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</si>
  <si>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</si>
  <si>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</si>
  <si>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</si>
  <si>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</si>
  <si>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</si>
  <si>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</si>
  <si>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</si>
  <si>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</si>
  <si>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</si>
  <si>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</si>
  <si>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</si>
  <si>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</si>
  <si>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</si>
  <si>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</si>
  <si>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</si>
  <si>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</si>
  <si>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</si>
  <si>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</si>
  <si>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</si>
  <si>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</si>
  <si>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</si>
  <si>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</si>
  <si>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</si>
  <si>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</si>
  <si>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</si>
  <si>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</si>
  <si>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</si>
  <si>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</si>
  <si>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</si>
  <si>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</si>
  <si>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</si>
  <si>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</si>
  <si>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</si>
  <si>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</si>
  <si>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</si>
  <si>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</si>
  <si>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</si>
  <si>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</si>
  <si>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</si>
  <si>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</si>
  <si>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</si>
  <si>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</si>
  <si>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</si>
  <si>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</si>
  <si>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</si>
  <si>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</si>
  <si>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</si>
  <si>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</si>
  <si>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</si>
  <si>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</si>
  <si>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</si>
  <si>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</si>
  <si>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</si>
  <si>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</si>
  <si>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</si>
  <si>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</si>
  <si>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</si>
  <si>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</si>
  <si>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</si>
  <si>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</si>
  <si>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</si>
  <si>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</si>
  <si>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</si>
  <si>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</si>
  <si>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</si>
  <si>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</si>
  <si>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</si>
  <si>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</si>
  <si>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</si>
  <si>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</si>
  <si>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</si>
  <si>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</si>
  <si>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</si>
  <si>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</si>
  <si>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</si>
  <si>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</si>
  <si>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</si>
  <si>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</si>
  <si>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</si>
  <si>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</si>
  <si>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</si>
  <si>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</si>
  <si>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</si>
  <si>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</si>
  <si>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</si>
  <si>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</si>
  <si>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</si>
  <si>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</si>
  <si>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</si>
  <si>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</si>
  <si>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</si>
  <si>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</si>
  <si>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</si>
  <si>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</si>
  <si>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</si>
  <si>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</si>
  <si>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</si>
  <si>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</si>
  <si>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</si>
  <si>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</si>
  <si>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</si>
  <si>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</si>
  <si>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</si>
  <si>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</si>
  <si>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</si>
  <si>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</si>
  <si>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0003132</t>
  </si>
  <si>
    <t>GADOVIST</t>
  </si>
  <si>
    <t>0042433</t>
  </si>
  <si>
    <t>0077024</t>
  </si>
  <si>
    <t>ULTRAVIST 300</t>
  </si>
  <si>
    <t>0095609</t>
  </si>
  <si>
    <t>MICROPAQUE CT</t>
  </si>
  <si>
    <t>0151208</t>
  </si>
  <si>
    <t>0224707</t>
  </si>
  <si>
    <t>ULTRAVIST</t>
  </si>
  <si>
    <t>0224716</t>
  </si>
  <si>
    <t>0207733</t>
  </si>
  <si>
    <t>0224696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</si>
  <si>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</si>
  <si>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</si>
  <si>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</si>
  <si>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</si>
  <si>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</si>
  <si>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</si>
  <si>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</si>
  <si>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</si>
  <si>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</si>
  <si>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</si>
  <si>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</si>
  <si>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</si>
  <si>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</si>
  <si>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</si>
  <si>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</si>
  <si>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</si>
  <si>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</si>
  <si>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</si>
  <si>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</si>
  <si>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</si>
  <si>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</si>
  <si>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</si>
  <si>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</si>
  <si>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</si>
  <si>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</si>
  <si>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</si>
  <si>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</si>
  <si>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</si>
  <si>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</si>
  <si>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</si>
  <si>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</si>
  <si>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</si>
  <si>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</si>
  <si>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</si>
  <si>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</si>
  <si>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</si>
  <si>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</si>
  <si>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</si>
  <si>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</si>
  <si>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</si>
  <si>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</si>
  <si>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</si>
  <si>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</si>
  <si>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</si>
  <si>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</si>
  <si>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</si>
  <si>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</si>
  <si>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</si>
  <si>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0051244</t>
  </si>
  <si>
    <t>KATETR VODÍCÍ GUIDER</t>
  </si>
  <si>
    <t>0111638</t>
  </si>
  <si>
    <t>STENT PERIFERNÍ VASKUL. - ISTHMUS LOGIC CARBOSTENT</t>
  </si>
  <si>
    <t>0048344</t>
  </si>
  <si>
    <t>VODIČ SPIDER RX FX EMBOLIC PROTECTION SPD 030..070</t>
  </si>
  <si>
    <t>0141714</t>
  </si>
  <si>
    <t>OKLUDER AVP - AMPLATZER</t>
  </si>
  <si>
    <t>0051173</t>
  </si>
  <si>
    <t>VODIČ - PTA-SPECIÁLNÍ(DILATAČNÍ,REKANALIZAČNÍ)-OUT</t>
  </si>
  <si>
    <t>0152417</t>
  </si>
  <si>
    <t>STENT PERIFERNÍ VASKULÁRNÍ - LIFESTREAM; POTAH PTF</t>
  </si>
  <si>
    <t>0152285</t>
  </si>
  <si>
    <t>STENT KAROTICKÝ - CASPER, SAMOEXPAND.; NITINOL; DV</t>
  </si>
  <si>
    <t>0152522</t>
  </si>
  <si>
    <t>STENT PERIFERNÍ VASKULÁRNÍ - RADIX2; BALONEXPANDIB</t>
  </si>
  <si>
    <t>0047493</t>
  </si>
  <si>
    <t>DRÁT VODÍCÍ THRUWAY,JOURNEY</t>
  </si>
  <si>
    <t>0049253</t>
  </si>
  <si>
    <t>INDEFLÁTOR - ZAŘÍZENÍ INSUFLAČNÍ</t>
  </si>
  <si>
    <t>0092603</t>
  </si>
  <si>
    <t>KATETR BALÓNKOVÝ PTA - CLEARPAC OMEGA; .035</t>
  </si>
  <si>
    <t>0152785</t>
  </si>
  <si>
    <t>STENTGRAFT AORTÁLNÍ HRUDNÍ - ZENITH TX2 DISSECTION</t>
  </si>
  <si>
    <t>0048262</t>
  </si>
  <si>
    <t>KATETR BALÓNKOVÝ PTA - ULTRA SOFT</t>
  </si>
  <si>
    <t>0152216</t>
  </si>
  <si>
    <t>STENTGRAFT AORTÁLNÍ HRUDNÍ - ZENITH ALPHA - TĚLO P</t>
  </si>
  <si>
    <t>0193273</t>
  </si>
  <si>
    <t>KATETR BALÓNKOVÝ PTA - COYOTE ES MR</t>
  </si>
  <si>
    <t>0152139</t>
  </si>
  <si>
    <t>DRÁT VODÍCÍ PERIFERNÍ, KORONÁRNÍ - ACCOAT SELDINGE</t>
  </si>
  <si>
    <t>0054480</t>
  </si>
  <si>
    <t xml:space="preserve">STENTGRAFT AORTÁLNÍ HRUDNÍ - ZENITH PRO TDA; TĚLO 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</si>
  <si>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</si>
  <si>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</si>
  <si>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</si>
  <si>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</si>
  <si>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</si>
  <si>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</si>
  <si>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</si>
  <si>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</si>
  <si>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</si>
  <si>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</si>
  <si>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</si>
  <si>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</si>
  <si>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</si>
  <si>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</si>
  <si>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</si>
  <si>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</si>
  <si>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</si>
  <si>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</si>
  <si>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</si>
  <si>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</si>
  <si>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</si>
  <si>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</si>
  <si>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</si>
  <si>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</si>
  <si>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</si>
  <si>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</si>
  <si>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</si>
  <si>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</si>
  <si>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</si>
  <si>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</si>
  <si>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</si>
  <si>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</si>
  <si>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</si>
  <si>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</si>
  <si>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</si>
  <si>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</si>
  <si>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</si>
  <si>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</si>
  <si>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</si>
  <si>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</si>
  <si>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</si>
  <si>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</si>
  <si>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</si>
  <si>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</si>
  <si>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</si>
  <si>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</si>
  <si>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</si>
  <si>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</si>
  <si>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</si>
  <si>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</si>
  <si>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</si>
  <si>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</si>
  <si>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</si>
  <si>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</si>
  <si>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</si>
  <si>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</si>
  <si>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</si>
  <si>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</si>
  <si>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</si>
  <si>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</si>
  <si>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</si>
  <si>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</si>
  <si>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</si>
  <si>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</si>
  <si>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</si>
  <si>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</si>
  <si>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</si>
  <si>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</si>
  <si>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</si>
  <si>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</si>
  <si>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</si>
  <si>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</si>
  <si>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</si>
  <si>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</si>
  <si>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</si>
  <si>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</si>
  <si>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</si>
  <si>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</si>
  <si>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</si>
  <si>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</si>
  <si>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</si>
  <si>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</si>
  <si>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</si>
  <si>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</si>
  <si>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</si>
  <si>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</si>
  <si>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</si>
  <si>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</si>
  <si>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</si>
  <si>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</si>
  <si>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</si>
  <si>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</si>
  <si>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</si>
  <si>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</si>
  <si>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</si>
  <si>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</si>
  <si>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</si>
  <si>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</si>
  <si>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</si>
  <si>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</si>
  <si>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</si>
  <si>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</si>
  <si>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</si>
  <si>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</si>
  <si>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</si>
  <si>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</si>
  <si>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</si>
  <si>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</si>
  <si>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</si>
  <si>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</si>
  <si>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</si>
  <si>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</si>
  <si>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</si>
  <si>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</si>
  <si>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</si>
  <si>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</si>
  <si>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</si>
  <si>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</si>
  <si>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</si>
  <si>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</si>
  <si>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</si>
  <si>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</si>
  <si>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</si>
  <si>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</si>
  <si>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</si>
  <si>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</si>
  <si>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</si>
  <si>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</si>
  <si>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</si>
  <si>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</si>
  <si>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</si>
  <si>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</si>
  <si>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</si>
  <si>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</si>
  <si>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</si>
  <si>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</si>
  <si>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</si>
  <si>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</si>
  <si>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</si>
  <si>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</si>
  <si>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</si>
  <si>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</si>
  <si>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</si>
  <si>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</si>
  <si>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</si>
  <si>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</si>
  <si>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</si>
  <si>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</si>
  <si>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</si>
  <si>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</si>
  <si>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</si>
  <si>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</si>
  <si>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</si>
  <si>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</si>
  <si>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</si>
  <si>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</si>
  <si>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</si>
  <si>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</si>
  <si>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</si>
  <si>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</si>
  <si>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</si>
  <si>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</si>
  <si>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</si>
  <si>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</si>
  <si>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</si>
  <si>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</si>
  <si>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</si>
  <si>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</si>
  <si>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</si>
  <si>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</si>
  <si>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</si>
  <si>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</si>
  <si>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</si>
  <si>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</si>
  <si>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</si>
  <si>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</si>
  <si>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</si>
  <si>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</si>
  <si>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</si>
  <si>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</si>
  <si>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</si>
  <si>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</si>
  <si>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</si>
  <si>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</si>
  <si>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</si>
  <si>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</si>
  <si>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</si>
  <si>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</si>
  <si>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</si>
  <si>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</si>
  <si>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</si>
  <si>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</si>
  <si>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</si>
  <si>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</si>
  <si>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</si>
  <si>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</si>
  <si>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</si>
  <si>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</si>
  <si>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</si>
  <si>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</si>
  <si>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</si>
  <si>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</si>
  <si>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</si>
  <si>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</si>
  <si>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</si>
  <si>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</si>
  <si>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</si>
  <si>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</si>
  <si>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</si>
  <si>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</si>
  <si>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</si>
  <si>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</si>
  <si>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</si>
  <si>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</si>
  <si>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</si>
  <si>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</si>
  <si>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</si>
  <si>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</si>
  <si>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</si>
  <si>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</si>
  <si>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</si>
  <si>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</si>
  <si>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</si>
  <si>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</si>
  <si>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</si>
  <si>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</si>
  <si>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</si>
  <si>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</si>
  <si>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</si>
  <si>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</si>
  <si>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</si>
  <si>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</si>
  <si>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</si>
  <si>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</si>
  <si>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</si>
  <si>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</si>
  <si>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</si>
  <si>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</si>
  <si>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</si>
  <si>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</si>
  <si>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</si>
  <si>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</si>
  <si>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</si>
  <si>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</si>
  <si>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</si>
  <si>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</si>
  <si>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</si>
  <si>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</si>
  <si>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</si>
  <si>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</si>
  <si>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</si>
  <si>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</si>
  <si>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</si>
  <si>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</si>
  <si>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</si>
  <si>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</si>
  <si>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</si>
  <si>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</si>
  <si>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</si>
  <si>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</si>
  <si>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</si>
  <si>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</si>
  <si>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</si>
  <si>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</si>
  <si>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</si>
  <si>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</si>
  <si>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</si>
  <si>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</si>
  <si>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86415</t>
  </si>
  <si>
    <t>SCREENING PROTILÁTEK NA PANELU 100 DÁRCŮ POMOCÍ DT</t>
  </si>
  <si>
    <t>91583</t>
  </si>
  <si>
    <t>STANOVENÍ PROTILÁTEK PROTI HLA ANTIGENŮM XMAP TECH</t>
  </si>
  <si>
    <t>91584</t>
  </si>
  <si>
    <t>STANOVENÍ SPECIFITY ANTI-HLA PROTILÁTEK XMAP TECHN</t>
  </si>
  <si>
    <t>44</t>
  </si>
  <si>
    <t>82036</t>
  </si>
  <si>
    <t>AMPLIFIKACE EXTRAHUMÁNNÍHO GENOMU METODOU MULTIPLE</t>
  </si>
  <si>
    <t>94200</t>
  </si>
  <si>
    <t xml:space="preserve">(VZP) KVANTITATIVNÍ PCR (qPCR) V REÁLNÉM ČASE PRO 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</si>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</sst>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0.83559337848573412</c:v>
                </c:pt>
                <c:pt idx="1">
                  <c:v>0.86029075317362713</c:v>
                </c:pt>
                <c:pt idx="2">
                  <c:v>0.87496117552452113</c:v>
                </c:pt>
                <c:pt idx="3">
                  <c:v>0.8098468501784597</c:v>
                </c:pt>
                <c:pt idx="4">
                  <c:v>0.82282668345576415</c:v>
                </c:pt>
                <c:pt idx="5">
                  <c:v>0.93088911688392828</c:v>
                </c:pt>
                <c:pt idx="6">
                  <c:v>0.78658887317870263</c:v>
                </c:pt>
                <c:pt idx="7">
                  <c:v>0.93262505507114335</c:v>
                </c:pt>
                <c:pt idx="8">
                  <c:v>0.94268540512453947</c:v>
                </c:pt>
                <c:pt idx="9">
                  <c:v>0.89415277572181928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0.84313725490196079</c:v>
                </c:pt>
                <c:pt idx="1">
                  <c:v>0.86655948553054662</c:v>
                </c:pt>
                <c:pt idx="2">
                  <c:v>0.90453074433656955</c:v>
                </c:pt>
                <c:pt idx="3">
                  <c:v>0.92196007259528134</c:v>
                </c:pt>
                <c:pt idx="4">
                  <c:v>0.90434782608695652</c:v>
                </c:pt>
                <c:pt idx="5">
                  <c:v>0.91587342423462825</c:v>
                </c:pt>
                <c:pt idx="6">
                  <c:v>0.91452772073921973</c:v>
                </c:pt>
                <c:pt idx="7">
                  <c:v>0.90865116279069769</c:v>
                </c:pt>
                <c:pt idx="8">
                  <c:v>0.90555376170487567</c:v>
                </c:pt>
                <c:pt idx="9">
                  <c:v>0.89931516829374913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8" totalsRowShown="0">
  <autoFilter ref="C3:S17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2400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3851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3852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3911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5422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5454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5462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5551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5552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6433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6621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7346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0CC2352-86B1-4567-A7A0-D26AF64A31E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166243.89297999998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9302.6885300000013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0.93563341340886119</v>
      </c>
      <c r="E8" s="285">
        <f t="shared" si="0"/>
        <v>1.0395926815654013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0.22346451997614789</v>
      </c>
      <c r="E9" s="285">
        <f>IF(C9=0,0,D9/C9)</f>
        <v>0.74488173325382634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0.45930590242544939</v>
      </c>
      <c r="E11" s="285">
        <f t="shared" si="0"/>
        <v>0.76550983737574896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0.90225093670506618</v>
      </c>
      <c r="E12" s="285">
        <f t="shared" si="0"/>
        <v>1.1278136708813327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36242.904049999968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94536.072010000004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158380.04064999998</v>
      </c>
      <c r="D18" s="303">
        <f ca="1">IF(ISERROR(VLOOKUP("Výnosy celkem",INDIRECT("HI!$A:$G"),5,0)),0,VLOOKUP("Výnosy celkem",INDIRECT("HI!$A:$G"),5,0))</f>
        <v>144846.94035000002</v>
      </c>
      <c r="E18" s="304">
        <f t="shared" ref="E18:E31" ca="1" si="1">IF(C18=0,0,D18/C18)</f>
        <v>0.91455299389708822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1296.7706500000002</v>
      </c>
      <c r="D19" s="284">
        <f ca="1">IF(ISERROR(VLOOKUP("Ambulance *",INDIRECT("HI!$A:$G"),5,0)),0,VLOOKUP("Ambulance *",INDIRECT("HI!$A:$G"),5,0))</f>
        <v>1344.3403500000002</v>
      </c>
      <c r="E19" s="285">
        <f t="shared" ca="1" si="1"/>
        <v>1.0366832022300936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1.0366832022300936</v>
      </c>
      <c r="E20" s="285">
        <f t="shared" si="1"/>
        <v>1.0366832022300936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1.0366832022300934</v>
      </c>
      <c r="E21" s="285">
        <f t="shared" si="1"/>
        <v>1.0366832022300934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0.91194751789681894</v>
      </c>
      <c r="E23" s="285">
        <f t="shared" si="1"/>
        <v>1.072879432819787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157083.26999999999</v>
      </c>
      <c r="D24" s="284">
        <f ca="1">IF(ISERROR(VLOOKUP("Hospitalizace *",INDIRECT("HI!$A:$G"),5,0)),0,VLOOKUP("Hospitalizace *",INDIRECT("HI!$A:$G"),5,0))</f>
        <v>143502.6</v>
      </c>
      <c r="E24" s="285">
        <f ca="1">IF(C24=0,0,D24/C24)</f>
        <v>0.91354477150876734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0.91354477150876745</v>
      </c>
      <c r="E25" s="285">
        <f t="shared" si="1"/>
        <v>0.91354477150876745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0.89807234674368486</v>
      </c>
      <c r="E26" s="285">
        <f t="shared" si="1"/>
        <v>0.89807234674368486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1.5575644104359152</v>
      </c>
      <c r="E27" s="285">
        <f t="shared" si="1"/>
        <v>1.5575644104359152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0.92307692307692313</v>
      </c>
      <c r="E29" s="285">
        <f t="shared" si="1"/>
        <v>0.97165991902834015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0.89931516829374913</v>
      </c>
      <c r="E30" s="285">
        <f t="shared" si="1"/>
        <v>0.89931516829374913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0.77708954301753486</v>
      </c>
      <c r="D31" s="289">
        <f>IF(ISERROR(VLOOKUP("Celkem:",'ZV Vyžád.'!$A:$M,7,0)),"",VLOOKUP("Celkem:",'ZV Vyžád.'!$A:$M,7,0))</f>
        <v>1.055106898559411</v>
      </c>
      <c r="E31" s="285">
        <f t="shared" si="1"/>
        <v>1.3577674645605193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4B70BA4-44E9-4D39-9D41-2685A904780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10150.901019999999</v>
      </c>
      <c r="C5" s="33">
        <v>10764.91</v>
      </c>
      <c r="D5" s="12"/>
      <c r="E5" s="226">
        <v>9302.6885300000013</v>
      </c>
      <c r="F5" s="32">
        <v>0</v>
      </c>
      <c r="G5" s="225">
        <f>E5-F5</f>
        <v>9302.6885300000013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33719.348259999999</v>
      </c>
      <c r="C6" s="35">
        <v>36973.73702</v>
      </c>
      <c r="D6" s="12"/>
      <c r="E6" s="227">
        <v>36242.904049999968</v>
      </c>
      <c r="F6" s="34">
        <v>0</v>
      </c>
      <c r="G6" s="228">
        <f>E6-F6</f>
        <v>36242.904049999968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84390.780940000011</v>
      </c>
      <c r="C7" s="35">
        <v>91646.548509999993</v>
      </c>
      <c r="D7" s="12"/>
      <c r="E7" s="227">
        <v>94536.072010000004</v>
      </c>
      <c r="F7" s="34">
        <v>0</v>
      </c>
      <c r="G7" s="228">
        <f>E7-F7</f>
        <v>94536.072010000004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28477.426350000002</v>
      </c>
      <c r="C8" s="37">
        <v>31884.749030000006</v>
      </c>
      <c r="D8" s="12"/>
      <c r="E8" s="229">
        <v>26162.228390000004</v>
      </c>
      <c r="F8" s="36">
        <v>0</v>
      </c>
      <c r="G8" s="230">
        <f>E8-F8</f>
        <v>26162.228390000004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156738.45657000001</v>
      </c>
      <c r="C9" s="39">
        <v>171269.94456</v>
      </c>
      <c r="D9" s="12"/>
      <c r="E9" s="3">
        <v>166243.89297999998</v>
      </c>
      <c r="F9" s="38">
        <v>0</v>
      </c>
      <c r="G9" s="38">
        <f>E9-F9</f>
        <v>166243.89297999998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1228.0936300000001</v>
      </c>
      <c r="C11" s="33">
        <f>IF(ISERROR(VLOOKUP("Celkem:",'ZV Vykáz.-A'!A:H,5,0)),0,VLOOKUP("Celkem:",'ZV Vykáz.-A'!A:H,5,0)/1000)</f>
        <v>1296.7706500000002</v>
      </c>
      <c r="D11" s="12"/>
      <c r="E11" s="226">
        <f>IF(ISERROR(VLOOKUP("Celkem:",'ZV Vykáz.-A'!A:H,8,0)),0,VLOOKUP("Celkem:",'ZV Vykáz.-A'!A:H,8,0)/1000)</f>
        <v>1344.3403500000002</v>
      </c>
      <c r="F11" s="32">
        <f>C11</f>
        <v>1296.7706500000002</v>
      </c>
      <c r="G11" s="225">
        <f>E11-F11</f>
        <v>47.569700000000012</v>
      </c>
      <c r="H11" s="231">
        <f>IF(F11&lt;0.00000001,"",E11/F11)</f>
        <v>1.0366832022300936</v>
      </c>
      <c r="I11" s="225">
        <f>E11-B11</f>
        <v>116.2467200000001</v>
      </c>
      <c r="J11" s="231">
        <f>IF(B11&lt;0.00000001,"",E11/B11)</f>
        <v>1.0946562356161722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147552.15000000002</v>
      </c>
      <c r="C12" s="37">
        <f>IF(ISERROR(VLOOKUP("Celkem",CaseMix!A:D,3,0)),0,VLOOKUP("Celkem",CaseMix!A:D,3,0)*30)</f>
        <v>157083.26999999999</v>
      </c>
      <c r="D12" s="12"/>
      <c r="E12" s="229">
        <f>IF(ISERROR(VLOOKUP("Celkem",CaseMix!A:D,4,0)),0,VLOOKUP("Celkem",CaseMix!A:D,4,0)*30)</f>
        <v>143502.6</v>
      </c>
      <c r="F12" s="36">
        <f>C12</f>
        <v>157083.26999999999</v>
      </c>
      <c r="G12" s="230">
        <f>E12-F12</f>
        <v>-13580.669999999984</v>
      </c>
      <c r="H12" s="233">
        <f>IF(F12&lt;0.00000001,"",E12/F12)</f>
        <v>0.91354477150876734</v>
      </c>
      <c r="I12" s="230">
        <f>E12-B12</f>
        <v>-4049.5500000000175</v>
      </c>
      <c r="J12" s="233">
        <f>IF(B12&lt;0.00000001,"",E12/B12)</f>
        <v>0.97255512711946235</v>
      </c>
    </row>
    <row r="13" spans="1:10" ht="14.45" customHeight="1" thickBot="1" x14ac:dyDescent="0.25">
      <c r="A13" s="4" t="s">
        <v>100</v>
      </c>
      <c r="B13" s="9">
        <f>SUM(B11:B12)</f>
        <v>148780.24363000001</v>
      </c>
      <c r="C13" s="41">
        <f>SUM(C11:C12)</f>
        <v>158380.04064999998</v>
      </c>
      <c r="D13" s="12"/>
      <c r="E13" s="9">
        <f>SUM(E11:E12)</f>
        <v>144846.94035000002</v>
      </c>
      <c r="F13" s="40">
        <f>SUM(F11:F12)</f>
        <v>158380.04064999998</v>
      </c>
      <c r="G13" s="40">
        <f>E13-F13</f>
        <v>-13533.100299999962</v>
      </c>
      <c r="H13" s="235">
        <f>IF(F13&lt;0.00000001,"",E13/F13)</f>
        <v>0.91455299389708822</v>
      </c>
      <c r="I13" s="40">
        <f>SUM(I11:I12)</f>
        <v>-3933.3032800000174</v>
      </c>
      <c r="J13" s="235">
        <f>IF(B13&lt;0.00000001,"",E13/B13)</f>
        <v>0.97356300014011488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0.94922616239719171</v>
      </c>
      <c r="C15" s="43">
        <f>IF(C9=0,"",C13/C9)</f>
        <v>0.9247392533283364</v>
      </c>
      <c r="D15" s="12"/>
      <c r="E15" s="10">
        <f>IF(E9=0,"",E13/E9)</f>
        <v>0.87129179757253328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12C441EA-DAD4-4C62-BEF8-471265945D7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0.83559337848573412</v>
      </c>
      <c r="C4" s="323">
        <f t="shared" ref="C4:M4" si="0">(C10+C8)/C6</f>
        <v>0.86029075317362713</v>
      </c>
      <c r="D4" s="323">
        <f t="shared" si="0"/>
        <v>0.87496117552452113</v>
      </c>
      <c r="E4" s="323">
        <f t="shared" si="0"/>
        <v>0.8098468501784597</v>
      </c>
      <c r="F4" s="323">
        <f t="shared" si="0"/>
        <v>0.82282668345576415</v>
      </c>
      <c r="G4" s="323">
        <f t="shared" si="0"/>
        <v>0.93088911688392828</v>
      </c>
      <c r="H4" s="323">
        <f t="shared" si="0"/>
        <v>0.78658887317870263</v>
      </c>
      <c r="I4" s="323">
        <f t="shared" si="0"/>
        <v>0.93262505507114335</v>
      </c>
      <c r="J4" s="323">
        <f t="shared" si="0"/>
        <v>0.94268540512453947</v>
      </c>
      <c r="K4" s="323">
        <f t="shared" si="0"/>
        <v>0.89415277572181928</v>
      </c>
      <c r="L4" s="323">
        <f t="shared" si="0"/>
        <v>8.2987304095897985E-3</v>
      </c>
      <c r="M4" s="323">
        <f t="shared" si="0"/>
        <v>8.2987304095897985E-3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16046.0275</v>
      </c>
      <c r="C5" s="323">
        <f>IF(ISERROR(VLOOKUP($A5,'Man Tab'!$A:$Q,COLUMN()+2,0)),0,VLOOKUP($A5,'Man Tab'!$A:$Q,COLUMN()+2,0))</f>
        <v>15789.519759999999</v>
      </c>
      <c r="D5" s="323">
        <f>IF(ISERROR(VLOOKUP($A5,'Man Tab'!$A:$Q,COLUMN()+2,0)),0,VLOOKUP($A5,'Man Tab'!$A:$Q,COLUMN()+2,0))</f>
        <v>14619.909710000002</v>
      </c>
      <c r="E5" s="323">
        <f>IF(ISERROR(VLOOKUP($A5,'Man Tab'!$A:$Q,COLUMN()+2,0)),0,VLOOKUP($A5,'Man Tab'!$A:$Q,COLUMN()+2,0))</f>
        <v>11869.16274</v>
      </c>
      <c r="F5" s="323">
        <f>IF(ISERROR(VLOOKUP($A5,'Man Tab'!$A:$Q,COLUMN()+2,0)),0,VLOOKUP($A5,'Man Tab'!$A:$Q,COLUMN()+2,0))</f>
        <v>14914.020640000001</v>
      </c>
      <c r="G5" s="323">
        <f>IF(ISERROR(VLOOKUP($A5,'Man Tab'!$A:$Q,COLUMN()+2,0)),0,VLOOKUP($A5,'Man Tab'!$A:$Q,COLUMN()+2,0))</f>
        <v>15288.04205</v>
      </c>
      <c r="H5" s="323">
        <f>IF(ISERROR(VLOOKUP($A5,'Man Tab'!$A:$Q,COLUMN()+2,0)),0,VLOOKUP($A5,'Man Tab'!$A:$Q,COLUMN()+2,0))</f>
        <v>16897.86938</v>
      </c>
      <c r="I5" s="323">
        <f>IF(ISERROR(VLOOKUP($A5,'Man Tab'!$A:$Q,COLUMN()+2,0)),0,VLOOKUP($A5,'Man Tab'!$A:$Q,COLUMN()+2,0))</f>
        <v>16163.14983</v>
      </c>
      <c r="J5" s="323">
        <f>IF(ISERROR(VLOOKUP($A5,'Man Tab'!$A:$Q,COLUMN()+2,0)),0,VLOOKUP($A5,'Man Tab'!$A:$Q,COLUMN()+2,0))</f>
        <v>17497.208739999998</v>
      </c>
      <c r="K5" s="323">
        <f>IF(ISERROR(VLOOKUP($A5,'Man Tab'!$A:$Q,COLUMN()+2,0)),0,VLOOKUP($A5,'Man Tab'!$A:$Q,COLUMN()+2,0))</f>
        <v>22908.592710000001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16046.0275</v>
      </c>
      <c r="C6" s="325">
        <f t="shared" ref="C6:M6" si="1">C5+B6</f>
        <v>31835.547259999999</v>
      </c>
      <c r="D6" s="325">
        <f t="shared" si="1"/>
        <v>46455.456969999999</v>
      </c>
      <c r="E6" s="325">
        <f t="shared" si="1"/>
        <v>58324.619709999999</v>
      </c>
      <c r="F6" s="325">
        <f t="shared" si="1"/>
        <v>73238.640350000001</v>
      </c>
      <c r="G6" s="325">
        <f t="shared" si="1"/>
        <v>88526.682400000005</v>
      </c>
      <c r="H6" s="325">
        <f t="shared" si="1"/>
        <v>105424.55178000001</v>
      </c>
      <c r="I6" s="325">
        <f t="shared" si="1"/>
        <v>121587.70161</v>
      </c>
      <c r="J6" s="325">
        <f t="shared" si="1"/>
        <v>139084.91034999999</v>
      </c>
      <c r="K6" s="325">
        <f t="shared" si="1"/>
        <v>161993.50305999999</v>
      </c>
      <c r="L6" s="325">
        <f t="shared" si="1"/>
        <v>161993.50305999999</v>
      </c>
      <c r="M6" s="325">
        <f t="shared" si="1"/>
        <v>161993.50305999999</v>
      </c>
    </row>
    <row r="7" spans="1:13" ht="14.45" customHeight="1" x14ac:dyDescent="0.2">
      <c r="A7" s="324" t="s">
        <v>125</v>
      </c>
      <c r="B7" s="324">
        <v>441.01299999999998</v>
      </c>
      <c r="C7" s="324">
        <v>902.05799999999999</v>
      </c>
      <c r="D7" s="324">
        <v>1341.566</v>
      </c>
      <c r="E7" s="324">
        <v>1559.3340000000001</v>
      </c>
      <c r="F7" s="324">
        <v>1988.03</v>
      </c>
      <c r="G7" s="324">
        <v>2719.971</v>
      </c>
      <c r="H7" s="324">
        <v>2732.9110000000001</v>
      </c>
      <c r="I7" s="324">
        <v>3745.154</v>
      </c>
      <c r="J7" s="324">
        <v>4330.1059999999998</v>
      </c>
      <c r="K7" s="324">
        <v>4783.42</v>
      </c>
      <c r="L7" s="324"/>
      <c r="M7" s="324"/>
    </row>
    <row r="8" spans="1:13" ht="14.45" customHeight="1" x14ac:dyDescent="0.2">
      <c r="A8" s="324" t="s">
        <v>98</v>
      </c>
      <c r="B8" s="325">
        <f>B7*30</f>
        <v>13230.39</v>
      </c>
      <c r="C8" s="325">
        <f t="shared" ref="C8:M8" si="2">C7*30</f>
        <v>27061.739999999998</v>
      </c>
      <c r="D8" s="325">
        <f t="shared" si="2"/>
        <v>40246.980000000003</v>
      </c>
      <c r="E8" s="325">
        <f t="shared" si="2"/>
        <v>46780.020000000004</v>
      </c>
      <c r="F8" s="325">
        <f t="shared" si="2"/>
        <v>59640.9</v>
      </c>
      <c r="G8" s="325">
        <f t="shared" si="2"/>
        <v>81599.13</v>
      </c>
      <c r="H8" s="325">
        <f t="shared" si="2"/>
        <v>81987.33</v>
      </c>
      <c r="I8" s="325">
        <f t="shared" si="2"/>
        <v>112354.62</v>
      </c>
      <c r="J8" s="325">
        <f t="shared" si="2"/>
        <v>129903.18</v>
      </c>
      <c r="K8" s="325">
        <f t="shared" si="2"/>
        <v>143502.6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177564.32999999996</v>
      </c>
      <c r="C9" s="324">
        <v>148522.6</v>
      </c>
      <c r="D9" s="324">
        <v>73654.310000000012</v>
      </c>
      <c r="E9" s="324">
        <v>54248.32</v>
      </c>
      <c r="F9" s="324">
        <v>167817.98</v>
      </c>
      <c r="G9" s="324">
        <v>187587.66</v>
      </c>
      <c r="H9" s="324">
        <v>129054.19000000002</v>
      </c>
      <c r="I9" s="324">
        <v>102667.52</v>
      </c>
      <c r="J9" s="324">
        <v>169018.15</v>
      </c>
      <c r="K9" s="324">
        <v>134205.34999999998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177.56432999999996</v>
      </c>
      <c r="C10" s="325">
        <f t="shared" ref="C10:M10" si="3">C9/1000+B10</f>
        <v>326.08692999999994</v>
      </c>
      <c r="D10" s="325">
        <f t="shared" si="3"/>
        <v>399.74123999999995</v>
      </c>
      <c r="E10" s="325">
        <f t="shared" si="3"/>
        <v>453.98955999999993</v>
      </c>
      <c r="F10" s="325">
        <f t="shared" si="3"/>
        <v>621.8075399999999</v>
      </c>
      <c r="G10" s="325">
        <f t="shared" si="3"/>
        <v>809.39519999999993</v>
      </c>
      <c r="H10" s="325">
        <f t="shared" si="3"/>
        <v>938.44938999999999</v>
      </c>
      <c r="I10" s="325">
        <f t="shared" si="3"/>
        <v>1041.11691</v>
      </c>
      <c r="J10" s="325">
        <f t="shared" si="3"/>
        <v>1210.1350600000001</v>
      </c>
      <c r="K10" s="325">
        <f t="shared" si="3"/>
        <v>1344.34041</v>
      </c>
      <c r="L10" s="325">
        <f t="shared" si="3"/>
        <v>1344.34041</v>
      </c>
      <c r="M10" s="325">
        <f t="shared" si="3"/>
        <v>1344.34041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41E04E6-0E38-4D44-BEFC-EFBF65AE87A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8764.8280804999995</v>
      </c>
      <c r="C6" s="53">
        <v>730.40234004166666</v>
      </c>
      <c r="D6" s="53">
        <v>998.50474999999994</v>
      </c>
      <c r="E6" s="53">
        <v>1030.3992700000001</v>
      </c>
      <c r="F6" s="53">
        <v>402.38499999999999</v>
      </c>
      <c r="G6" s="53">
        <v>422.28</v>
      </c>
      <c r="H6" s="53">
        <v>646.76</v>
      </c>
      <c r="I6" s="53">
        <v>691.06949999999995</v>
      </c>
      <c r="J6" s="53">
        <v>542.41475000000003</v>
      </c>
      <c r="K6" s="53">
        <v>809.78975000000003</v>
      </c>
      <c r="L6" s="53">
        <v>1172.95975</v>
      </c>
      <c r="M6" s="53">
        <v>276</v>
      </c>
      <c r="N6" s="53">
        <v>0</v>
      </c>
      <c r="O6" s="53">
        <v>0</v>
      </c>
      <c r="P6" s="54">
        <v>6992.5627699999995</v>
      </c>
      <c r="Q6" s="184">
        <v>0.79779805214400745</v>
      </c>
    </row>
    <row r="7" spans="1:17" ht="14.45" customHeight="1" x14ac:dyDescent="0.2">
      <c r="A7" s="19" t="s">
        <v>35</v>
      </c>
      <c r="B7" s="55">
        <v>11100.000000099999</v>
      </c>
      <c r="C7" s="56">
        <v>925.00000000833325</v>
      </c>
      <c r="D7" s="56">
        <v>807.16938000000005</v>
      </c>
      <c r="E7" s="56">
        <v>1054.89644</v>
      </c>
      <c r="F7" s="56">
        <v>812.87632999999994</v>
      </c>
      <c r="G7" s="56">
        <v>406.70796000000001</v>
      </c>
      <c r="H7" s="56">
        <v>653.78224999999998</v>
      </c>
      <c r="I7" s="56">
        <v>753.63414</v>
      </c>
      <c r="J7" s="56">
        <v>830.94074999999998</v>
      </c>
      <c r="K7" s="56">
        <v>1091.8600800000002</v>
      </c>
      <c r="L7" s="56">
        <v>1226.7131899999999</v>
      </c>
      <c r="M7" s="56">
        <v>689.89985000000001</v>
      </c>
      <c r="N7" s="56">
        <v>0</v>
      </c>
      <c r="O7" s="56">
        <v>0</v>
      </c>
      <c r="P7" s="57">
        <v>8328.4803699999993</v>
      </c>
      <c r="Q7" s="185">
        <v>0.75031354684008722</v>
      </c>
    </row>
    <row r="8" spans="1:17" ht="14.45" customHeight="1" x14ac:dyDescent="0.2">
      <c r="A8" s="19" t="s">
        <v>36</v>
      </c>
      <c r="B8" s="55">
        <v>5974.1610994999992</v>
      </c>
      <c r="C8" s="56">
        <v>497.84675829166662</v>
      </c>
      <c r="D8" s="56">
        <v>445.02</v>
      </c>
      <c r="E8" s="56">
        <v>442.39</v>
      </c>
      <c r="F8" s="56">
        <v>204.64</v>
      </c>
      <c r="G8" s="56">
        <v>191.04</v>
      </c>
      <c r="H8" s="56">
        <v>465.63</v>
      </c>
      <c r="I8" s="56">
        <v>430.41</v>
      </c>
      <c r="J8" s="56">
        <v>321.27999999999997</v>
      </c>
      <c r="K8" s="56">
        <v>699.4</v>
      </c>
      <c r="L8" s="56">
        <v>756.99</v>
      </c>
      <c r="M8" s="56">
        <v>309.32</v>
      </c>
      <c r="N8" s="56">
        <v>0</v>
      </c>
      <c r="O8" s="56">
        <v>0</v>
      </c>
      <c r="P8" s="57">
        <v>4266.12</v>
      </c>
      <c r="Q8" s="185">
        <v>0.71409523930599195</v>
      </c>
    </row>
    <row r="9" spans="1:17" ht="14.45" customHeight="1" x14ac:dyDescent="0.2">
      <c r="A9" s="19" t="s">
        <v>37</v>
      </c>
      <c r="B9" s="55">
        <v>43300</v>
      </c>
      <c r="C9" s="56">
        <v>3608.3333333333335</v>
      </c>
      <c r="D9" s="56">
        <v>3813.11832</v>
      </c>
      <c r="E9" s="56">
        <v>3462.94695</v>
      </c>
      <c r="F9" s="56">
        <v>3353.5016600000004</v>
      </c>
      <c r="G9" s="56">
        <v>1680.6406100000002</v>
      </c>
      <c r="H9" s="56">
        <v>3232.4852099999998</v>
      </c>
      <c r="I9" s="56">
        <v>3797.7649300000003</v>
      </c>
      <c r="J9" s="56">
        <v>3185.5697500000001</v>
      </c>
      <c r="K9" s="56">
        <v>3452.0354400000001</v>
      </c>
      <c r="L9" s="56">
        <v>4608.0734699999994</v>
      </c>
      <c r="M9" s="56">
        <v>2946.2842400000004</v>
      </c>
      <c r="N9" s="56">
        <v>0</v>
      </c>
      <c r="O9" s="56">
        <v>0</v>
      </c>
      <c r="P9" s="57">
        <v>33532.420579999998</v>
      </c>
      <c r="Q9" s="185">
        <v>0.77442079861431867</v>
      </c>
    </row>
    <row r="10" spans="1:17" ht="14.45" customHeight="1" x14ac:dyDescent="0.2">
      <c r="A10" s="19" t="s">
        <v>38</v>
      </c>
      <c r="B10" s="55">
        <v>616.00696810000011</v>
      </c>
      <c r="C10" s="56">
        <v>51.333914008333345</v>
      </c>
      <c r="D10" s="56">
        <v>51.383029999999998</v>
      </c>
      <c r="E10" s="56">
        <v>54.115430000000003</v>
      </c>
      <c r="F10" s="56">
        <v>42.589730000000003</v>
      </c>
      <c r="G10" s="56">
        <v>31.189439999999998</v>
      </c>
      <c r="H10" s="56">
        <v>56.52026</v>
      </c>
      <c r="I10" s="56">
        <v>62.144690000000004</v>
      </c>
      <c r="J10" s="56">
        <v>43.656489999999998</v>
      </c>
      <c r="K10" s="56">
        <v>60.542619999999999</v>
      </c>
      <c r="L10" s="56">
        <v>50.506730000000005</v>
      </c>
      <c r="M10" s="56">
        <v>50.585940000000001</v>
      </c>
      <c r="N10" s="56">
        <v>0</v>
      </c>
      <c r="O10" s="56">
        <v>0</v>
      </c>
      <c r="P10" s="57">
        <v>503.23436000000004</v>
      </c>
      <c r="Q10" s="185">
        <v>0.81692965511764626</v>
      </c>
    </row>
    <row r="11" spans="1:17" ht="14.45" customHeight="1" x14ac:dyDescent="0.2">
      <c r="A11" s="19" t="s">
        <v>39</v>
      </c>
      <c r="B11" s="55">
        <v>799.0832825</v>
      </c>
      <c r="C11" s="56">
        <v>66.590273541666662</v>
      </c>
      <c r="D11" s="56">
        <v>91.94323</v>
      </c>
      <c r="E11" s="56">
        <v>53.8782</v>
      </c>
      <c r="F11" s="56">
        <v>61.145609999999998</v>
      </c>
      <c r="G11" s="56">
        <v>61.099440000000001</v>
      </c>
      <c r="H11" s="56">
        <v>75.215179999999989</v>
      </c>
      <c r="I11" s="56">
        <v>114.10735000000001</v>
      </c>
      <c r="J11" s="56">
        <v>62.450569999999999</v>
      </c>
      <c r="K11" s="56">
        <v>80.156639999999996</v>
      </c>
      <c r="L11" s="56">
        <v>86.579220000000007</v>
      </c>
      <c r="M11" s="56">
        <v>70.773660000000007</v>
      </c>
      <c r="N11" s="56">
        <v>0</v>
      </c>
      <c r="O11" s="56">
        <v>0</v>
      </c>
      <c r="P11" s="57">
        <v>757.34909999999991</v>
      </c>
      <c r="Q11" s="185">
        <v>0.94777242445939913</v>
      </c>
    </row>
    <row r="12" spans="1:17" ht="14.45" customHeight="1" x14ac:dyDescent="0.2">
      <c r="A12" s="19" t="s">
        <v>40</v>
      </c>
      <c r="B12" s="55">
        <v>689.97784050000007</v>
      </c>
      <c r="C12" s="56">
        <v>57.498153375000008</v>
      </c>
      <c r="D12" s="56">
        <v>43.058630000000001</v>
      </c>
      <c r="E12" s="56">
        <v>107.5222</v>
      </c>
      <c r="F12" s="56">
        <v>87.735679999999988</v>
      </c>
      <c r="G12" s="56">
        <v>23.758459999999999</v>
      </c>
      <c r="H12" s="56">
        <v>37.983739999999997</v>
      </c>
      <c r="I12" s="56">
        <v>92.069949999999992</v>
      </c>
      <c r="J12" s="56">
        <v>41.470199999999998</v>
      </c>
      <c r="K12" s="56">
        <v>95.472979999999993</v>
      </c>
      <c r="L12" s="56">
        <v>31.918200000000002</v>
      </c>
      <c r="M12" s="56">
        <v>154.54414000000003</v>
      </c>
      <c r="N12" s="56">
        <v>0</v>
      </c>
      <c r="O12" s="56">
        <v>0</v>
      </c>
      <c r="P12" s="57">
        <v>715.53417999999988</v>
      </c>
      <c r="Q12" s="185">
        <v>1.0370393627155912</v>
      </c>
    </row>
    <row r="13" spans="1:17" ht="14.45" customHeight="1" x14ac:dyDescent="0.2">
      <c r="A13" s="19" t="s">
        <v>41</v>
      </c>
      <c r="B13" s="55">
        <v>600.00000069999999</v>
      </c>
      <c r="C13" s="56">
        <v>50.000000058333335</v>
      </c>
      <c r="D13" s="56">
        <v>50.860889999999998</v>
      </c>
      <c r="E13" s="56">
        <v>42.914749999999998</v>
      </c>
      <c r="F13" s="56">
        <v>63.809519999999999</v>
      </c>
      <c r="G13" s="56">
        <v>69.775259999999989</v>
      </c>
      <c r="H13" s="56">
        <v>84.765600000000006</v>
      </c>
      <c r="I13" s="56">
        <v>103.28089</v>
      </c>
      <c r="J13" s="56">
        <v>70.01742999999999</v>
      </c>
      <c r="K13" s="56">
        <v>67.476020000000005</v>
      </c>
      <c r="L13" s="56">
        <v>98.300780000000003</v>
      </c>
      <c r="M13" s="56">
        <v>114.78742</v>
      </c>
      <c r="N13" s="56">
        <v>0</v>
      </c>
      <c r="O13" s="56">
        <v>0</v>
      </c>
      <c r="P13" s="57">
        <v>765.98856000000001</v>
      </c>
      <c r="Q13" s="185">
        <v>1.2766475985105779</v>
      </c>
    </row>
    <row r="14" spans="1:17" ht="14.45" customHeight="1" x14ac:dyDescent="0.2">
      <c r="A14" s="19" t="s">
        <v>42</v>
      </c>
      <c r="B14" s="55">
        <v>2316.8353225999999</v>
      </c>
      <c r="C14" s="56">
        <v>193.06961021666666</v>
      </c>
      <c r="D14" s="56">
        <v>272.733</v>
      </c>
      <c r="E14" s="56">
        <v>211.19800000000001</v>
      </c>
      <c r="F14" s="56">
        <v>212.07</v>
      </c>
      <c r="G14" s="56">
        <v>173.16300000000001</v>
      </c>
      <c r="H14" s="56">
        <v>165.453</v>
      </c>
      <c r="I14" s="56">
        <v>142.17599999999999</v>
      </c>
      <c r="J14" s="56">
        <v>143.572</v>
      </c>
      <c r="K14" s="56">
        <v>141.74299999999999</v>
      </c>
      <c r="L14" s="56">
        <v>147.441</v>
      </c>
      <c r="M14" s="56">
        <v>191.441</v>
      </c>
      <c r="N14" s="56">
        <v>0</v>
      </c>
      <c r="O14" s="56">
        <v>0</v>
      </c>
      <c r="P14" s="57">
        <v>1800.9899999999998</v>
      </c>
      <c r="Q14" s="185">
        <v>0.77734916350415961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4614.4177369999998</v>
      </c>
      <c r="C17" s="56">
        <v>384.53481141666663</v>
      </c>
      <c r="D17" s="56">
        <v>176.63484</v>
      </c>
      <c r="E17" s="56">
        <v>106.9944</v>
      </c>
      <c r="F17" s="56">
        <v>136.60364000000001</v>
      </c>
      <c r="G17" s="56">
        <v>6.3374799999999993</v>
      </c>
      <c r="H17" s="56">
        <v>146.7603</v>
      </c>
      <c r="I17" s="56">
        <v>53.514360000000003</v>
      </c>
      <c r="J17" s="56">
        <v>112.96635999999999</v>
      </c>
      <c r="K17" s="56">
        <v>140.91389999999998</v>
      </c>
      <c r="L17" s="56">
        <v>35.847259999999999</v>
      </c>
      <c r="M17" s="56">
        <v>76.322149999999993</v>
      </c>
      <c r="N17" s="56">
        <v>0</v>
      </c>
      <c r="O17" s="56">
        <v>0</v>
      </c>
      <c r="P17" s="57">
        <v>992.89469000000008</v>
      </c>
      <c r="Q17" s="185">
        <v>0.21517225933807999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0.125</v>
      </c>
      <c r="E18" s="56">
        <v>23.524000000000001</v>
      </c>
      <c r="F18" s="56">
        <v>5.9640000000000004</v>
      </c>
      <c r="G18" s="56">
        <v>0</v>
      </c>
      <c r="H18" s="56">
        <v>0</v>
      </c>
      <c r="I18" s="56">
        <v>2.5470000000000002</v>
      </c>
      <c r="J18" s="56">
        <v>0</v>
      </c>
      <c r="K18" s="56">
        <v>0</v>
      </c>
      <c r="L18" s="56">
        <v>0</v>
      </c>
      <c r="M18" s="56">
        <v>5.6479999999999997</v>
      </c>
      <c r="N18" s="56">
        <v>0</v>
      </c>
      <c r="O18" s="56">
        <v>0</v>
      </c>
      <c r="P18" s="57">
        <v>37.807999999999993</v>
      </c>
      <c r="Q18" s="185" t="s">
        <v>329</v>
      </c>
    </row>
    <row r="19" spans="1:17" ht="14.45" customHeight="1" x14ac:dyDescent="0.2">
      <c r="A19" s="19" t="s">
        <v>47</v>
      </c>
      <c r="B19" s="55">
        <v>5259.1360634000002</v>
      </c>
      <c r="C19" s="56">
        <v>438.26133861666671</v>
      </c>
      <c r="D19" s="56">
        <v>485.57751999999999</v>
      </c>
      <c r="E19" s="56">
        <v>356.32427000000001</v>
      </c>
      <c r="F19" s="56">
        <v>499.59463</v>
      </c>
      <c r="G19" s="56">
        <v>366.76481999999999</v>
      </c>
      <c r="H19" s="56">
        <v>437.88182</v>
      </c>
      <c r="I19" s="56">
        <v>428.87754999999999</v>
      </c>
      <c r="J19" s="56">
        <v>426.42867000000001</v>
      </c>
      <c r="K19" s="56">
        <v>649.58193000000006</v>
      </c>
      <c r="L19" s="56">
        <v>482.36088000000001</v>
      </c>
      <c r="M19" s="56">
        <v>457.61586</v>
      </c>
      <c r="N19" s="56">
        <v>0</v>
      </c>
      <c r="O19" s="56">
        <v>0</v>
      </c>
      <c r="P19" s="57">
        <v>4591.0079500000002</v>
      </c>
      <c r="Q19" s="185">
        <v>0.87295858001284354</v>
      </c>
    </row>
    <row r="20" spans="1:17" ht="14.45" customHeight="1" x14ac:dyDescent="0.2">
      <c r="A20" s="19" t="s">
        <v>48</v>
      </c>
      <c r="B20" s="55">
        <v>107886.6679627</v>
      </c>
      <c r="C20" s="56">
        <v>8990.5556635583325</v>
      </c>
      <c r="D20" s="56">
        <v>8417.7049399999996</v>
      </c>
      <c r="E20" s="56">
        <v>8437.6254800000006</v>
      </c>
      <c r="F20" s="56">
        <v>8304.8659599999992</v>
      </c>
      <c r="G20" s="56">
        <v>8049.69247</v>
      </c>
      <c r="H20" s="56">
        <v>8523.07755</v>
      </c>
      <c r="I20" s="56">
        <v>8148.7392900000004</v>
      </c>
      <c r="J20" s="56">
        <v>10731.628130000001</v>
      </c>
      <c r="K20" s="56">
        <v>8465.9456899999986</v>
      </c>
      <c r="L20" s="56">
        <v>8331.4982500000006</v>
      </c>
      <c r="M20" s="56">
        <v>17125.294249999999</v>
      </c>
      <c r="N20" s="56">
        <v>0</v>
      </c>
      <c r="O20" s="56">
        <v>0</v>
      </c>
      <c r="P20" s="57">
        <v>94536.072010000004</v>
      </c>
      <c r="Q20" s="185">
        <v>0.87625351487066294</v>
      </c>
    </row>
    <row r="21" spans="1:17" ht="14.45" customHeight="1" x14ac:dyDescent="0.2">
      <c r="A21" s="20" t="s">
        <v>49</v>
      </c>
      <c r="B21" s="55">
        <v>4560.1369002000101</v>
      </c>
      <c r="C21" s="56">
        <v>380.01140835000086</v>
      </c>
      <c r="D21" s="56">
        <v>390.96132</v>
      </c>
      <c r="E21" s="56">
        <v>389.13132000000002</v>
      </c>
      <c r="F21" s="56">
        <v>386.58632</v>
      </c>
      <c r="G21" s="56">
        <v>385.63690000000003</v>
      </c>
      <c r="H21" s="56">
        <v>387.21395000000001</v>
      </c>
      <c r="I21" s="56">
        <v>402.50002000000001</v>
      </c>
      <c r="J21" s="56">
        <v>385.28692000000001</v>
      </c>
      <c r="K21" s="56">
        <v>385.28591999999998</v>
      </c>
      <c r="L21" s="56">
        <v>386.52974</v>
      </c>
      <c r="M21" s="56">
        <v>393.35372999999998</v>
      </c>
      <c r="N21" s="56">
        <v>0</v>
      </c>
      <c r="O21" s="56">
        <v>0</v>
      </c>
      <c r="P21" s="57">
        <v>3892.48614</v>
      </c>
      <c r="Q21" s="185">
        <v>0.85358975512977986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4.9113899999999999</v>
      </c>
      <c r="F22" s="56">
        <v>45.541400000000003</v>
      </c>
      <c r="G22" s="56">
        <v>0</v>
      </c>
      <c r="H22" s="56">
        <v>0</v>
      </c>
      <c r="I22" s="56">
        <v>65.206919999999997</v>
      </c>
      <c r="J22" s="56">
        <v>0</v>
      </c>
      <c r="K22" s="56">
        <v>19.945640000000001</v>
      </c>
      <c r="L22" s="56">
        <v>77.259779999999992</v>
      </c>
      <c r="M22" s="56">
        <v>42.1175</v>
      </c>
      <c r="N22" s="56">
        <v>0</v>
      </c>
      <c r="O22" s="56">
        <v>0</v>
      </c>
      <c r="P22" s="57">
        <v>254.98262999999997</v>
      </c>
      <c r="Q22" s="185">
        <v>24.294670523817917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139.64551920100348</v>
      </c>
      <c r="C24" s="56">
        <v>11.637126600083624</v>
      </c>
      <c r="D24" s="56">
        <v>1.2326499999999214</v>
      </c>
      <c r="E24" s="56">
        <v>10.747659999999087</v>
      </c>
      <c r="F24" s="56">
        <v>2.3000000328465831E-4</v>
      </c>
      <c r="G24" s="56">
        <v>1.0769000000000233</v>
      </c>
      <c r="H24" s="56">
        <v>0.49178000000028987</v>
      </c>
      <c r="I24" s="56">
        <v>-5.4000000091036782E-4</v>
      </c>
      <c r="J24" s="56">
        <v>0.18735999999989872</v>
      </c>
      <c r="K24" s="56">
        <v>3.0002199999998993</v>
      </c>
      <c r="L24" s="56">
        <v>4.230489999994461</v>
      </c>
      <c r="M24" s="56">
        <v>4.6049700000039593</v>
      </c>
      <c r="N24" s="56">
        <v>0</v>
      </c>
      <c r="O24" s="56">
        <v>0</v>
      </c>
      <c r="P24" s="57">
        <v>25.571719999999914</v>
      </c>
      <c r="Q24" s="185">
        <v>0.18311880070560946</v>
      </c>
    </row>
    <row r="25" spans="1:17" ht="14.45" customHeight="1" x14ac:dyDescent="0.2">
      <c r="A25" s="21" t="s">
        <v>53</v>
      </c>
      <c r="B25" s="58">
        <v>196631.39219120101</v>
      </c>
      <c r="C25" s="59">
        <v>16385.94934926675</v>
      </c>
      <c r="D25" s="59">
        <v>16046.0275</v>
      </c>
      <c r="E25" s="59">
        <v>15789.519759999999</v>
      </c>
      <c r="F25" s="59">
        <v>14619.909710000002</v>
      </c>
      <c r="G25" s="59">
        <v>11869.16274</v>
      </c>
      <c r="H25" s="59">
        <v>14914.020640000001</v>
      </c>
      <c r="I25" s="59">
        <v>15288.04205</v>
      </c>
      <c r="J25" s="59">
        <v>16897.86938</v>
      </c>
      <c r="K25" s="59">
        <v>16163.14983</v>
      </c>
      <c r="L25" s="59">
        <v>17497.208739999998</v>
      </c>
      <c r="M25" s="59">
        <v>22908.592710000001</v>
      </c>
      <c r="N25" s="59">
        <v>0</v>
      </c>
      <c r="O25" s="59">
        <v>0</v>
      </c>
      <c r="P25" s="60">
        <v>161993.50305999999</v>
      </c>
      <c r="Q25" s="186">
        <v>0.82384354428249329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1432.3818999999999</v>
      </c>
      <c r="E26" s="56">
        <v>1036.3563899999999</v>
      </c>
      <c r="F26" s="56">
        <v>1189.6430800000001</v>
      </c>
      <c r="G26" s="56">
        <v>1277.6789799999999</v>
      </c>
      <c r="H26" s="56">
        <v>1060.78973</v>
      </c>
      <c r="I26" s="56">
        <v>1484.11078</v>
      </c>
      <c r="J26" s="56">
        <v>1136.07185</v>
      </c>
      <c r="K26" s="56">
        <v>1470.4547600000001</v>
      </c>
      <c r="L26" s="56">
        <v>1293.6476699999998</v>
      </c>
      <c r="M26" s="56">
        <v>1602.79531</v>
      </c>
      <c r="N26" s="56">
        <v>0</v>
      </c>
      <c r="O26" s="56">
        <v>0</v>
      </c>
      <c r="P26" s="57">
        <v>12983.93045</v>
      </c>
      <c r="Q26" s="185" t="s">
        <v>329</v>
      </c>
    </row>
    <row r="27" spans="1:17" ht="14.45" customHeight="1" x14ac:dyDescent="0.2">
      <c r="A27" s="22" t="s">
        <v>55</v>
      </c>
      <c r="B27" s="58">
        <v>196631.39219120101</v>
      </c>
      <c r="C27" s="59">
        <v>16385.94934926675</v>
      </c>
      <c r="D27" s="59">
        <v>17478.4094</v>
      </c>
      <c r="E27" s="59">
        <v>16825.87615</v>
      </c>
      <c r="F27" s="59">
        <v>15809.552790000002</v>
      </c>
      <c r="G27" s="59">
        <v>13146.84172</v>
      </c>
      <c r="H27" s="59">
        <v>15974.810370000001</v>
      </c>
      <c r="I27" s="59">
        <v>16772.152829999999</v>
      </c>
      <c r="J27" s="59">
        <v>18033.94123</v>
      </c>
      <c r="K27" s="59">
        <v>17633.604589999999</v>
      </c>
      <c r="L27" s="59">
        <v>18790.856409999997</v>
      </c>
      <c r="M27" s="59">
        <v>24511.388020000002</v>
      </c>
      <c r="N27" s="59">
        <v>0</v>
      </c>
      <c r="O27" s="59">
        <v>0</v>
      </c>
      <c r="P27" s="60">
        <v>174977.43351000003</v>
      </c>
      <c r="Q27" s="186">
        <v>0.88987537320518484</v>
      </c>
    </row>
    <row r="28" spans="1:17" ht="14.45" customHeight="1" x14ac:dyDescent="0.2">
      <c r="A28" s="20" t="s">
        <v>56</v>
      </c>
      <c r="B28" s="55">
        <v>0.42972160000000004</v>
      </c>
      <c r="C28" s="56">
        <v>3.5810133333333334E-2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3</v>
      </c>
      <c r="L31" s="62">
        <v>0</v>
      </c>
      <c r="M31" s="62">
        <v>0</v>
      </c>
      <c r="N31" s="62">
        <v>0</v>
      </c>
      <c r="O31" s="62">
        <v>0</v>
      </c>
      <c r="P31" s="63">
        <v>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472C43D-56BE-44FA-A372-E5E0DD4F7A4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10158.9662779999</v>
      </c>
      <c r="C6" s="707">
        <v>-3000.0019200001298</v>
      </c>
      <c r="D6" s="707">
        <v>-13158.96819800003</v>
      </c>
      <c r="E6" s="708">
        <v>-0.29530582520948884</v>
      </c>
      <c r="F6" s="706">
        <v>-196490.49277560099</v>
      </c>
      <c r="G6" s="707">
        <v>-163742.07731300083</v>
      </c>
      <c r="H6" s="707">
        <v>1157.1907699999999</v>
      </c>
      <c r="I6" s="707">
        <v>-5070.7710800000505</v>
      </c>
      <c r="J6" s="707">
        <v>158671.30623300077</v>
      </c>
      <c r="K6" s="709">
        <v>2.5806699389731024E-2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178470.20033399999</v>
      </c>
      <c r="C7" s="707">
        <v>188124.39508000002</v>
      </c>
      <c r="D7" s="707">
        <v>9654.1947460000229</v>
      </c>
      <c r="E7" s="708">
        <v>1.0540941553712193</v>
      </c>
      <c r="F7" s="706">
        <v>196631.39219120101</v>
      </c>
      <c r="G7" s="707">
        <v>163859.49349266751</v>
      </c>
      <c r="H7" s="707">
        <v>22908.592710000001</v>
      </c>
      <c r="I7" s="707">
        <v>161993.50305999999</v>
      </c>
      <c r="J7" s="707">
        <v>-1865.9904326675169</v>
      </c>
      <c r="K7" s="709">
        <v>0.82384354428249318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69276.307887999996</v>
      </c>
      <c r="C8" s="707">
        <v>71789.619069999899</v>
      </c>
      <c r="D8" s="707">
        <v>2513.3111819999031</v>
      </c>
      <c r="E8" s="708">
        <v>1.0362795197755517</v>
      </c>
      <c r="F8" s="706">
        <v>74160.892594500008</v>
      </c>
      <c r="G8" s="707">
        <v>61800.743828750012</v>
      </c>
      <c r="H8" s="707">
        <v>4803.6357199999993</v>
      </c>
      <c r="I8" s="707">
        <v>57665.812810000003</v>
      </c>
      <c r="J8" s="707">
        <v>-4134.9310187500087</v>
      </c>
      <c r="K8" s="709">
        <v>0.77757711365891347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66924.261960999997</v>
      </c>
      <c r="C9" s="707">
        <v>69433.597069999902</v>
      </c>
      <c r="D9" s="707">
        <v>2509.3351089999051</v>
      </c>
      <c r="E9" s="708">
        <v>1.0374951480296073</v>
      </c>
      <c r="F9" s="706">
        <v>71844.057271900005</v>
      </c>
      <c r="G9" s="707">
        <v>59870.047726583332</v>
      </c>
      <c r="H9" s="707">
        <v>4612.1947199999995</v>
      </c>
      <c r="I9" s="707">
        <v>55864.822810000005</v>
      </c>
      <c r="J9" s="707">
        <v>-4005.2249165833273</v>
      </c>
      <c r="K9" s="709">
        <v>0.77758446462140618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9.470000000000001E-3</v>
      </c>
      <c r="D10" s="707">
        <v>9.470000000000001E-3</v>
      </c>
      <c r="E10" s="708">
        <v>0</v>
      </c>
      <c r="F10" s="706">
        <v>0</v>
      </c>
      <c r="G10" s="707">
        <v>0</v>
      </c>
      <c r="H10" s="707">
        <v>-5.2999999999999998E-4</v>
      </c>
      <c r="I10" s="707">
        <v>8.9000000000000006E-4</v>
      </c>
      <c r="J10" s="707">
        <v>8.9000000000000006E-4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9.470000000000001E-3</v>
      </c>
      <c r="D11" s="707">
        <v>9.470000000000001E-3</v>
      </c>
      <c r="E11" s="708">
        <v>0</v>
      </c>
      <c r="F11" s="706">
        <v>0</v>
      </c>
      <c r="G11" s="707">
        <v>0</v>
      </c>
      <c r="H11" s="707">
        <v>-5.2999999999999998E-4</v>
      </c>
      <c r="I11" s="707">
        <v>8.9000000000000006E-4</v>
      </c>
      <c r="J11" s="707">
        <v>8.9000000000000006E-4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8525.4259039999997</v>
      </c>
      <c r="C12" s="707">
        <v>8659.7788900000014</v>
      </c>
      <c r="D12" s="707">
        <v>134.35298600000169</v>
      </c>
      <c r="E12" s="708">
        <v>1.0157590937406382</v>
      </c>
      <c r="F12" s="706">
        <v>8764.8280804999995</v>
      </c>
      <c r="G12" s="707">
        <v>7304.0234004166668</v>
      </c>
      <c r="H12" s="707">
        <v>276</v>
      </c>
      <c r="I12" s="707">
        <v>6992.5627699999995</v>
      </c>
      <c r="J12" s="707">
        <v>-311.4606304166673</v>
      </c>
      <c r="K12" s="709">
        <v>0.79779805214400745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8525.4259039999997</v>
      </c>
      <c r="C13" s="707">
        <v>8659.7788900000014</v>
      </c>
      <c r="D13" s="707">
        <v>134.35298600000169</v>
      </c>
      <c r="E13" s="708">
        <v>1.0157590937406382</v>
      </c>
      <c r="F13" s="706">
        <v>8764.8280804999995</v>
      </c>
      <c r="G13" s="707">
        <v>7304.0234004166668</v>
      </c>
      <c r="H13" s="707">
        <v>276</v>
      </c>
      <c r="I13" s="707">
        <v>6992.5627699999995</v>
      </c>
      <c r="J13" s="707">
        <v>-311.4606304166673</v>
      </c>
      <c r="K13" s="709">
        <v>0.79779805214400745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10964.680297000001</v>
      </c>
      <c r="C14" s="707">
        <v>11532.543960000001</v>
      </c>
      <c r="D14" s="707">
        <v>567.86366300000009</v>
      </c>
      <c r="E14" s="708">
        <v>1.051790261787694</v>
      </c>
      <c r="F14" s="706">
        <v>11100.000000099999</v>
      </c>
      <c r="G14" s="707">
        <v>9250.0000000833315</v>
      </c>
      <c r="H14" s="707">
        <v>689.89985000000001</v>
      </c>
      <c r="I14" s="707">
        <v>8328.4803699999993</v>
      </c>
      <c r="J14" s="707">
        <v>-921.51963008333223</v>
      </c>
      <c r="K14" s="709">
        <v>0.75031354684008722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7449.6802950000001</v>
      </c>
      <c r="C15" s="707">
        <v>7967.4904200000001</v>
      </c>
      <c r="D15" s="707">
        <v>517.81012499999997</v>
      </c>
      <c r="E15" s="708">
        <v>1.069507697578316</v>
      </c>
      <c r="F15" s="706">
        <v>7900.0000000999999</v>
      </c>
      <c r="G15" s="707">
        <v>6583.3333334166664</v>
      </c>
      <c r="H15" s="707">
        <v>477.25443000000001</v>
      </c>
      <c r="I15" s="707">
        <v>5664.4699299999993</v>
      </c>
      <c r="J15" s="707">
        <v>-918.8634034166671</v>
      </c>
      <c r="K15" s="709">
        <v>0.71702151011750603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399.99999800000001</v>
      </c>
      <c r="C16" s="707">
        <v>462.69533000000001</v>
      </c>
      <c r="D16" s="707">
        <v>62.695332000000008</v>
      </c>
      <c r="E16" s="708">
        <v>1.1567383307836916</v>
      </c>
      <c r="F16" s="706">
        <v>430.00000019999999</v>
      </c>
      <c r="G16" s="707">
        <v>358.33333349999998</v>
      </c>
      <c r="H16" s="707">
        <v>66.74560000000001</v>
      </c>
      <c r="I16" s="707">
        <v>358.00698999999997</v>
      </c>
      <c r="J16" s="707">
        <v>-0.32634350000000723</v>
      </c>
      <c r="K16" s="709">
        <v>0.83257439496159324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109.999999</v>
      </c>
      <c r="C17" s="707">
        <v>88.502780000000001</v>
      </c>
      <c r="D17" s="707">
        <v>-21.497219000000001</v>
      </c>
      <c r="E17" s="708">
        <v>0.80457073458700668</v>
      </c>
      <c r="F17" s="706">
        <v>89.999999800000012</v>
      </c>
      <c r="G17" s="707">
        <v>74.999999833333348</v>
      </c>
      <c r="H17" s="707">
        <v>21.60923</v>
      </c>
      <c r="I17" s="707">
        <v>76.626390000000001</v>
      </c>
      <c r="J17" s="707">
        <v>1.6263901666666527</v>
      </c>
      <c r="K17" s="709">
        <v>0.85140433522534287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3.9</v>
      </c>
      <c r="D18" s="707">
        <v>-1.1000000000000001</v>
      </c>
      <c r="E18" s="708">
        <v>0.78</v>
      </c>
      <c r="F18" s="706">
        <v>5</v>
      </c>
      <c r="G18" s="707">
        <v>4.166666666666667</v>
      </c>
      <c r="H18" s="707">
        <v>0</v>
      </c>
      <c r="I18" s="707">
        <v>0</v>
      </c>
      <c r="J18" s="707">
        <v>-4.166666666666667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1950</v>
      </c>
      <c r="C19" s="707">
        <v>1973.5282500000001</v>
      </c>
      <c r="D19" s="707">
        <v>23.528250000000071</v>
      </c>
      <c r="E19" s="708">
        <v>1.0120657692307693</v>
      </c>
      <c r="F19" s="706">
        <v>1875.0000001000001</v>
      </c>
      <c r="G19" s="707">
        <v>1562.5000000833334</v>
      </c>
      <c r="H19" s="707">
        <v>7.3465699999999998</v>
      </c>
      <c r="I19" s="707">
        <v>1199.9121100000002</v>
      </c>
      <c r="J19" s="707">
        <v>-362.58789008333315</v>
      </c>
      <c r="K19" s="709">
        <v>0.63995312529920256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0</v>
      </c>
      <c r="C20" s="707">
        <v>280.34921000000003</v>
      </c>
      <c r="D20" s="707">
        <v>280.34921000000003</v>
      </c>
      <c r="E20" s="708">
        <v>0</v>
      </c>
      <c r="F20" s="706">
        <v>100.00000019999999</v>
      </c>
      <c r="G20" s="707">
        <v>83.333333499999981</v>
      </c>
      <c r="H20" s="707">
        <v>39.258569999999999</v>
      </c>
      <c r="I20" s="707">
        <v>339.63228000000004</v>
      </c>
      <c r="J20" s="707">
        <v>256.29894650000006</v>
      </c>
      <c r="K20" s="709">
        <v>3.396322793207355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40</v>
      </c>
      <c r="C21" s="707">
        <v>10.536860000000001</v>
      </c>
      <c r="D21" s="707">
        <v>-29.463139999999999</v>
      </c>
      <c r="E21" s="708">
        <v>0.26342150000000003</v>
      </c>
      <c r="F21" s="706">
        <v>10</v>
      </c>
      <c r="G21" s="707">
        <v>8.3333333333333339</v>
      </c>
      <c r="H21" s="707">
        <v>0</v>
      </c>
      <c r="I21" s="707">
        <v>0</v>
      </c>
      <c r="J21" s="707">
        <v>-8.3333333333333339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670.00000299999999</v>
      </c>
      <c r="C22" s="707">
        <v>476.06110999999999</v>
      </c>
      <c r="D22" s="707">
        <v>-193.93889300000001</v>
      </c>
      <c r="E22" s="708">
        <v>0.710538966967736</v>
      </c>
      <c r="F22" s="706">
        <v>436.99999980000001</v>
      </c>
      <c r="G22" s="707">
        <v>364.16666650000002</v>
      </c>
      <c r="H22" s="707">
        <v>31.28642</v>
      </c>
      <c r="I22" s="707">
        <v>410.42467999999997</v>
      </c>
      <c r="J22" s="707">
        <v>46.258013499999947</v>
      </c>
      <c r="K22" s="709">
        <v>0.93918691118498243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80.000000999999997</v>
      </c>
      <c r="C23" s="707">
        <v>19.468679999999999</v>
      </c>
      <c r="D23" s="707">
        <v>-60.531320999999998</v>
      </c>
      <c r="E23" s="708">
        <v>0.24335849695801878</v>
      </c>
      <c r="F23" s="706">
        <v>17</v>
      </c>
      <c r="G23" s="707">
        <v>14.166666666666668</v>
      </c>
      <c r="H23" s="707">
        <v>1.9139999999999999</v>
      </c>
      <c r="I23" s="707">
        <v>51.698660000000004</v>
      </c>
      <c r="J23" s="707">
        <v>37.531993333333332</v>
      </c>
      <c r="K23" s="709">
        <v>3.0410976470588236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260.000001</v>
      </c>
      <c r="C24" s="707">
        <v>250.01132000000001</v>
      </c>
      <c r="D24" s="707">
        <v>-9.9886809999999855</v>
      </c>
      <c r="E24" s="708">
        <v>0.96158199630160779</v>
      </c>
      <c r="F24" s="706">
        <v>235.99999990000001</v>
      </c>
      <c r="G24" s="707">
        <v>196.66666658333332</v>
      </c>
      <c r="H24" s="707">
        <v>44.485030000000002</v>
      </c>
      <c r="I24" s="707">
        <v>227.70932999999999</v>
      </c>
      <c r="J24" s="707">
        <v>31.04266341666667</v>
      </c>
      <c r="K24" s="709">
        <v>0.9648700427817245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5121.0663039999999</v>
      </c>
      <c r="C25" s="707">
        <v>5662.25</v>
      </c>
      <c r="D25" s="707">
        <v>541.18369600000005</v>
      </c>
      <c r="E25" s="708">
        <v>1.105677931874713</v>
      </c>
      <c r="F25" s="706">
        <v>5974.1610994999992</v>
      </c>
      <c r="G25" s="707">
        <v>4978.4675829166663</v>
      </c>
      <c r="H25" s="707">
        <v>309.32</v>
      </c>
      <c r="I25" s="707">
        <v>4266.12</v>
      </c>
      <c r="J25" s="707">
        <v>-712.3475829166664</v>
      </c>
      <c r="K25" s="709">
        <v>0.71409523930599195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4578.3250280000002</v>
      </c>
      <c r="C26" s="707">
        <v>5083.3599999999997</v>
      </c>
      <c r="D26" s="707">
        <v>505.03497199999947</v>
      </c>
      <c r="E26" s="708">
        <v>1.1103099864931651</v>
      </c>
      <c r="F26" s="706">
        <v>5353.1462405000002</v>
      </c>
      <c r="G26" s="707">
        <v>4460.9552004166671</v>
      </c>
      <c r="H26" s="707">
        <v>276.67</v>
      </c>
      <c r="I26" s="707">
        <v>3726.9</v>
      </c>
      <c r="J26" s="707">
        <v>-734.05520041666705</v>
      </c>
      <c r="K26" s="709">
        <v>0.69620739515830909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542.74127599999997</v>
      </c>
      <c r="C27" s="707">
        <v>578.89</v>
      </c>
      <c r="D27" s="707">
        <v>36.148724000000016</v>
      </c>
      <c r="E27" s="708">
        <v>1.0666039706182215</v>
      </c>
      <c r="F27" s="706">
        <v>621.014859</v>
      </c>
      <c r="G27" s="707">
        <v>517.51238250000006</v>
      </c>
      <c r="H27" s="707">
        <v>32.65</v>
      </c>
      <c r="I27" s="707">
        <v>539.22</v>
      </c>
      <c r="J27" s="707">
        <v>21.707617499999969</v>
      </c>
      <c r="K27" s="709">
        <v>0.86828840274174501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39372.385276000001</v>
      </c>
      <c r="C28" s="707">
        <v>40819.974110000003</v>
      </c>
      <c r="D28" s="707">
        <v>1447.588834000002</v>
      </c>
      <c r="E28" s="708">
        <v>1.036766602375051</v>
      </c>
      <c r="F28" s="706">
        <v>43300</v>
      </c>
      <c r="G28" s="707">
        <v>36083.333333333336</v>
      </c>
      <c r="H28" s="707">
        <v>2946.2842400000004</v>
      </c>
      <c r="I28" s="707">
        <v>33532.420579999998</v>
      </c>
      <c r="J28" s="707">
        <v>-2550.9127533333376</v>
      </c>
      <c r="K28" s="709">
        <v>0.77442079861431867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2575.6776030000001</v>
      </c>
      <c r="C29" s="707">
        <v>2224.1093300000002</v>
      </c>
      <c r="D29" s="707">
        <v>-351.56827299999986</v>
      </c>
      <c r="E29" s="708">
        <v>0.86350455018496353</v>
      </c>
      <c r="F29" s="706">
        <v>2300</v>
      </c>
      <c r="G29" s="707">
        <v>1916.6666666666665</v>
      </c>
      <c r="H29" s="707">
        <v>113.61664999999999</v>
      </c>
      <c r="I29" s="707">
        <v>1921.36825</v>
      </c>
      <c r="J29" s="707">
        <v>4.701583333333474</v>
      </c>
      <c r="K29" s="709">
        <v>0.8353775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839.60425699999996</v>
      </c>
      <c r="C30" s="707">
        <v>1153.9899499999999</v>
      </c>
      <c r="D30" s="707">
        <v>314.38569299999995</v>
      </c>
      <c r="E30" s="708">
        <v>1.3744450916951461</v>
      </c>
      <c r="F30" s="706">
        <v>1200</v>
      </c>
      <c r="G30" s="707">
        <v>1000</v>
      </c>
      <c r="H30" s="707">
        <v>11.050520000000001</v>
      </c>
      <c r="I30" s="707">
        <v>980.84027000000003</v>
      </c>
      <c r="J30" s="707">
        <v>-19.159729999999968</v>
      </c>
      <c r="K30" s="709">
        <v>0.81736689166666665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1020.000002</v>
      </c>
      <c r="C31" s="707">
        <v>978.77916000000005</v>
      </c>
      <c r="D31" s="707">
        <v>-41.220841999999948</v>
      </c>
      <c r="E31" s="708">
        <v>0.95958740988316205</v>
      </c>
      <c r="F31" s="706">
        <v>1000.0000002</v>
      </c>
      <c r="G31" s="707">
        <v>833.33333349999998</v>
      </c>
      <c r="H31" s="707">
        <v>93.866679999999988</v>
      </c>
      <c r="I31" s="707">
        <v>743.33722999999998</v>
      </c>
      <c r="J31" s="707">
        <v>-89.996103500000004</v>
      </c>
      <c r="K31" s="709">
        <v>0.74333722985133255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2.0000010000000001</v>
      </c>
      <c r="C32" s="707">
        <v>0.87179999999999991</v>
      </c>
      <c r="D32" s="707">
        <v>-1.1282010000000002</v>
      </c>
      <c r="E32" s="708">
        <v>0.43589978205010887</v>
      </c>
      <c r="F32" s="706">
        <v>0.99999990000000005</v>
      </c>
      <c r="G32" s="707">
        <v>0.83333325000000003</v>
      </c>
      <c r="H32" s="707">
        <v>0</v>
      </c>
      <c r="I32" s="707">
        <v>0.27442</v>
      </c>
      <c r="J32" s="707">
        <v>-0.55891325000000003</v>
      </c>
      <c r="K32" s="709">
        <v>0.27442002744200272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1259.999996</v>
      </c>
      <c r="C33" s="707">
        <v>1155.3605</v>
      </c>
      <c r="D33" s="707">
        <v>-104.63949600000001</v>
      </c>
      <c r="E33" s="708">
        <v>0.91695278068873898</v>
      </c>
      <c r="F33" s="706">
        <v>1300</v>
      </c>
      <c r="G33" s="707">
        <v>1083.3333333333333</v>
      </c>
      <c r="H33" s="707">
        <v>153.21289000000002</v>
      </c>
      <c r="I33" s="707">
        <v>1243.0600200000001</v>
      </c>
      <c r="J33" s="707">
        <v>159.72668666666686</v>
      </c>
      <c r="K33" s="709">
        <v>0.95620001538461552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23808.099289999998</v>
      </c>
      <c r="C34" s="707">
        <v>24710.534920000002</v>
      </c>
      <c r="D34" s="707">
        <v>902.43563000000358</v>
      </c>
      <c r="E34" s="708">
        <v>1.0379045642832585</v>
      </c>
      <c r="F34" s="706">
        <v>26516</v>
      </c>
      <c r="G34" s="707">
        <v>22096.666666666664</v>
      </c>
      <c r="H34" s="707">
        <v>1515.79485</v>
      </c>
      <c r="I34" s="707">
        <v>20156.651550000002</v>
      </c>
      <c r="J34" s="707">
        <v>-1940.0151166666619</v>
      </c>
      <c r="K34" s="709">
        <v>0.76016939017951435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2.9525600000000001</v>
      </c>
      <c r="D35" s="707">
        <v>2.9525600000000001</v>
      </c>
      <c r="E35" s="708">
        <v>0</v>
      </c>
      <c r="F35" s="706">
        <v>3.9999998999999997</v>
      </c>
      <c r="G35" s="707">
        <v>3.3333332499999995</v>
      </c>
      <c r="H35" s="707">
        <v>1.4762</v>
      </c>
      <c r="I35" s="707">
        <v>2.2143000000000002</v>
      </c>
      <c r="J35" s="707">
        <v>-1.1190332499999993</v>
      </c>
      <c r="K35" s="709">
        <v>0.55357501383937546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1659.999998</v>
      </c>
      <c r="C36" s="707">
        <v>1695.9178100000001</v>
      </c>
      <c r="D36" s="707">
        <v>35.91781200000014</v>
      </c>
      <c r="E36" s="708">
        <v>1.0216372361706474</v>
      </c>
      <c r="F36" s="706">
        <v>1900</v>
      </c>
      <c r="G36" s="707">
        <v>1583.3333333333335</v>
      </c>
      <c r="H36" s="707">
        <v>76.319720000000004</v>
      </c>
      <c r="I36" s="707">
        <v>1371.7941599999999</v>
      </c>
      <c r="J36" s="707">
        <v>-211.53917333333357</v>
      </c>
      <c r="K36" s="709">
        <v>0.72199692631578938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2350</v>
      </c>
      <c r="C37" s="707">
        <v>2127.3247299999998</v>
      </c>
      <c r="D37" s="707">
        <v>-222.67527000000018</v>
      </c>
      <c r="E37" s="708">
        <v>0.90524456595744673</v>
      </c>
      <c r="F37" s="706">
        <v>2300</v>
      </c>
      <c r="G37" s="707">
        <v>1916.6666666666665</v>
      </c>
      <c r="H37" s="707">
        <v>242.26697000000001</v>
      </c>
      <c r="I37" s="707">
        <v>1941.29216</v>
      </c>
      <c r="J37" s="707">
        <v>24.625493333333452</v>
      </c>
      <c r="K37" s="709">
        <v>0.84404006956521738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60</v>
      </c>
      <c r="C38" s="707">
        <v>53.309580000000004</v>
      </c>
      <c r="D38" s="707">
        <v>-6.690419999999996</v>
      </c>
      <c r="E38" s="708">
        <v>0.88849300000000009</v>
      </c>
      <c r="F38" s="706">
        <v>55.000000099999994</v>
      </c>
      <c r="G38" s="707">
        <v>45.833333416666662</v>
      </c>
      <c r="H38" s="707">
        <v>3.871</v>
      </c>
      <c r="I38" s="707">
        <v>48.427099999999996</v>
      </c>
      <c r="J38" s="707">
        <v>2.5937665833333341</v>
      </c>
      <c r="K38" s="709">
        <v>0.88049272567183146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310.000001</v>
      </c>
      <c r="C39" s="707">
        <v>313.58661000000001</v>
      </c>
      <c r="D39" s="707">
        <v>3.5866090000000099</v>
      </c>
      <c r="E39" s="708">
        <v>1.0115697064142912</v>
      </c>
      <c r="F39" s="706">
        <v>299.99999989999998</v>
      </c>
      <c r="G39" s="707">
        <v>249.99999991666667</v>
      </c>
      <c r="H39" s="707">
        <v>39.103499999999997</v>
      </c>
      <c r="I39" s="707">
        <v>298.61117999999999</v>
      </c>
      <c r="J39" s="707">
        <v>48.611180083333323</v>
      </c>
      <c r="K39" s="709">
        <v>0.99537060033179026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2790.0041290000004</v>
      </c>
      <c r="C40" s="707">
        <v>3807.08907</v>
      </c>
      <c r="D40" s="707">
        <v>1017.0849409999996</v>
      </c>
      <c r="E40" s="708">
        <v>1.3645460343331268</v>
      </c>
      <c r="F40" s="706">
        <v>3847.0000002000002</v>
      </c>
      <c r="G40" s="707">
        <v>3205.8333335000002</v>
      </c>
      <c r="H40" s="707">
        <v>416.91833000000003</v>
      </c>
      <c r="I40" s="707">
        <v>2481.4935399999999</v>
      </c>
      <c r="J40" s="707">
        <v>-724.33979350000027</v>
      </c>
      <c r="K40" s="709">
        <v>0.64504641015622322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914.999999</v>
      </c>
      <c r="C41" s="707">
        <v>833.35981000000004</v>
      </c>
      <c r="D41" s="707">
        <v>-81.640188999999964</v>
      </c>
      <c r="E41" s="708">
        <v>0.91077574962926311</v>
      </c>
      <c r="F41" s="706">
        <v>799.99999969999999</v>
      </c>
      <c r="G41" s="707">
        <v>666.66666641666666</v>
      </c>
      <c r="H41" s="707">
        <v>75.815339999999992</v>
      </c>
      <c r="I41" s="707">
        <v>702.60954000000004</v>
      </c>
      <c r="J41" s="707">
        <v>35.94287358333338</v>
      </c>
      <c r="K41" s="709">
        <v>0.87826192532934833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105</v>
      </c>
      <c r="C42" s="707">
        <v>112.64739999999999</v>
      </c>
      <c r="D42" s="707">
        <v>7.6473999999999904</v>
      </c>
      <c r="E42" s="708">
        <v>1.0728323809523808</v>
      </c>
      <c r="F42" s="706">
        <v>100</v>
      </c>
      <c r="G42" s="707">
        <v>83.333333333333343</v>
      </c>
      <c r="H42" s="707">
        <v>24.102119999999999</v>
      </c>
      <c r="I42" s="707">
        <v>219.74673999999999</v>
      </c>
      <c r="J42" s="707">
        <v>136.41340666666665</v>
      </c>
      <c r="K42" s="709">
        <v>2.1974673999999998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</v>
      </c>
      <c r="C43" s="707">
        <v>1650.1408799999999</v>
      </c>
      <c r="D43" s="707">
        <v>-26.859120000000075</v>
      </c>
      <c r="E43" s="708">
        <v>0.9839838282647585</v>
      </c>
      <c r="F43" s="706">
        <v>1677.0000001000001</v>
      </c>
      <c r="G43" s="707">
        <v>1397.5000000833334</v>
      </c>
      <c r="H43" s="707">
        <v>178.86947000000001</v>
      </c>
      <c r="I43" s="707">
        <v>1411.03006</v>
      </c>
      <c r="J43" s="707">
        <v>13.530059916666687</v>
      </c>
      <c r="K43" s="709">
        <v>0.84140134759443042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8.0133399999999995</v>
      </c>
      <c r="J44" s="707">
        <v>8.0133399999999995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1.65672</v>
      </c>
      <c r="J45" s="707">
        <v>1.65672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597.62631499999998</v>
      </c>
      <c r="C46" s="707">
        <v>613.34555</v>
      </c>
      <c r="D46" s="707">
        <v>15.719235000000026</v>
      </c>
      <c r="E46" s="708">
        <v>1.0263027825339317</v>
      </c>
      <c r="F46" s="706">
        <v>616.00696810000011</v>
      </c>
      <c r="G46" s="707">
        <v>513.3391400833334</v>
      </c>
      <c r="H46" s="707">
        <v>50.585940000000001</v>
      </c>
      <c r="I46" s="707">
        <v>503.23435999999998</v>
      </c>
      <c r="J46" s="707">
        <v>-10.104780083333424</v>
      </c>
      <c r="K46" s="709">
        <v>0.81692965511764626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518.953664</v>
      </c>
      <c r="C47" s="707">
        <v>544.42173000000003</v>
      </c>
      <c r="D47" s="707">
        <v>25.468066000000022</v>
      </c>
      <c r="E47" s="708">
        <v>1.0490757995688802</v>
      </c>
      <c r="F47" s="706">
        <v>543.21829749999995</v>
      </c>
      <c r="G47" s="707">
        <v>452.68191458333325</v>
      </c>
      <c r="H47" s="707">
        <v>44.414070000000002</v>
      </c>
      <c r="I47" s="707">
        <v>459.10255999999998</v>
      </c>
      <c r="J47" s="707">
        <v>6.4206454166667299</v>
      </c>
      <c r="K47" s="709">
        <v>0.8451529746197477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78.672651000000002</v>
      </c>
      <c r="C48" s="707">
        <v>68.923820000000006</v>
      </c>
      <c r="D48" s="707">
        <v>-9.7488309999999956</v>
      </c>
      <c r="E48" s="708">
        <v>0.87608360877530367</v>
      </c>
      <c r="F48" s="706">
        <v>72.788670600000003</v>
      </c>
      <c r="G48" s="707">
        <v>60.657225500000003</v>
      </c>
      <c r="H48" s="707">
        <v>6.1718700000000002</v>
      </c>
      <c r="I48" s="707">
        <v>44.131800000000005</v>
      </c>
      <c r="J48" s="707">
        <v>-16.525425499999997</v>
      </c>
      <c r="K48" s="709">
        <v>0.60630039862274943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741.17509999999993</v>
      </c>
      <c r="C49" s="707">
        <v>829.75531000000001</v>
      </c>
      <c r="D49" s="707">
        <v>88.580210000000079</v>
      </c>
      <c r="E49" s="708">
        <v>1.1195132027506052</v>
      </c>
      <c r="F49" s="706">
        <v>799.0832825</v>
      </c>
      <c r="G49" s="707">
        <v>665.90273541666659</v>
      </c>
      <c r="H49" s="707">
        <v>70.773660000000007</v>
      </c>
      <c r="I49" s="707">
        <v>757.34910000000002</v>
      </c>
      <c r="J49" s="707">
        <v>91.446364583333434</v>
      </c>
      <c r="K49" s="709">
        <v>0.94777242445939924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0</v>
      </c>
      <c r="C50" s="707">
        <v>8.6217399999999991</v>
      </c>
      <c r="D50" s="707">
        <v>8.6217399999999991</v>
      </c>
      <c r="E50" s="708">
        <v>0</v>
      </c>
      <c r="F50" s="706">
        <v>0</v>
      </c>
      <c r="G50" s="707">
        <v>0</v>
      </c>
      <c r="H50" s="707">
        <v>0</v>
      </c>
      <c r="I50" s="707">
        <v>17.5379</v>
      </c>
      <c r="J50" s="707">
        <v>17.5379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40.000003</v>
      </c>
      <c r="C51" s="707">
        <v>35.027920000000002</v>
      </c>
      <c r="D51" s="707">
        <v>-4.9720829999999978</v>
      </c>
      <c r="E51" s="708">
        <v>0.87569793432265497</v>
      </c>
      <c r="F51" s="706">
        <v>34.999999799999998</v>
      </c>
      <c r="G51" s="707">
        <v>29.166666499999998</v>
      </c>
      <c r="H51" s="707">
        <v>2.5973299999999999</v>
      </c>
      <c r="I51" s="707">
        <v>27.20712</v>
      </c>
      <c r="J51" s="707">
        <v>-1.9595464999999983</v>
      </c>
      <c r="K51" s="709">
        <v>0.77734629015626455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440</v>
      </c>
      <c r="C52" s="707">
        <v>464.73635999999999</v>
      </c>
      <c r="D52" s="707">
        <v>24.736359999999991</v>
      </c>
      <c r="E52" s="708">
        <v>1.056219</v>
      </c>
      <c r="F52" s="706">
        <v>480.00000010000002</v>
      </c>
      <c r="G52" s="707">
        <v>400.00000008333336</v>
      </c>
      <c r="H52" s="707">
        <v>36.754220000000004</v>
      </c>
      <c r="I52" s="707">
        <v>439.80526000000003</v>
      </c>
      <c r="J52" s="707">
        <v>39.805259916666671</v>
      </c>
      <c r="K52" s="709">
        <v>0.91626095814244568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49.999999000000003</v>
      </c>
      <c r="C53" s="707">
        <v>60.208739999999999</v>
      </c>
      <c r="D53" s="707">
        <v>10.208740999999996</v>
      </c>
      <c r="E53" s="708">
        <v>1.2041748240834964</v>
      </c>
      <c r="F53" s="706">
        <v>61.000000200000002</v>
      </c>
      <c r="G53" s="707">
        <v>50.833333500000002</v>
      </c>
      <c r="H53" s="707">
        <v>3.5239099999999999</v>
      </c>
      <c r="I53" s="707">
        <v>47.049320000000002</v>
      </c>
      <c r="J53" s="707">
        <v>-3.7840135000000004</v>
      </c>
      <c r="K53" s="709">
        <v>0.77130032533999893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8.5833080000000006</v>
      </c>
      <c r="C54" s="707">
        <v>9.3894099999999998</v>
      </c>
      <c r="D54" s="707">
        <v>0.80610199999999921</v>
      </c>
      <c r="E54" s="708">
        <v>1.0939150733027405</v>
      </c>
      <c r="F54" s="706">
        <v>8.4046646999999997</v>
      </c>
      <c r="G54" s="707">
        <v>7.0038872499999991</v>
      </c>
      <c r="H54" s="707">
        <v>4.4181499999999998</v>
      </c>
      <c r="I54" s="707">
        <v>11.667879999999998</v>
      </c>
      <c r="J54" s="707">
        <v>4.6639927499999994</v>
      </c>
      <c r="K54" s="709">
        <v>1.3882624014733151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6.7983000000000002</v>
      </c>
      <c r="D55" s="707">
        <v>6.7983000000000002</v>
      </c>
      <c r="E55" s="708">
        <v>0</v>
      </c>
      <c r="F55" s="706">
        <v>0</v>
      </c>
      <c r="G55" s="707">
        <v>0</v>
      </c>
      <c r="H55" s="707">
        <v>0.28335000000000005</v>
      </c>
      <c r="I55" s="707">
        <v>8.4529200000000007</v>
      </c>
      <c r="J55" s="707">
        <v>8.4529200000000007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20.750220000000002</v>
      </c>
      <c r="D56" s="707">
        <v>20.750220000000002</v>
      </c>
      <c r="E56" s="708">
        <v>0</v>
      </c>
      <c r="F56" s="706">
        <v>0</v>
      </c>
      <c r="G56" s="707">
        <v>0</v>
      </c>
      <c r="H56" s="707">
        <v>1.7343</v>
      </c>
      <c r="I56" s="707">
        <v>17.914840000000002</v>
      </c>
      <c r="J56" s="707">
        <v>17.914840000000002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5.8869099999999994</v>
      </c>
      <c r="D57" s="707">
        <v>5.8869099999999994</v>
      </c>
      <c r="E57" s="708">
        <v>0</v>
      </c>
      <c r="F57" s="706">
        <v>0</v>
      </c>
      <c r="G57" s="707">
        <v>0</v>
      </c>
      <c r="H57" s="707">
        <v>0.42086000000000001</v>
      </c>
      <c r="I57" s="707">
        <v>5.2407899999999996</v>
      </c>
      <c r="J57" s="707">
        <v>5.2407899999999996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</v>
      </c>
      <c r="C58" s="707">
        <v>9.0665300000000002</v>
      </c>
      <c r="D58" s="707">
        <v>-0.9334699999999998</v>
      </c>
      <c r="E58" s="708">
        <v>0.90665300000000004</v>
      </c>
      <c r="F58" s="706">
        <v>9.9999999000000006</v>
      </c>
      <c r="G58" s="707">
        <v>8.3333332500000008</v>
      </c>
      <c r="H58" s="707">
        <v>1.64923</v>
      </c>
      <c r="I58" s="707">
        <v>9.4137999999999984</v>
      </c>
      <c r="J58" s="707">
        <v>1.0804667499999976</v>
      </c>
      <c r="K58" s="709">
        <v>0.94138000941379985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32.591788999999999</v>
      </c>
      <c r="C59" s="707">
        <v>42.301000000000002</v>
      </c>
      <c r="D59" s="707">
        <v>9.7092110000000034</v>
      </c>
      <c r="E59" s="708">
        <v>1.2979035916070765</v>
      </c>
      <c r="F59" s="706">
        <v>39.678618100000001</v>
      </c>
      <c r="G59" s="707">
        <v>33.065515083333338</v>
      </c>
      <c r="H59" s="707">
        <v>1.8149999999999999</v>
      </c>
      <c r="I59" s="707">
        <v>20.290669999999999</v>
      </c>
      <c r="J59" s="707">
        <v>-12.774845083333339</v>
      </c>
      <c r="K59" s="709">
        <v>0.51137542010315118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</v>
      </c>
      <c r="D60" s="707">
        <v>0</v>
      </c>
      <c r="E60" s="708">
        <v>0</v>
      </c>
      <c r="F60" s="706">
        <v>0</v>
      </c>
      <c r="G60" s="707">
        <v>0</v>
      </c>
      <c r="H60" s="707">
        <v>0</v>
      </c>
      <c r="I60" s="707">
        <v>2.9039999999999999</v>
      </c>
      <c r="J60" s="707">
        <v>2.9039999999999999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4.5318800000000001</v>
      </c>
      <c r="D61" s="707">
        <v>4.5318800000000001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160.000001</v>
      </c>
      <c r="C62" s="707">
        <v>162.43629999999999</v>
      </c>
      <c r="D62" s="707">
        <v>2.4362989999999911</v>
      </c>
      <c r="E62" s="708">
        <v>1.015226868654832</v>
      </c>
      <c r="F62" s="706">
        <v>164.99999969999999</v>
      </c>
      <c r="G62" s="707">
        <v>137.49999975</v>
      </c>
      <c r="H62" s="707">
        <v>17.577310000000001</v>
      </c>
      <c r="I62" s="707">
        <v>149.8646</v>
      </c>
      <c r="J62" s="707">
        <v>12.364600249999995</v>
      </c>
      <c r="K62" s="709">
        <v>0.90827030468170367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1001.9027619999999</v>
      </c>
      <c r="C63" s="707">
        <v>698.28306000000009</v>
      </c>
      <c r="D63" s="707">
        <v>-303.61970199999985</v>
      </c>
      <c r="E63" s="708">
        <v>0.69695691686295613</v>
      </c>
      <c r="F63" s="706">
        <v>689.97784050000007</v>
      </c>
      <c r="G63" s="707">
        <v>574.98153375000004</v>
      </c>
      <c r="H63" s="707">
        <v>154.54414000000003</v>
      </c>
      <c r="I63" s="707">
        <v>715.53418000000011</v>
      </c>
      <c r="J63" s="707">
        <v>140.55264625000007</v>
      </c>
      <c r="K63" s="709">
        <v>1.0370393627155914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10.0823</v>
      </c>
      <c r="D64" s="707">
        <v>10.0823</v>
      </c>
      <c r="E64" s="708">
        <v>0</v>
      </c>
      <c r="F64" s="706">
        <v>0</v>
      </c>
      <c r="G64" s="707">
        <v>0</v>
      </c>
      <c r="H64" s="707">
        <v>9.8239999999999994E-2</v>
      </c>
      <c r="I64" s="707">
        <v>10.21644</v>
      </c>
      <c r="J64" s="707">
        <v>10.21644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1.9611339999999999</v>
      </c>
      <c r="C65" s="707">
        <v>2.2051999999999996</v>
      </c>
      <c r="D65" s="707">
        <v>0.24406599999999967</v>
      </c>
      <c r="E65" s="708">
        <v>1.1244514653256736</v>
      </c>
      <c r="F65" s="706">
        <v>2.0805257999999998</v>
      </c>
      <c r="G65" s="707">
        <v>1.7337714999999998</v>
      </c>
      <c r="H65" s="707">
        <v>0</v>
      </c>
      <c r="I65" s="707">
        <v>2.093</v>
      </c>
      <c r="J65" s="707">
        <v>0.35922850000000017</v>
      </c>
      <c r="K65" s="709">
        <v>1.0059956958957204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12.724915999999999</v>
      </c>
      <c r="C66" s="707">
        <v>35.750889999999998</v>
      </c>
      <c r="D66" s="707">
        <v>23.025973999999998</v>
      </c>
      <c r="E66" s="708">
        <v>2.8095187425991655</v>
      </c>
      <c r="F66" s="706">
        <v>3.2293395999999999</v>
      </c>
      <c r="G66" s="707">
        <v>2.6911163333333334</v>
      </c>
      <c r="H66" s="707">
        <v>0</v>
      </c>
      <c r="I66" s="707">
        <v>0</v>
      </c>
      <c r="J66" s="707">
        <v>-2.6911163333333334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933.6922340000001</v>
      </c>
      <c r="C67" s="707">
        <v>634.89830000000006</v>
      </c>
      <c r="D67" s="707">
        <v>-298.79393400000004</v>
      </c>
      <c r="E67" s="708">
        <v>0.67998669891475183</v>
      </c>
      <c r="F67" s="706">
        <v>639.01424109999994</v>
      </c>
      <c r="G67" s="707">
        <v>532.51186758333324</v>
      </c>
      <c r="H67" s="707">
        <v>151.44745999999998</v>
      </c>
      <c r="I67" s="707">
        <v>682.73870999999997</v>
      </c>
      <c r="J67" s="707">
        <v>150.22684241666673</v>
      </c>
      <c r="K67" s="709">
        <v>1.0684248739507474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0.91703000000000001</v>
      </c>
      <c r="C68" s="707">
        <v>1.4278</v>
      </c>
      <c r="D68" s="707">
        <v>0.51076999999999995</v>
      </c>
      <c r="E68" s="708">
        <v>1.5569828686084424</v>
      </c>
      <c r="F68" s="706">
        <v>6.6537338999999998</v>
      </c>
      <c r="G68" s="707">
        <v>5.5447782500000002</v>
      </c>
      <c r="H68" s="707">
        <v>2.1779999999999999</v>
      </c>
      <c r="I68" s="707">
        <v>2.907</v>
      </c>
      <c r="J68" s="707">
        <v>-2.6377782500000002</v>
      </c>
      <c r="K68" s="709">
        <v>0.43689754409926135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22.915976999999998</v>
      </c>
      <c r="C69" s="707">
        <v>11.157350000000001</v>
      </c>
      <c r="D69" s="707">
        <v>-11.758626999999997</v>
      </c>
      <c r="E69" s="708">
        <v>0.48688083427557993</v>
      </c>
      <c r="F69" s="706">
        <v>9.0000000999999994</v>
      </c>
      <c r="G69" s="707">
        <v>7.5000000833333322</v>
      </c>
      <c r="H69" s="707">
        <v>0.82044000000000006</v>
      </c>
      <c r="I69" s="707">
        <v>17.579029999999999</v>
      </c>
      <c r="J69" s="707">
        <v>10.079029916666666</v>
      </c>
      <c r="K69" s="709">
        <v>1.9532255338530498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29.691471</v>
      </c>
      <c r="C70" s="707">
        <v>2.7612199999999998</v>
      </c>
      <c r="D70" s="707">
        <v>-26.930250999999998</v>
      </c>
      <c r="E70" s="708">
        <v>9.299707650052097E-2</v>
      </c>
      <c r="F70" s="706">
        <v>30</v>
      </c>
      <c r="G70" s="707">
        <v>25</v>
      </c>
      <c r="H70" s="707">
        <v>0</v>
      </c>
      <c r="I70" s="707">
        <v>0</v>
      </c>
      <c r="J70" s="707">
        <v>-25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600.00000299999999</v>
      </c>
      <c r="C71" s="707">
        <v>617.52472</v>
      </c>
      <c r="D71" s="707">
        <v>17.52471700000001</v>
      </c>
      <c r="E71" s="708">
        <v>1.0292078615206273</v>
      </c>
      <c r="F71" s="706">
        <v>600.00000069999999</v>
      </c>
      <c r="G71" s="707">
        <v>500.00000058333336</v>
      </c>
      <c r="H71" s="707">
        <v>114.78742</v>
      </c>
      <c r="I71" s="707">
        <v>765.98856000000001</v>
      </c>
      <c r="J71" s="707">
        <v>265.98855941666665</v>
      </c>
      <c r="K71" s="709">
        <v>1.2766475985105779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29.805759999999999</v>
      </c>
      <c r="D72" s="707">
        <v>29.805759999999999</v>
      </c>
      <c r="E72" s="708">
        <v>0</v>
      </c>
      <c r="F72" s="706">
        <v>0</v>
      </c>
      <c r="G72" s="707">
        <v>0</v>
      </c>
      <c r="H72" s="707">
        <v>1.4801099999999998</v>
      </c>
      <c r="I72" s="707">
        <v>28.67559</v>
      </c>
      <c r="J72" s="707">
        <v>28.67559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2.7067700000000001</v>
      </c>
      <c r="D73" s="707">
        <v>2.7067700000000001</v>
      </c>
      <c r="E73" s="708">
        <v>0</v>
      </c>
      <c r="F73" s="706">
        <v>0</v>
      </c>
      <c r="G73" s="707">
        <v>0</v>
      </c>
      <c r="H73" s="707">
        <v>0.28435000000000005</v>
      </c>
      <c r="I73" s="707">
        <v>1.4217500000000001</v>
      </c>
      <c r="J73" s="707">
        <v>1.4217500000000001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1.9347000000000001</v>
      </c>
      <c r="D74" s="707">
        <v>1.9347000000000001</v>
      </c>
      <c r="E74" s="708">
        <v>0</v>
      </c>
      <c r="F74" s="706">
        <v>0</v>
      </c>
      <c r="G74" s="707">
        <v>0</v>
      </c>
      <c r="H74" s="707">
        <v>0</v>
      </c>
      <c r="I74" s="707">
        <v>3.96991</v>
      </c>
      <c r="J74" s="707">
        <v>3.96991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-2.7E-2</v>
      </c>
      <c r="D75" s="707">
        <v>-2.7E-2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250.000001</v>
      </c>
      <c r="C76" s="707">
        <v>236.60182</v>
      </c>
      <c r="D76" s="707">
        <v>-13.398180999999994</v>
      </c>
      <c r="E76" s="708">
        <v>0.94640727621437093</v>
      </c>
      <c r="F76" s="706">
        <v>259.99999980000001</v>
      </c>
      <c r="G76" s="707">
        <v>216.66666649999999</v>
      </c>
      <c r="H76" s="707">
        <v>77.093740000000011</v>
      </c>
      <c r="I76" s="707">
        <v>289.53234000000003</v>
      </c>
      <c r="J76" s="707">
        <v>72.865673500000042</v>
      </c>
      <c r="K76" s="709">
        <v>1.1135859239335277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205.00000299999999</v>
      </c>
      <c r="C77" s="707">
        <v>198.24639999999999</v>
      </c>
      <c r="D77" s="707">
        <v>-6.7536029999999982</v>
      </c>
      <c r="E77" s="708">
        <v>0.96705559560406451</v>
      </c>
      <c r="F77" s="706">
        <v>195.00000039999998</v>
      </c>
      <c r="G77" s="707">
        <v>162.50000033333333</v>
      </c>
      <c r="H77" s="707">
        <v>20.844570000000001</v>
      </c>
      <c r="I77" s="707">
        <v>168.33749</v>
      </c>
      <c r="J77" s="707">
        <v>5.83748966666667</v>
      </c>
      <c r="K77" s="709">
        <v>0.86326917771637102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144.999999</v>
      </c>
      <c r="C78" s="707">
        <v>148.25627</v>
      </c>
      <c r="D78" s="707">
        <v>3.2562709999999981</v>
      </c>
      <c r="E78" s="708">
        <v>1.0224570415341865</v>
      </c>
      <c r="F78" s="706">
        <v>145.0000005</v>
      </c>
      <c r="G78" s="707">
        <v>120.83333375000001</v>
      </c>
      <c r="H78" s="707">
        <v>14.05265</v>
      </c>
      <c r="I78" s="707">
        <v>111.49630999999999</v>
      </c>
      <c r="J78" s="707">
        <v>-9.3370237500000144</v>
      </c>
      <c r="K78" s="709">
        <v>0.76894006631399969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1.43397</v>
      </c>
      <c r="J79" s="707">
        <v>1.43397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128.50200000000001</v>
      </c>
      <c r="J80" s="707">
        <v>128.50200000000001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16.0763</v>
      </c>
      <c r="J81" s="707">
        <v>16.0763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15.2529</v>
      </c>
      <c r="J82" s="707">
        <v>15.2529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1.032</v>
      </c>
      <c r="I83" s="707">
        <v>1.29</v>
      </c>
      <c r="J83" s="707">
        <v>1.29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0.13200000000000001</v>
      </c>
      <c r="D85" s="707">
        <v>0.13200000000000001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0.13200000000000001</v>
      </c>
      <c r="J85" s="707">
        <v>0.13200000000000001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0</v>
      </c>
      <c r="D86" s="707">
        <v>0</v>
      </c>
      <c r="E86" s="708">
        <v>0</v>
      </c>
      <c r="F86" s="706">
        <v>0</v>
      </c>
      <c r="G86" s="707">
        <v>0</v>
      </c>
      <c r="H86" s="707">
        <v>0</v>
      </c>
      <c r="I86" s="707">
        <v>3</v>
      </c>
      <c r="J86" s="707">
        <v>3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0</v>
      </c>
      <c r="D87" s="707">
        <v>0</v>
      </c>
      <c r="E87" s="708">
        <v>0</v>
      </c>
      <c r="F87" s="706">
        <v>0</v>
      </c>
      <c r="G87" s="707">
        <v>0</v>
      </c>
      <c r="H87" s="707">
        <v>0</v>
      </c>
      <c r="I87" s="707">
        <v>3</v>
      </c>
      <c r="J87" s="707">
        <v>3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2352.0459270000001</v>
      </c>
      <c r="C88" s="707">
        <v>2356.0219999999999</v>
      </c>
      <c r="D88" s="707">
        <v>3.9760729999998148</v>
      </c>
      <c r="E88" s="708">
        <v>1.0016904742183632</v>
      </c>
      <c r="F88" s="706">
        <v>2316.8353225999999</v>
      </c>
      <c r="G88" s="707">
        <v>1930.6961021666666</v>
      </c>
      <c r="H88" s="707">
        <v>191.441</v>
      </c>
      <c r="I88" s="707">
        <v>1800.99</v>
      </c>
      <c r="J88" s="707">
        <v>-129.7061021666666</v>
      </c>
      <c r="K88" s="709">
        <v>0.77734916350415972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2352.0459270000001</v>
      </c>
      <c r="C89" s="707">
        <v>2356.0219999999999</v>
      </c>
      <c r="D89" s="707">
        <v>3.9760729999998148</v>
      </c>
      <c r="E89" s="708">
        <v>1.0016904742183632</v>
      </c>
      <c r="F89" s="706">
        <v>2316.8353225999999</v>
      </c>
      <c r="G89" s="707">
        <v>1930.6961021666666</v>
      </c>
      <c r="H89" s="707">
        <v>191.441</v>
      </c>
      <c r="I89" s="707">
        <v>1800.99</v>
      </c>
      <c r="J89" s="707">
        <v>-129.7061021666666</v>
      </c>
      <c r="K89" s="709">
        <v>0.77734916350415972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919.96231699999998</v>
      </c>
      <c r="C90" s="707">
        <v>978.44</v>
      </c>
      <c r="D90" s="707">
        <v>58.47768300000007</v>
      </c>
      <c r="E90" s="708">
        <v>1.0635653025340168</v>
      </c>
      <c r="F90" s="706">
        <v>890.35537439999996</v>
      </c>
      <c r="G90" s="707">
        <v>741.96281199999999</v>
      </c>
      <c r="H90" s="707">
        <v>72.010000000000005</v>
      </c>
      <c r="I90" s="707">
        <v>718.51</v>
      </c>
      <c r="J90" s="707">
        <v>-23.452811999999994</v>
      </c>
      <c r="K90" s="709">
        <v>0.80699237704292559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365.68254400000001</v>
      </c>
      <c r="C91" s="707">
        <v>350.834</v>
      </c>
      <c r="D91" s="707">
        <v>-14.848544000000004</v>
      </c>
      <c r="E91" s="708">
        <v>0.95939498823876046</v>
      </c>
      <c r="F91" s="706">
        <v>382.01971109999999</v>
      </c>
      <c r="G91" s="707">
        <v>318.34975924999998</v>
      </c>
      <c r="H91" s="707">
        <v>29.77</v>
      </c>
      <c r="I91" s="707">
        <v>290.89999999999998</v>
      </c>
      <c r="J91" s="707">
        <v>-27.44975925</v>
      </c>
      <c r="K91" s="709">
        <v>0.76147903248859339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1066.4010660000001</v>
      </c>
      <c r="C92" s="707">
        <v>1026.748</v>
      </c>
      <c r="D92" s="707">
        <v>-39.653066000000081</v>
      </c>
      <c r="E92" s="708">
        <v>0.96281599178371402</v>
      </c>
      <c r="F92" s="706">
        <v>1044.4602371000001</v>
      </c>
      <c r="G92" s="707">
        <v>870.38353091666681</v>
      </c>
      <c r="H92" s="707">
        <v>89.661000000000001</v>
      </c>
      <c r="I92" s="707">
        <v>791.58</v>
      </c>
      <c r="J92" s="707">
        <v>-78.803530916666773</v>
      </c>
      <c r="K92" s="709">
        <v>0.75788428499476856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5511.7609540000003</v>
      </c>
      <c r="C93" s="707">
        <v>8539.9819200000093</v>
      </c>
      <c r="D93" s="707">
        <v>3028.220966000009</v>
      </c>
      <c r="E93" s="708">
        <v>1.5494107947120539</v>
      </c>
      <c r="F93" s="706">
        <v>9873.5538004000009</v>
      </c>
      <c r="G93" s="707">
        <v>8227.9615003333347</v>
      </c>
      <c r="H93" s="707">
        <v>539.58600999999999</v>
      </c>
      <c r="I93" s="707">
        <v>5621.7106400000102</v>
      </c>
      <c r="J93" s="707">
        <v>-2606.2508603333245</v>
      </c>
      <c r="K93" s="709">
        <v>0.5693705380703209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1525.109549</v>
      </c>
      <c r="C94" s="707">
        <v>3301.4994799999999</v>
      </c>
      <c r="D94" s="707">
        <v>1776.3899309999999</v>
      </c>
      <c r="E94" s="708">
        <v>2.1647621852245056</v>
      </c>
      <c r="F94" s="706">
        <v>4614.4177369999998</v>
      </c>
      <c r="G94" s="707">
        <v>3845.3481141666662</v>
      </c>
      <c r="H94" s="707">
        <v>76.322149999999993</v>
      </c>
      <c r="I94" s="707">
        <v>992.89468999999997</v>
      </c>
      <c r="J94" s="707">
        <v>-2852.4534241666661</v>
      </c>
      <c r="K94" s="709">
        <v>0.21517225933807996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1525.109549</v>
      </c>
      <c r="C95" s="707">
        <v>3301.4994799999999</v>
      </c>
      <c r="D95" s="707">
        <v>1776.3899309999999</v>
      </c>
      <c r="E95" s="708">
        <v>2.1647621852245056</v>
      </c>
      <c r="F95" s="706">
        <v>4614.4177369999998</v>
      </c>
      <c r="G95" s="707">
        <v>3845.3481141666662</v>
      </c>
      <c r="H95" s="707">
        <v>76.322149999999993</v>
      </c>
      <c r="I95" s="707">
        <v>992.89468999999997</v>
      </c>
      <c r="J95" s="707">
        <v>-2852.4534241666661</v>
      </c>
      <c r="K95" s="709">
        <v>0.21517225933807996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926.58720499999993</v>
      </c>
      <c r="C96" s="707">
        <v>1749.8187800000001</v>
      </c>
      <c r="D96" s="707">
        <v>823.23157500000013</v>
      </c>
      <c r="E96" s="708">
        <v>1.8884555825482181</v>
      </c>
      <c r="F96" s="706">
        <v>1791.4131873000001</v>
      </c>
      <c r="G96" s="707">
        <v>1492.8443227499999</v>
      </c>
      <c r="H96" s="707">
        <v>26.149639999999998</v>
      </c>
      <c r="I96" s="707">
        <v>542.31252000000006</v>
      </c>
      <c r="J96" s="707">
        <v>-950.53180274999988</v>
      </c>
      <c r="K96" s="709">
        <v>0.30272888680548793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0.96799999999999997</v>
      </c>
      <c r="D97" s="707">
        <v>0.96799999999999997</v>
      </c>
      <c r="E97" s="708">
        <v>0</v>
      </c>
      <c r="F97" s="706">
        <v>0.93647590000000003</v>
      </c>
      <c r="G97" s="707">
        <v>0.78039658333333328</v>
      </c>
      <c r="H97" s="707">
        <v>0</v>
      </c>
      <c r="I97" s="707">
        <v>1.21</v>
      </c>
      <c r="J97" s="707">
        <v>0.42960341666666668</v>
      </c>
      <c r="K97" s="709">
        <v>1.2920780983258617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4.9284509999999999</v>
      </c>
      <c r="C98" s="707">
        <v>1160.8224299999999</v>
      </c>
      <c r="D98" s="707">
        <v>1155.8939789999999</v>
      </c>
      <c r="E98" s="708">
        <v>235.53494394080411</v>
      </c>
      <c r="F98" s="706">
        <v>49.554072500000004</v>
      </c>
      <c r="G98" s="707">
        <v>41.295060416666665</v>
      </c>
      <c r="H98" s="707">
        <v>1.0549999999999999</v>
      </c>
      <c r="I98" s="707">
        <v>56.434730000000002</v>
      </c>
      <c r="J98" s="707">
        <v>15.139669583333337</v>
      </c>
      <c r="K98" s="709">
        <v>1.138851504081728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429.35959800000001</v>
      </c>
      <c r="C99" s="707">
        <v>212.29469</v>
      </c>
      <c r="D99" s="707">
        <v>-217.064908</v>
      </c>
      <c r="E99" s="708">
        <v>0.49444496172646407</v>
      </c>
      <c r="F99" s="706">
        <v>77.999999899999992</v>
      </c>
      <c r="G99" s="707">
        <v>64.999999916666667</v>
      </c>
      <c r="H99" s="707">
        <v>42.970730000000003</v>
      </c>
      <c r="I99" s="707">
        <v>195.25212999999999</v>
      </c>
      <c r="J99" s="707">
        <v>130.25213008333333</v>
      </c>
      <c r="K99" s="709">
        <v>2.5032324391067085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57.185180000000003</v>
      </c>
      <c r="C100" s="707">
        <v>75.755320000000012</v>
      </c>
      <c r="D100" s="707">
        <v>18.570140000000009</v>
      </c>
      <c r="E100" s="708">
        <v>1.3247369335901367</v>
      </c>
      <c r="F100" s="706">
        <v>67.514001000000007</v>
      </c>
      <c r="G100" s="707">
        <v>56.261667500000001</v>
      </c>
      <c r="H100" s="707">
        <v>6.1467799999999997</v>
      </c>
      <c r="I100" s="707">
        <v>69.334820000000008</v>
      </c>
      <c r="J100" s="707">
        <v>13.073152500000006</v>
      </c>
      <c r="K100" s="709">
        <v>1.0269695022222132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0.32739100000000004</v>
      </c>
      <c r="C101" s="707">
        <v>0</v>
      </c>
      <c r="D101" s="707">
        <v>-0.32739100000000004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9.6762610000000002</v>
      </c>
      <c r="C102" s="707">
        <v>0</v>
      </c>
      <c r="D102" s="707">
        <v>-9.6762610000000002</v>
      </c>
      <c r="E102" s="708">
        <v>0</v>
      </c>
      <c r="F102" s="706">
        <v>32.000000399999998</v>
      </c>
      <c r="G102" s="707">
        <v>26.666667</v>
      </c>
      <c r="H102" s="707">
        <v>0</v>
      </c>
      <c r="I102" s="707">
        <v>26.945490000000003</v>
      </c>
      <c r="J102" s="707">
        <v>0.27882300000000271</v>
      </c>
      <c r="K102" s="709">
        <v>0.84204655197441824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73.279228000000003</v>
      </c>
      <c r="C103" s="707">
        <v>96.025600000000011</v>
      </c>
      <c r="D103" s="707">
        <v>22.746372000000008</v>
      </c>
      <c r="E103" s="708">
        <v>1.3104068181504316</v>
      </c>
      <c r="F103" s="706">
        <v>2524.9999991999998</v>
      </c>
      <c r="G103" s="707">
        <v>2104.1666660000001</v>
      </c>
      <c r="H103" s="707">
        <v>0</v>
      </c>
      <c r="I103" s="707">
        <v>86.007039999999989</v>
      </c>
      <c r="J103" s="707">
        <v>-2018.1596260000001</v>
      </c>
      <c r="K103" s="709">
        <v>3.4062194070197921E-2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23.766235000000002</v>
      </c>
      <c r="C104" s="707">
        <v>5.8146599999999999</v>
      </c>
      <c r="D104" s="707">
        <v>-17.951575000000002</v>
      </c>
      <c r="E104" s="708">
        <v>0.24466054467609191</v>
      </c>
      <c r="F104" s="706">
        <v>70.000000799999995</v>
      </c>
      <c r="G104" s="707">
        <v>58.333334000000001</v>
      </c>
      <c r="H104" s="707">
        <v>0</v>
      </c>
      <c r="I104" s="707">
        <v>15.397959999999999</v>
      </c>
      <c r="J104" s="707">
        <v>-42.935374000000003</v>
      </c>
      <c r="K104" s="709">
        <v>0.21997085462890453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187.499</v>
      </c>
      <c r="D105" s="707">
        <v>187.499</v>
      </c>
      <c r="E105" s="708">
        <v>0</v>
      </c>
      <c r="F105" s="706">
        <v>0</v>
      </c>
      <c r="G105" s="707">
        <v>0</v>
      </c>
      <c r="H105" s="707">
        <v>5.6479999999999997</v>
      </c>
      <c r="I105" s="707">
        <v>37.808</v>
      </c>
      <c r="J105" s="707">
        <v>37.808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110.324</v>
      </c>
      <c r="D106" s="707">
        <v>110.324</v>
      </c>
      <c r="E106" s="708">
        <v>0</v>
      </c>
      <c r="F106" s="706">
        <v>0</v>
      </c>
      <c r="G106" s="707">
        <v>0</v>
      </c>
      <c r="H106" s="707">
        <v>5.6479999999999997</v>
      </c>
      <c r="I106" s="707">
        <v>31.844000000000001</v>
      </c>
      <c r="J106" s="707">
        <v>31.844000000000001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82.543999999999997</v>
      </c>
      <c r="D107" s="707">
        <v>82.543999999999997</v>
      </c>
      <c r="E107" s="708">
        <v>0</v>
      </c>
      <c r="F107" s="706">
        <v>0</v>
      </c>
      <c r="G107" s="707">
        <v>0</v>
      </c>
      <c r="H107" s="707">
        <v>5.6479999999999997</v>
      </c>
      <c r="I107" s="707">
        <v>26.358000000000001</v>
      </c>
      <c r="J107" s="707">
        <v>26.358000000000001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27.78</v>
      </c>
      <c r="D108" s="707">
        <v>27.78</v>
      </c>
      <c r="E108" s="708">
        <v>0</v>
      </c>
      <c r="F108" s="706">
        <v>0</v>
      </c>
      <c r="G108" s="707">
        <v>0</v>
      </c>
      <c r="H108" s="707">
        <v>0</v>
      </c>
      <c r="I108" s="707">
        <v>5.4859999999999998</v>
      </c>
      <c r="J108" s="707">
        <v>5.4859999999999998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77.174999999999997</v>
      </c>
      <c r="D109" s="707">
        <v>77.174999999999997</v>
      </c>
      <c r="E109" s="708">
        <v>0</v>
      </c>
      <c r="F109" s="706">
        <v>0</v>
      </c>
      <c r="G109" s="707">
        <v>0</v>
      </c>
      <c r="H109" s="707">
        <v>0</v>
      </c>
      <c r="I109" s="707">
        <v>5.9640000000000004</v>
      </c>
      <c r="J109" s="707">
        <v>5.9640000000000004</v>
      </c>
      <c r="K109" s="709">
        <v>0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0</v>
      </c>
      <c r="C110" s="707">
        <v>54.475000000000001</v>
      </c>
      <c r="D110" s="707">
        <v>54.475000000000001</v>
      </c>
      <c r="E110" s="708">
        <v>0</v>
      </c>
      <c r="F110" s="706">
        <v>0</v>
      </c>
      <c r="G110" s="707">
        <v>0</v>
      </c>
      <c r="H110" s="707">
        <v>0</v>
      </c>
      <c r="I110" s="707">
        <v>5.9640000000000004</v>
      </c>
      <c r="J110" s="707">
        <v>5.9640000000000004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22.7</v>
      </c>
      <c r="D111" s="707">
        <v>22.7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3986.6514049999996</v>
      </c>
      <c r="C112" s="707">
        <v>5050.98344</v>
      </c>
      <c r="D112" s="707">
        <v>1064.3320350000004</v>
      </c>
      <c r="E112" s="708">
        <v>1.2669739405018283</v>
      </c>
      <c r="F112" s="706">
        <v>5259.1360634000002</v>
      </c>
      <c r="G112" s="707">
        <v>4382.6133861666667</v>
      </c>
      <c r="H112" s="707">
        <v>457.61586</v>
      </c>
      <c r="I112" s="707">
        <v>4591.0079500000002</v>
      </c>
      <c r="J112" s="707">
        <v>208.39456383333345</v>
      </c>
      <c r="K112" s="709">
        <v>0.87295858001284354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0</v>
      </c>
      <c r="D113" s="707">
        <v>0</v>
      </c>
      <c r="E113" s="708">
        <v>0</v>
      </c>
      <c r="F113" s="706">
        <v>0</v>
      </c>
      <c r="G113" s="707">
        <v>0</v>
      </c>
      <c r="H113" s="707">
        <v>0</v>
      </c>
      <c r="I113" s="707">
        <v>0.69399999999999995</v>
      </c>
      <c r="J113" s="707">
        <v>0.69399999999999995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0</v>
      </c>
      <c r="D114" s="707">
        <v>0</v>
      </c>
      <c r="E114" s="708">
        <v>0</v>
      </c>
      <c r="F114" s="706">
        <v>0</v>
      </c>
      <c r="G114" s="707">
        <v>0</v>
      </c>
      <c r="H114" s="707">
        <v>0</v>
      </c>
      <c r="I114" s="707">
        <v>0.69399999999999995</v>
      </c>
      <c r="J114" s="707">
        <v>0.69399999999999995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32.797964</v>
      </c>
      <c r="C115" s="707">
        <v>26.999410000000001</v>
      </c>
      <c r="D115" s="707">
        <v>-5.7985539999999993</v>
      </c>
      <c r="E115" s="708">
        <v>0.8232038427751186</v>
      </c>
      <c r="F115" s="706">
        <v>28.5228465</v>
      </c>
      <c r="G115" s="707">
        <v>23.76903875</v>
      </c>
      <c r="H115" s="707">
        <v>3.3498099999999997</v>
      </c>
      <c r="I115" s="707">
        <v>22.374029999999998</v>
      </c>
      <c r="J115" s="707">
        <v>-1.3950087500000024</v>
      </c>
      <c r="K115" s="709">
        <v>0.78442486446785731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13.054658999999999</v>
      </c>
      <c r="C116" s="707">
        <v>10.378200000000001</v>
      </c>
      <c r="D116" s="707">
        <v>-2.6764589999999977</v>
      </c>
      <c r="E116" s="708">
        <v>0.79498055062181261</v>
      </c>
      <c r="F116" s="706">
        <v>10.520088100000001</v>
      </c>
      <c r="G116" s="707">
        <v>8.7667400833333335</v>
      </c>
      <c r="H116" s="707">
        <v>0.49019999999999997</v>
      </c>
      <c r="I116" s="707">
        <v>5.6355000000000004</v>
      </c>
      <c r="J116" s="707">
        <v>-3.1312400833333331</v>
      </c>
      <c r="K116" s="709">
        <v>0.53568943020543713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19.743304999999999</v>
      </c>
      <c r="C117" s="707">
        <v>16.621209999999998</v>
      </c>
      <c r="D117" s="707">
        <v>-3.1220950000000016</v>
      </c>
      <c r="E117" s="708">
        <v>0.84186563495828071</v>
      </c>
      <c r="F117" s="706">
        <v>18.002758399999998</v>
      </c>
      <c r="G117" s="707">
        <v>15.002298666666665</v>
      </c>
      <c r="H117" s="707">
        <v>2.85961</v>
      </c>
      <c r="I117" s="707">
        <v>16.738529999999997</v>
      </c>
      <c r="J117" s="707">
        <v>1.7362313333333326</v>
      </c>
      <c r="K117" s="709">
        <v>0.92977585034968857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103.80494800000001</v>
      </c>
      <c r="C118" s="707">
        <v>96.340630000000004</v>
      </c>
      <c r="D118" s="707">
        <v>-7.4643180000000058</v>
      </c>
      <c r="E118" s="708">
        <v>0.92809284967803263</v>
      </c>
      <c r="F118" s="706">
        <v>99.305817399999995</v>
      </c>
      <c r="G118" s="707">
        <v>82.754847833333329</v>
      </c>
      <c r="H118" s="707">
        <v>10.71</v>
      </c>
      <c r="I118" s="707">
        <v>95.740499999999997</v>
      </c>
      <c r="J118" s="707">
        <v>12.985652166666668</v>
      </c>
      <c r="K118" s="709">
        <v>0.96409759777074255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46.999991999999999</v>
      </c>
      <c r="C119" s="707">
        <v>45.9</v>
      </c>
      <c r="D119" s="707">
        <v>-1.0999920000000003</v>
      </c>
      <c r="E119" s="708">
        <v>0.97659591090994224</v>
      </c>
      <c r="F119" s="706">
        <v>45.9</v>
      </c>
      <c r="G119" s="707">
        <v>38.25</v>
      </c>
      <c r="H119" s="707">
        <v>10.71</v>
      </c>
      <c r="I119" s="707">
        <v>43.65</v>
      </c>
      <c r="J119" s="707">
        <v>5.3999999999999986</v>
      </c>
      <c r="K119" s="709">
        <v>0.9509803921568627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56.804955999999997</v>
      </c>
      <c r="C120" s="707">
        <v>50.440629999999999</v>
      </c>
      <c r="D120" s="707">
        <v>-6.3643259999999984</v>
      </c>
      <c r="E120" s="708">
        <v>0.88796178277120752</v>
      </c>
      <c r="F120" s="706">
        <v>53.405817399999997</v>
      </c>
      <c r="G120" s="707">
        <v>44.504847833333329</v>
      </c>
      <c r="H120" s="707">
        <v>0</v>
      </c>
      <c r="I120" s="707">
        <v>52.090499999999999</v>
      </c>
      <c r="J120" s="707">
        <v>7.5856521666666694</v>
      </c>
      <c r="K120" s="709">
        <v>0.97537127107055577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0</v>
      </c>
      <c r="D121" s="707">
        <v>0</v>
      </c>
      <c r="E121" s="708">
        <v>0</v>
      </c>
      <c r="F121" s="706">
        <v>0</v>
      </c>
      <c r="G121" s="707">
        <v>0</v>
      </c>
      <c r="H121" s="707">
        <v>0</v>
      </c>
      <c r="I121" s="707">
        <v>46.706000000000003</v>
      </c>
      <c r="J121" s="707">
        <v>46.706000000000003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0</v>
      </c>
      <c r="D122" s="707">
        <v>0</v>
      </c>
      <c r="E122" s="708">
        <v>0</v>
      </c>
      <c r="F122" s="706">
        <v>0</v>
      </c>
      <c r="G122" s="707">
        <v>0</v>
      </c>
      <c r="H122" s="707">
        <v>0</v>
      </c>
      <c r="I122" s="707">
        <v>46.706000000000003</v>
      </c>
      <c r="J122" s="707">
        <v>46.706000000000003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2680.1349720000003</v>
      </c>
      <c r="C123" s="707">
        <v>3546.5460499999999</v>
      </c>
      <c r="D123" s="707">
        <v>866.41107799999963</v>
      </c>
      <c r="E123" s="708">
        <v>1.323271434853692</v>
      </c>
      <c r="F123" s="706">
        <v>4231.6678795999997</v>
      </c>
      <c r="G123" s="707">
        <v>3526.3898996666667</v>
      </c>
      <c r="H123" s="707">
        <v>360.01853000000006</v>
      </c>
      <c r="I123" s="707">
        <v>3408.1052599999998</v>
      </c>
      <c r="J123" s="707">
        <v>-118.28463966666686</v>
      </c>
      <c r="K123" s="709">
        <v>0.80538108305469203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1637.4372069999999</v>
      </c>
      <c r="C124" s="707">
        <v>1603.2793700000002</v>
      </c>
      <c r="D124" s="707">
        <v>-34.157836999999745</v>
      </c>
      <c r="E124" s="708">
        <v>0.97913945227702415</v>
      </c>
      <c r="F124" s="706">
        <v>1766.4525232999999</v>
      </c>
      <c r="G124" s="707">
        <v>1472.0437694166665</v>
      </c>
      <c r="H124" s="707">
        <v>148.184</v>
      </c>
      <c r="I124" s="707">
        <v>1459.45902</v>
      </c>
      <c r="J124" s="707">
        <v>-12.584749416666455</v>
      </c>
      <c r="K124" s="709">
        <v>0.8262090267071035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66.126499999999993</v>
      </c>
      <c r="D125" s="707">
        <v>66.126499999999993</v>
      </c>
      <c r="E125" s="708">
        <v>0</v>
      </c>
      <c r="F125" s="706">
        <v>40.474731200000001</v>
      </c>
      <c r="G125" s="707">
        <v>33.728942666666669</v>
      </c>
      <c r="H125" s="707">
        <v>16.791169999999997</v>
      </c>
      <c r="I125" s="707">
        <v>21.794520000000002</v>
      </c>
      <c r="J125" s="707">
        <v>-11.934422666666666</v>
      </c>
      <c r="K125" s="709">
        <v>0.53847226044085506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3.6058150000000002</v>
      </c>
      <c r="C126" s="707">
        <v>1.597</v>
      </c>
      <c r="D126" s="707">
        <v>-2.0088150000000002</v>
      </c>
      <c r="E126" s="708">
        <v>0.44289571151043522</v>
      </c>
      <c r="F126" s="706">
        <v>1.5781079999999998</v>
      </c>
      <c r="G126" s="707">
        <v>1.3150899999999999</v>
      </c>
      <c r="H126" s="707">
        <v>0</v>
      </c>
      <c r="I126" s="707">
        <v>0</v>
      </c>
      <c r="J126" s="707">
        <v>-1.3150899999999999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1039.09195</v>
      </c>
      <c r="C127" s="707">
        <v>1154.8752899999999</v>
      </c>
      <c r="D127" s="707">
        <v>115.78333999999995</v>
      </c>
      <c r="E127" s="708">
        <v>1.1114274246855631</v>
      </c>
      <c r="F127" s="706">
        <v>1162.2125154999999</v>
      </c>
      <c r="G127" s="707">
        <v>968.51042958333323</v>
      </c>
      <c r="H127" s="707">
        <v>108.78008</v>
      </c>
      <c r="I127" s="707">
        <v>943.36023</v>
      </c>
      <c r="J127" s="707">
        <v>-25.150199583333233</v>
      </c>
      <c r="K127" s="709">
        <v>0.81169340152403491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720.66789000000006</v>
      </c>
      <c r="D128" s="707">
        <v>720.66789000000006</v>
      </c>
      <c r="E128" s="708">
        <v>0</v>
      </c>
      <c r="F128" s="706">
        <v>1260.9500016000002</v>
      </c>
      <c r="G128" s="707">
        <v>1050.7916680000001</v>
      </c>
      <c r="H128" s="707">
        <v>86.263279999999995</v>
      </c>
      <c r="I128" s="707">
        <v>983.49149</v>
      </c>
      <c r="J128" s="707">
        <v>-67.300178000000074</v>
      </c>
      <c r="K128" s="709">
        <v>0.77996073496337104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1169.9135209999999</v>
      </c>
      <c r="C129" s="707">
        <v>1363.3543999999999</v>
      </c>
      <c r="D129" s="707">
        <v>193.440879</v>
      </c>
      <c r="E129" s="708">
        <v>1.1653463059685418</v>
      </c>
      <c r="F129" s="706">
        <v>884.40324720000001</v>
      </c>
      <c r="G129" s="707">
        <v>737.00270599999999</v>
      </c>
      <c r="H129" s="707">
        <v>83.537520000000001</v>
      </c>
      <c r="I129" s="707">
        <v>1017.3881600000001</v>
      </c>
      <c r="J129" s="707">
        <v>280.3854540000001</v>
      </c>
      <c r="K129" s="709">
        <v>1.1503668300868719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29.949417</v>
      </c>
      <c r="C130" s="707">
        <v>32.229999999999997</v>
      </c>
      <c r="D130" s="707">
        <v>2.2805829999999965</v>
      </c>
      <c r="E130" s="708">
        <v>1.0761478261830604</v>
      </c>
      <c r="F130" s="706">
        <v>27.362282899999997</v>
      </c>
      <c r="G130" s="707">
        <v>22.801902416666664</v>
      </c>
      <c r="H130" s="707">
        <v>0</v>
      </c>
      <c r="I130" s="707">
        <v>16.666</v>
      </c>
      <c r="J130" s="707">
        <v>-6.1359024166666636</v>
      </c>
      <c r="K130" s="709">
        <v>0.60908660512387303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749.82970799999998</v>
      </c>
      <c r="C131" s="707">
        <v>866.49963000000002</v>
      </c>
      <c r="D131" s="707">
        <v>116.66992200000004</v>
      </c>
      <c r="E131" s="708">
        <v>1.1555952248293688</v>
      </c>
      <c r="F131" s="706">
        <v>770.04096389999995</v>
      </c>
      <c r="G131" s="707">
        <v>641.70080325000004</v>
      </c>
      <c r="H131" s="707">
        <v>39.057250000000003</v>
      </c>
      <c r="I131" s="707">
        <v>552.89990999999998</v>
      </c>
      <c r="J131" s="707">
        <v>-88.800893250000058</v>
      </c>
      <c r="K131" s="709">
        <v>0.71801363293680742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5</v>
      </c>
      <c r="C132" s="707">
        <v>3.2320000000000002</v>
      </c>
      <c r="D132" s="707">
        <v>-1.7679999999999998</v>
      </c>
      <c r="E132" s="708">
        <v>0.64640000000000009</v>
      </c>
      <c r="F132" s="706">
        <v>7</v>
      </c>
      <c r="G132" s="707">
        <v>5.8333333333333339</v>
      </c>
      <c r="H132" s="707">
        <v>0</v>
      </c>
      <c r="I132" s="707">
        <v>1.2110000000000001</v>
      </c>
      <c r="J132" s="707">
        <v>-4.6223333333333336</v>
      </c>
      <c r="K132" s="709">
        <v>0.17300000000000001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9.2635459999999998</v>
      </c>
      <c r="C133" s="707">
        <v>0</v>
      </c>
      <c r="D133" s="707">
        <v>-9.2635459999999998</v>
      </c>
      <c r="E133" s="708">
        <v>0</v>
      </c>
      <c r="F133" s="706">
        <v>0</v>
      </c>
      <c r="G133" s="707">
        <v>0</v>
      </c>
      <c r="H133" s="707">
        <v>0.28799999999999998</v>
      </c>
      <c r="I133" s="707">
        <v>0.28799999999999998</v>
      </c>
      <c r="J133" s="707">
        <v>0.28799999999999998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375.87084999999996</v>
      </c>
      <c r="C134" s="707">
        <v>461.39277000000004</v>
      </c>
      <c r="D134" s="707">
        <v>85.52192000000008</v>
      </c>
      <c r="E134" s="708">
        <v>1.2275300678411216</v>
      </c>
      <c r="F134" s="706">
        <v>0</v>
      </c>
      <c r="G134" s="707">
        <v>0</v>
      </c>
      <c r="H134" s="707">
        <v>42.218309999999995</v>
      </c>
      <c r="I134" s="707">
        <v>328.76772</v>
      </c>
      <c r="J134" s="707">
        <v>328.76772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0</v>
      </c>
      <c r="D135" s="707">
        <v>0</v>
      </c>
      <c r="E135" s="708">
        <v>0</v>
      </c>
      <c r="F135" s="706">
        <v>30</v>
      </c>
      <c r="G135" s="707">
        <v>25</v>
      </c>
      <c r="H135" s="707">
        <v>0</v>
      </c>
      <c r="I135" s="707">
        <v>10.815899999999999</v>
      </c>
      <c r="J135" s="707">
        <v>-14.184100000000001</v>
      </c>
      <c r="K135" s="709">
        <v>0.36052999999999996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0</v>
      </c>
      <c r="D136" s="707">
        <v>0</v>
      </c>
      <c r="E136" s="708">
        <v>0</v>
      </c>
      <c r="F136" s="706">
        <v>50.000000399999998</v>
      </c>
      <c r="G136" s="707">
        <v>41.666666999999997</v>
      </c>
      <c r="H136" s="707">
        <v>1.9739599999999999</v>
      </c>
      <c r="I136" s="707">
        <v>106.73963000000001</v>
      </c>
      <c r="J136" s="707">
        <v>65.072963000000016</v>
      </c>
      <c r="K136" s="709">
        <v>2.1347925829216594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17.74295</v>
      </c>
      <c r="D137" s="707">
        <v>17.74295</v>
      </c>
      <c r="E137" s="708">
        <v>0</v>
      </c>
      <c r="F137" s="706">
        <v>15.236272699999999</v>
      </c>
      <c r="G137" s="707">
        <v>12.696893916666665</v>
      </c>
      <c r="H137" s="707">
        <v>0</v>
      </c>
      <c r="I137" s="707">
        <v>0</v>
      </c>
      <c r="J137" s="707">
        <v>-12.696893916666665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5.2859999999999996</v>
      </c>
      <c r="D138" s="707">
        <v>5.2859999999999996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12.456950000000001</v>
      </c>
      <c r="D139" s="707">
        <v>12.456950000000001</v>
      </c>
      <c r="E139" s="708">
        <v>0</v>
      </c>
      <c r="F139" s="706">
        <v>15.236272699999999</v>
      </c>
      <c r="G139" s="707">
        <v>12.696893916666665</v>
      </c>
      <c r="H139" s="707">
        <v>0</v>
      </c>
      <c r="I139" s="707">
        <v>0</v>
      </c>
      <c r="J139" s="707">
        <v>-12.696893916666665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97572.131496000002</v>
      </c>
      <c r="C140" s="707">
        <v>101278.28469</v>
      </c>
      <c r="D140" s="707">
        <v>3706.1531939999986</v>
      </c>
      <c r="E140" s="708">
        <v>1.0379837268816039</v>
      </c>
      <c r="F140" s="706">
        <v>107886.6679627</v>
      </c>
      <c r="G140" s="707">
        <v>89905.556635583329</v>
      </c>
      <c r="H140" s="707">
        <v>17125.294249999999</v>
      </c>
      <c r="I140" s="707">
        <v>94536.072009999902</v>
      </c>
      <c r="J140" s="707">
        <v>4630.5153744165727</v>
      </c>
      <c r="K140" s="709">
        <v>0.87625351487066183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70805.289999999994</v>
      </c>
      <c r="C141" s="707">
        <v>75038.407999999996</v>
      </c>
      <c r="D141" s="707">
        <v>4233.1180000000022</v>
      </c>
      <c r="E141" s="708">
        <v>1.0597853352482562</v>
      </c>
      <c r="F141" s="706">
        <v>79459.459131199896</v>
      </c>
      <c r="G141" s="707">
        <v>66216.215942666575</v>
      </c>
      <c r="H141" s="707">
        <v>12747.138999999999</v>
      </c>
      <c r="I141" s="707">
        <v>69795.237999999998</v>
      </c>
      <c r="J141" s="707">
        <v>3579.0220573334227</v>
      </c>
      <c r="K141" s="709">
        <v>0.87837544784639465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70570.460000000006</v>
      </c>
      <c r="C142" s="707">
        <v>74783.3</v>
      </c>
      <c r="D142" s="707">
        <v>4212.8399999999965</v>
      </c>
      <c r="E142" s="708">
        <v>1.0596969326825982</v>
      </c>
      <c r="F142" s="706">
        <v>79202.792270999998</v>
      </c>
      <c r="G142" s="707">
        <v>66002.326892500001</v>
      </c>
      <c r="H142" s="707">
        <v>6010.7370000000001</v>
      </c>
      <c r="I142" s="707">
        <v>62841.576999999997</v>
      </c>
      <c r="J142" s="707">
        <v>-3160.7498925000036</v>
      </c>
      <c r="K142" s="709">
        <v>0.79342628205558052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70570.460000000006</v>
      </c>
      <c r="C143" s="707">
        <v>74783.3</v>
      </c>
      <c r="D143" s="707">
        <v>4212.8399999999965</v>
      </c>
      <c r="E143" s="708">
        <v>1.0596969326825982</v>
      </c>
      <c r="F143" s="706">
        <v>79202.792270999998</v>
      </c>
      <c r="G143" s="707">
        <v>66002.326892500001</v>
      </c>
      <c r="H143" s="707">
        <v>6010.7370000000001</v>
      </c>
      <c r="I143" s="707">
        <v>62841.576999999997</v>
      </c>
      <c r="J143" s="707">
        <v>-3160.7498925000036</v>
      </c>
      <c r="K143" s="709">
        <v>0.79342628205558052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0.129</v>
      </c>
      <c r="D144" s="707">
        <v>0.129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0.129</v>
      </c>
      <c r="D145" s="707">
        <v>0.129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105.6</v>
      </c>
      <c r="C146" s="707">
        <v>0</v>
      </c>
      <c r="D146" s="707">
        <v>-105.6</v>
      </c>
      <c r="E146" s="708">
        <v>0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105.6</v>
      </c>
      <c r="C147" s="707">
        <v>0</v>
      </c>
      <c r="D147" s="707">
        <v>-105.6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76.55</v>
      </c>
      <c r="C148" s="707">
        <v>185.72900000000001</v>
      </c>
      <c r="D148" s="707">
        <v>109.17900000000002</v>
      </c>
      <c r="E148" s="708">
        <v>2.4262442847811889</v>
      </c>
      <c r="F148" s="706">
        <v>162.92052619999998</v>
      </c>
      <c r="G148" s="707">
        <v>135.76710516666665</v>
      </c>
      <c r="H148" s="707">
        <v>133.11199999999999</v>
      </c>
      <c r="I148" s="707">
        <v>309.87099999999998</v>
      </c>
      <c r="J148" s="707">
        <v>174.10389483333333</v>
      </c>
      <c r="K148" s="709">
        <v>1.9019764251166531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76.55</v>
      </c>
      <c r="C149" s="707">
        <v>185.72900000000001</v>
      </c>
      <c r="D149" s="707">
        <v>109.17900000000002</v>
      </c>
      <c r="E149" s="708">
        <v>2.4262442847811889</v>
      </c>
      <c r="F149" s="706">
        <v>162.92052619999998</v>
      </c>
      <c r="G149" s="707">
        <v>135.76710516666665</v>
      </c>
      <c r="H149" s="707">
        <v>133.11199999999999</v>
      </c>
      <c r="I149" s="707">
        <v>309.87099999999998</v>
      </c>
      <c r="J149" s="707">
        <v>174.10389483333333</v>
      </c>
      <c r="K149" s="709">
        <v>1.9019764251166531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52.68</v>
      </c>
      <c r="C150" s="707">
        <v>69.25</v>
      </c>
      <c r="D150" s="707">
        <v>16.57</v>
      </c>
      <c r="E150" s="708">
        <v>1.314540622627183</v>
      </c>
      <c r="F150" s="706">
        <v>93.746334000000104</v>
      </c>
      <c r="G150" s="707">
        <v>78.121945000000082</v>
      </c>
      <c r="H150" s="707">
        <v>1.5</v>
      </c>
      <c r="I150" s="707">
        <v>42</v>
      </c>
      <c r="J150" s="707">
        <v>-36.121945000000082</v>
      </c>
      <c r="K150" s="709">
        <v>0.44801751927707334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52.68</v>
      </c>
      <c r="C151" s="707">
        <v>69.25</v>
      </c>
      <c r="D151" s="707">
        <v>16.57</v>
      </c>
      <c r="E151" s="708">
        <v>1.314540622627183</v>
      </c>
      <c r="F151" s="706">
        <v>93.746334000000104</v>
      </c>
      <c r="G151" s="707">
        <v>78.121945000000082</v>
      </c>
      <c r="H151" s="707">
        <v>1.5</v>
      </c>
      <c r="I151" s="707">
        <v>42</v>
      </c>
      <c r="J151" s="707">
        <v>-36.121945000000082</v>
      </c>
      <c r="K151" s="709">
        <v>0.44801751927707334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6601.79</v>
      </c>
      <c r="I152" s="707">
        <v>6601.79</v>
      </c>
      <c r="J152" s="707">
        <v>6601.79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6601.79</v>
      </c>
      <c r="I153" s="707">
        <v>6601.79</v>
      </c>
      <c r="J153" s="707">
        <v>6601.79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24934.82</v>
      </c>
      <c r="C154" s="707">
        <v>24740.412840000001</v>
      </c>
      <c r="D154" s="707">
        <v>-194.40715999999884</v>
      </c>
      <c r="E154" s="708">
        <v>0.99220338626867977</v>
      </c>
      <c r="F154" s="706">
        <v>26506.3689012</v>
      </c>
      <c r="G154" s="707">
        <v>22088.640750999999</v>
      </c>
      <c r="H154" s="707">
        <v>4255.2645999999995</v>
      </c>
      <c r="I154" s="707">
        <v>23477.766920000002</v>
      </c>
      <c r="J154" s="707">
        <v>1389.1261690000028</v>
      </c>
      <c r="K154" s="709">
        <v>0.88574059342157252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6807.49</v>
      </c>
      <c r="C155" s="707">
        <v>6736.73657</v>
      </c>
      <c r="D155" s="707">
        <v>-70.753429999999753</v>
      </c>
      <c r="E155" s="708">
        <v>0.98960653192292614</v>
      </c>
      <c r="F155" s="706">
        <v>7151.3513207999995</v>
      </c>
      <c r="G155" s="707">
        <v>5959.4594339999994</v>
      </c>
      <c r="H155" s="707">
        <v>541.10324000000003</v>
      </c>
      <c r="I155" s="707">
        <v>5659.5134200000002</v>
      </c>
      <c r="J155" s="707">
        <v>-299.9460139999992</v>
      </c>
      <c r="K155" s="709">
        <v>0.79139076883820159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6807.49</v>
      </c>
      <c r="C156" s="707">
        <v>6736.73657</v>
      </c>
      <c r="D156" s="707">
        <v>-70.753429999999753</v>
      </c>
      <c r="E156" s="708">
        <v>0.98960653192292614</v>
      </c>
      <c r="F156" s="706">
        <v>7151.3513207999995</v>
      </c>
      <c r="G156" s="707">
        <v>5959.4594339999994</v>
      </c>
      <c r="H156" s="707">
        <v>541.10324000000003</v>
      </c>
      <c r="I156" s="707">
        <v>5659.5134200000002</v>
      </c>
      <c r="J156" s="707">
        <v>-299.9460139999992</v>
      </c>
      <c r="K156" s="709">
        <v>0.79139076883820159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18127.330000000002</v>
      </c>
      <c r="C157" s="707">
        <v>18003.67627</v>
      </c>
      <c r="D157" s="707">
        <v>-123.65373000000181</v>
      </c>
      <c r="E157" s="708">
        <v>0.99317860214383469</v>
      </c>
      <c r="F157" s="706">
        <v>19355.017580400003</v>
      </c>
      <c r="G157" s="707">
        <v>16129.181317000002</v>
      </c>
      <c r="H157" s="707">
        <v>1485.4613200000001</v>
      </c>
      <c r="I157" s="707">
        <v>15589.553460000001</v>
      </c>
      <c r="J157" s="707">
        <v>-539.62785700000131</v>
      </c>
      <c r="K157" s="709">
        <v>0.80545281838373906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18127.330000000002</v>
      </c>
      <c r="C158" s="707">
        <v>18003.67627</v>
      </c>
      <c r="D158" s="707">
        <v>-123.65373000000181</v>
      </c>
      <c r="E158" s="708">
        <v>0.99317860214383469</v>
      </c>
      <c r="F158" s="706">
        <v>19355.017580400003</v>
      </c>
      <c r="G158" s="707">
        <v>16129.181317000002</v>
      </c>
      <c r="H158" s="707">
        <v>1485.4613200000001</v>
      </c>
      <c r="I158" s="707">
        <v>15589.553460000001</v>
      </c>
      <c r="J158" s="707">
        <v>-539.62785700000131</v>
      </c>
      <c r="K158" s="709">
        <v>0.80545281838373906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594.16257999999993</v>
      </c>
      <c r="I159" s="707">
        <v>594.16257999999993</v>
      </c>
      <c r="J159" s="707">
        <v>594.16257999999993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594.16257999999993</v>
      </c>
      <c r="I160" s="707">
        <v>594.16257999999993</v>
      </c>
      <c r="J160" s="707">
        <v>594.16257999999993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1634.53746</v>
      </c>
      <c r="I161" s="707">
        <v>1634.53746</v>
      </c>
      <c r="J161" s="707">
        <v>1634.53746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1634.53746</v>
      </c>
      <c r="I162" s="707">
        <v>1634.53746</v>
      </c>
      <c r="J162" s="707">
        <v>1634.53746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317.14149599999996</v>
      </c>
      <c r="C163" s="707">
        <v>0</v>
      </c>
      <c r="D163" s="707">
        <v>-317.14149599999996</v>
      </c>
      <c r="E163" s="708">
        <v>0</v>
      </c>
      <c r="F163" s="706">
        <v>331.65074599999997</v>
      </c>
      <c r="G163" s="707">
        <v>276.37562166666663</v>
      </c>
      <c r="H163" s="707">
        <v>0</v>
      </c>
      <c r="I163" s="707">
        <v>0</v>
      </c>
      <c r="J163" s="707">
        <v>-276.37562166666663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317.14149599999996</v>
      </c>
      <c r="C164" s="707">
        <v>0</v>
      </c>
      <c r="D164" s="707">
        <v>-317.14149599999996</v>
      </c>
      <c r="E164" s="708">
        <v>0</v>
      </c>
      <c r="F164" s="706">
        <v>331.65074599999997</v>
      </c>
      <c r="G164" s="707">
        <v>276.37562166666663</v>
      </c>
      <c r="H164" s="707">
        <v>0</v>
      </c>
      <c r="I164" s="707">
        <v>0</v>
      </c>
      <c r="J164" s="707">
        <v>-276.37562166666663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317.14149599999996</v>
      </c>
      <c r="C165" s="707">
        <v>0</v>
      </c>
      <c r="D165" s="707">
        <v>-317.14149599999996</v>
      </c>
      <c r="E165" s="708">
        <v>0</v>
      </c>
      <c r="F165" s="706">
        <v>331.65074599999997</v>
      </c>
      <c r="G165" s="707">
        <v>276.37562166666663</v>
      </c>
      <c r="H165" s="707">
        <v>0</v>
      </c>
      <c r="I165" s="707">
        <v>0</v>
      </c>
      <c r="J165" s="707">
        <v>-276.37562166666663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1514.88</v>
      </c>
      <c r="C166" s="707">
        <v>1499.4638500000001</v>
      </c>
      <c r="D166" s="707">
        <v>-15.416150000000016</v>
      </c>
      <c r="E166" s="708">
        <v>0.98982351737431351</v>
      </c>
      <c r="F166" s="706">
        <v>1589.1891843000001</v>
      </c>
      <c r="G166" s="707">
        <v>1324.32432025</v>
      </c>
      <c r="H166" s="707">
        <v>122.89064999999999</v>
      </c>
      <c r="I166" s="707">
        <v>1263.06709</v>
      </c>
      <c r="J166" s="707">
        <v>-61.257230250000021</v>
      </c>
      <c r="K166" s="709">
        <v>0.79478711690096915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1514.88</v>
      </c>
      <c r="C167" s="707">
        <v>1499.4638500000001</v>
      </c>
      <c r="D167" s="707">
        <v>-15.416150000000016</v>
      </c>
      <c r="E167" s="708">
        <v>0.98982351737431351</v>
      </c>
      <c r="F167" s="706">
        <v>1589.1891843000001</v>
      </c>
      <c r="G167" s="707">
        <v>1324.32432025</v>
      </c>
      <c r="H167" s="707">
        <v>122.89064999999999</v>
      </c>
      <c r="I167" s="707">
        <v>1263.06709</v>
      </c>
      <c r="J167" s="707">
        <v>-61.257230250000021</v>
      </c>
      <c r="K167" s="709">
        <v>0.79478711690096915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1514.88</v>
      </c>
      <c r="C168" s="707">
        <v>1499.4638500000001</v>
      </c>
      <c r="D168" s="707">
        <v>-15.416150000000016</v>
      </c>
      <c r="E168" s="708">
        <v>0.98982351737431351</v>
      </c>
      <c r="F168" s="706">
        <v>1589.1891843000001</v>
      </c>
      <c r="G168" s="707">
        <v>1324.32432025</v>
      </c>
      <c r="H168" s="707">
        <v>122.89064999999999</v>
      </c>
      <c r="I168" s="707">
        <v>1263.06709</v>
      </c>
      <c r="J168" s="707">
        <v>-61.257230250000021</v>
      </c>
      <c r="K168" s="709">
        <v>0.79478711690096915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151.76779999999999</v>
      </c>
      <c r="D169" s="707">
        <v>151.76779999999999</v>
      </c>
      <c r="E169" s="708">
        <v>0</v>
      </c>
      <c r="F169" s="706">
        <v>139.64551920000002</v>
      </c>
      <c r="G169" s="707">
        <v>116.37126600000002</v>
      </c>
      <c r="H169" s="707">
        <v>4.6055000000000001</v>
      </c>
      <c r="I169" s="707">
        <v>22.438830000000003</v>
      </c>
      <c r="J169" s="707">
        <v>-93.932436000000024</v>
      </c>
      <c r="K169" s="709">
        <v>0.16068421048199302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151.76779999999999</v>
      </c>
      <c r="D170" s="707">
        <v>151.76779999999999</v>
      </c>
      <c r="E170" s="708">
        <v>0</v>
      </c>
      <c r="F170" s="706">
        <v>139.64551920000002</v>
      </c>
      <c r="G170" s="707">
        <v>116.37126600000002</v>
      </c>
      <c r="H170" s="707">
        <v>4.6055000000000001</v>
      </c>
      <c r="I170" s="707">
        <v>22.438830000000003</v>
      </c>
      <c r="J170" s="707">
        <v>-93.932436000000024</v>
      </c>
      <c r="K170" s="709">
        <v>0.16068421048199302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80.183800000000005</v>
      </c>
      <c r="D171" s="707">
        <v>80.183800000000005</v>
      </c>
      <c r="E171" s="708">
        <v>0</v>
      </c>
      <c r="F171" s="706">
        <v>85.290633600000007</v>
      </c>
      <c r="G171" s="707">
        <v>71.075528000000006</v>
      </c>
      <c r="H171" s="707">
        <v>4.6055000000000001</v>
      </c>
      <c r="I171" s="707">
        <v>15.73883</v>
      </c>
      <c r="J171" s="707">
        <v>-55.336698000000005</v>
      </c>
      <c r="K171" s="709">
        <v>0.1845317514442758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4.8688000000000002</v>
      </c>
      <c r="D172" s="707">
        <v>4.8688000000000002</v>
      </c>
      <c r="E172" s="708">
        <v>0</v>
      </c>
      <c r="F172" s="706">
        <v>5.1927827999999998</v>
      </c>
      <c r="G172" s="707">
        <v>4.3273190000000001</v>
      </c>
      <c r="H172" s="707">
        <v>0.87549999999999994</v>
      </c>
      <c r="I172" s="707">
        <v>1.89883</v>
      </c>
      <c r="J172" s="707">
        <v>-2.4284889999999999</v>
      </c>
      <c r="K172" s="709">
        <v>0.36566713323730776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20.55</v>
      </c>
      <c r="D173" s="707">
        <v>20.55</v>
      </c>
      <c r="E173" s="708">
        <v>0</v>
      </c>
      <c r="F173" s="706">
        <v>32.760835200000002</v>
      </c>
      <c r="G173" s="707">
        <v>27.300696000000002</v>
      </c>
      <c r="H173" s="707">
        <v>0</v>
      </c>
      <c r="I173" s="707">
        <v>1.5</v>
      </c>
      <c r="J173" s="707">
        <v>-25.800696000000002</v>
      </c>
      <c r="K173" s="709">
        <v>4.5786378486467889E-2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36.155000000000001</v>
      </c>
      <c r="D174" s="707">
        <v>36.155000000000001</v>
      </c>
      <c r="E174" s="708">
        <v>0</v>
      </c>
      <c r="F174" s="706">
        <v>40.131535200000002</v>
      </c>
      <c r="G174" s="707">
        <v>33.442945999999999</v>
      </c>
      <c r="H174" s="707">
        <v>3.73</v>
      </c>
      <c r="I174" s="707">
        <v>12.34</v>
      </c>
      <c r="J174" s="707">
        <v>-21.102945999999999</v>
      </c>
      <c r="K174" s="709">
        <v>0.3074888597832659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0.11</v>
      </c>
      <c r="D175" s="707">
        <v>0.11</v>
      </c>
      <c r="E175" s="708">
        <v>0</v>
      </c>
      <c r="F175" s="706">
        <v>0.120522</v>
      </c>
      <c r="G175" s="707">
        <v>0.100435</v>
      </c>
      <c r="H175" s="707">
        <v>0</v>
      </c>
      <c r="I175" s="707">
        <v>0</v>
      </c>
      <c r="J175" s="707">
        <v>-0.100435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18.5</v>
      </c>
      <c r="D176" s="707">
        <v>18.5</v>
      </c>
      <c r="E176" s="708">
        <v>0</v>
      </c>
      <c r="F176" s="706">
        <v>7.0849584000000005</v>
      </c>
      <c r="G176" s="707">
        <v>5.9041320000000006</v>
      </c>
      <c r="H176" s="707">
        <v>0</v>
      </c>
      <c r="I176" s="707">
        <v>0</v>
      </c>
      <c r="J176" s="707">
        <v>-5.9041320000000006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25.879000000000001</v>
      </c>
      <c r="D177" s="707">
        <v>25.879000000000001</v>
      </c>
      <c r="E177" s="708">
        <v>0</v>
      </c>
      <c r="F177" s="706">
        <v>20.361063600000001</v>
      </c>
      <c r="G177" s="707">
        <v>16.967553000000002</v>
      </c>
      <c r="H177" s="707">
        <v>0</v>
      </c>
      <c r="I177" s="707">
        <v>5.6</v>
      </c>
      <c r="J177" s="707">
        <v>-11.367553000000003</v>
      </c>
      <c r="K177" s="709">
        <v>0.2750347481847657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25.879000000000001</v>
      </c>
      <c r="D178" s="707">
        <v>25.879000000000001</v>
      </c>
      <c r="E178" s="708">
        <v>0</v>
      </c>
      <c r="F178" s="706">
        <v>20.361063600000001</v>
      </c>
      <c r="G178" s="707">
        <v>16.967553000000002</v>
      </c>
      <c r="H178" s="707">
        <v>0</v>
      </c>
      <c r="I178" s="707">
        <v>5.6</v>
      </c>
      <c r="J178" s="707">
        <v>-11.367553000000003</v>
      </c>
      <c r="K178" s="709">
        <v>0.2750347481847657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15.8</v>
      </c>
      <c r="D179" s="707">
        <v>15.8</v>
      </c>
      <c r="E179" s="708">
        <v>0</v>
      </c>
      <c r="F179" s="706">
        <v>6.3477012000000004</v>
      </c>
      <c r="G179" s="707">
        <v>5.2897510000000008</v>
      </c>
      <c r="H179" s="707">
        <v>0</v>
      </c>
      <c r="I179" s="707">
        <v>1.1000000000000001</v>
      </c>
      <c r="J179" s="707">
        <v>-4.1897510000000011</v>
      </c>
      <c r="K179" s="709">
        <v>0.17329108055684789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15.8</v>
      </c>
      <c r="D180" s="707">
        <v>15.8</v>
      </c>
      <c r="E180" s="708">
        <v>0</v>
      </c>
      <c r="F180" s="706">
        <v>6.3477012000000004</v>
      </c>
      <c r="G180" s="707">
        <v>5.2897510000000008</v>
      </c>
      <c r="H180" s="707">
        <v>0</v>
      </c>
      <c r="I180" s="707">
        <v>1.1000000000000001</v>
      </c>
      <c r="J180" s="707">
        <v>-4.1897510000000011</v>
      </c>
      <c r="K180" s="709">
        <v>0.17329108055684789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29.905000000000001</v>
      </c>
      <c r="D181" s="707">
        <v>29.905000000000001</v>
      </c>
      <c r="E181" s="708">
        <v>0</v>
      </c>
      <c r="F181" s="706">
        <v>27.646120800000002</v>
      </c>
      <c r="G181" s="707">
        <v>23.038434000000002</v>
      </c>
      <c r="H181" s="707">
        <v>0</v>
      </c>
      <c r="I181" s="707">
        <v>0</v>
      </c>
      <c r="J181" s="707">
        <v>-23.038434000000002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29.905000000000001</v>
      </c>
      <c r="D182" s="707">
        <v>29.905000000000001</v>
      </c>
      <c r="E182" s="708">
        <v>0</v>
      </c>
      <c r="F182" s="706">
        <v>27.646120800000002</v>
      </c>
      <c r="G182" s="707">
        <v>23.038434000000002</v>
      </c>
      <c r="H182" s="707">
        <v>0</v>
      </c>
      <c r="I182" s="707">
        <v>0</v>
      </c>
      <c r="J182" s="707">
        <v>-23.038434000000002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6109.9999960000005</v>
      </c>
      <c r="C183" s="707">
        <v>6364.7415999999994</v>
      </c>
      <c r="D183" s="707">
        <v>254.74160399999892</v>
      </c>
      <c r="E183" s="708">
        <v>1.0416925702400603</v>
      </c>
      <c r="F183" s="706">
        <v>4570.6323144000098</v>
      </c>
      <c r="G183" s="707">
        <v>3808.8602620000079</v>
      </c>
      <c r="H183" s="707">
        <v>435.47122999999999</v>
      </c>
      <c r="I183" s="707">
        <v>4147.4687700000004</v>
      </c>
      <c r="J183" s="707">
        <v>338.60850799999253</v>
      </c>
      <c r="K183" s="709">
        <v>0.90741684841574088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5982.9999960000005</v>
      </c>
      <c r="C184" s="707">
        <v>6041.93696</v>
      </c>
      <c r="D184" s="707">
        <v>58.936963999999534</v>
      </c>
      <c r="E184" s="708">
        <v>1.0098507377635639</v>
      </c>
      <c r="F184" s="706">
        <v>4560.1369002000101</v>
      </c>
      <c r="G184" s="707">
        <v>3800.1140835000087</v>
      </c>
      <c r="H184" s="707">
        <v>393.35372999999998</v>
      </c>
      <c r="I184" s="707">
        <v>3892.48614</v>
      </c>
      <c r="J184" s="707">
        <v>92.372056499991231</v>
      </c>
      <c r="K184" s="709">
        <v>0.85358975512977986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5982.9999960000005</v>
      </c>
      <c r="C185" s="707">
        <v>6002.7879599999997</v>
      </c>
      <c r="D185" s="707">
        <v>19.787963999999192</v>
      </c>
      <c r="E185" s="708">
        <v>1.0033073648693345</v>
      </c>
      <c r="F185" s="706">
        <v>4560.1369002000101</v>
      </c>
      <c r="G185" s="707">
        <v>3800.1140835000087</v>
      </c>
      <c r="H185" s="707">
        <v>393.35372999999998</v>
      </c>
      <c r="I185" s="707">
        <v>3866.2661400000002</v>
      </c>
      <c r="J185" s="707">
        <v>66.152056499991431</v>
      </c>
      <c r="K185" s="709">
        <v>0.84783992775094619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218.00000399999999</v>
      </c>
      <c r="C186" s="707">
        <v>255.39828</v>
      </c>
      <c r="D186" s="707">
        <v>37.39827600000001</v>
      </c>
      <c r="E186" s="708">
        <v>1.1715517216229043</v>
      </c>
      <c r="F186" s="706">
        <v>312.25999920000004</v>
      </c>
      <c r="G186" s="707">
        <v>260.21666600000003</v>
      </c>
      <c r="H186" s="707">
        <v>25.201540000000001</v>
      </c>
      <c r="I186" s="707">
        <v>247.18025</v>
      </c>
      <c r="J186" s="707">
        <v>-13.036416000000031</v>
      </c>
      <c r="K186" s="709">
        <v>0.79158473910609028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1504.000008</v>
      </c>
      <c r="C187" s="707">
        <v>1481.4092700000001</v>
      </c>
      <c r="D187" s="707">
        <v>-22.590737999999874</v>
      </c>
      <c r="E187" s="708">
        <v>0.98497956257989605</v>
      </c>
      <c r="F187" s="706">
        <v>1303.1135609999999</v>
      </c>
      <c r="G187" s="707">
        <v>1085.9279674999998</v>
      </c>
      <c r="H187" s="707">
        <v>118.03135</v>
      </c>
      <c r="I187" s="707">
        <v>1182.04919</v>
      </c>
      <c r="J187" s="707">
        <v>96.121222500000158</v>
      </c>
      <c r="K187" s="709">
        <v>0.90709607004082127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45.999995999999996</v>
      </c>
      <c r="C188" s="707">
        <v>45.66</v>
      </c>
      <c r="D188" s="707">
        <v>-0.3399959999999993</v>
      </c>
      <c r="E188" s="708">
        <v>0.99260878196598101</v>
      </c>
      <c r="F188" s="706">
        <v>45.66</v>
      </c>
      <c r="G188" s="707">
        <v>38.049999999999997</v>
      </c>
      <c r="H188" s="707">
        <v>11.112</v>
      </c>
      <c r="I188" s="707">
        <v>45.356999999999999</v>
      </c>
      <c r="J188" s="707">
        <v>7.3070000000000022</v>
      </c>
      <c r="K188" s="709">
        <v>0.99336399474375825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1105.999992</v>
      </c>
      <c r="C189" s="707">
        <v>1110.62528</v>
      </c>
      <c r="D189" s="707">
        <v>4.625287999999955</v>
      </c>
      <c r="E189" s="708">
        <v>1.0041819964136129</v>
      </c>
      <c r="F189" s="706">
        <v>1142.9609399999999</v>
      </c>
      <c r="G189" s="707">
        <v>952.46744999999987</v>
      </c>
      <c r="H189" s="707">
        <v>92.742789999999999</v>
      </c>
      <c r="I189" s="707">
        <v>928.09089000000006</v>
      </c>
      <c r="J189" s="707">
        <v>-24.376559999999813</v>
      </c>
      <c r="K189" s="709">
        <v>0.81200578035501381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3097.000008</v>
      </c>
      <c r="C190" s="707">
        <v>3097.50873</v>
      </c>
      <c r="D190" s="707">
        <v>0.50872200000003431</v>
      </c>
      <c r="E190" s="708">
        <v>1.0001642628345773</v>
      </c>
      <c r="F190" s="706">
        <v>1746.7386000000001</v>
      </c>
      <c r="G190" s="707">
        <v>1455.6155000000001</v>
      </c>
      <c r="H190" s="707">
        <v>145.55965</v>
      </c>
      <c r="I190" s="707">
        <v>1455.59781</v>
      </c>
      <c r="J190" s="707">
        <v>-1.7690000000129658E-2</v>
      </c>
      <c r="K190" s="709">
        <v>0.8333232058878185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11.999988</v>
      </c>
      <c r="C191" s="707">
        <v>12.186399999999999</v>
      </c>
      <c r="D191" s="707">
        <v>0.18641199999999891</v>
      </c>
      <c r="E191" s="708">
        <v>1.015534348867682</v>
      </c>
      <c r="F191" s="706">
        <v>9.4037999999999986</v>
      </c>
      <c r="G191" s="707">
        <v>7.8364999999999982</v>
      </c>
      <c r="H191" s="707">
        <v>0.70640000000000003</v>
      </c>
      <c r="I191" s="707">
        <v>7.9909999999999997</v>
      </c>
      <c r="J191" s="707">
        <v>0.15450000000000141</v>
      </c>
      <c r="K191" s="709">
        <v>0.84976286182181682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39.149000000000001</v>
      </c>
      <c r="D192" s="707">
        <v>39.149000000000001</v>
      </c>
      <c r="E192" s="708">
        <v>0</v>
      </c>
      <c r="F192" s="706">
        <v>0</v>
      </c>
      <c r="G192" s="707">
        <v>0</v>
      </c>
      <c r="H192" s="707">
        <v>0</v>
      </c>
      <c r="I192" s="707">
        <v>26.22</v>
      </c>
      <c r="J192" s="707">
        <v>26.22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39.149000000000001</v>
      </c>
      <c r="D193" s="707">
        <v>39.149000000000001</v>
      </c>
      <c r="E193" s="708">
        <v>0</v>
      </c>
      <c r="F193" s="706">
        <v>0</v>
      </c>
      <c r="G193" s="707">
        <v>0</v>
      </c>
      <c r="H193" s="707">
        <v>0</v>
      </c>
      <c r="I193" s="707">
        <v>26.22</v>
      </c>
      <c r="J193" s="707">
        <v>26.22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127</v>
      </c>
      <c r="C194" s="707">
        <v>322.80464000000001</v>
      </c>
      <c r="D194" s="707">
        <v>195.80464000000001</v>
      </c>
      <c r="E194" s="708">
        <v>2.5417688188976379</v>
      </c>
      <c r="F194" s="706">
        <v>10.495414199999999</v>
      </c>
      <c r="G194" s="707">
        <v>8.7461784999999992</v>
      </c>
      <c r="H194" s="707">
        <v>42.1175</v>
      </c>
      <c r="I194" s="707">
        <v>254.98263</v>
      </c>
      <c r="J194" s="707">
        <v>246.23645149999999</v>
      </c>
      <c r="K194" s="709">
        <v>24.294670523817921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127</v>
      </c>
      <c r="C195" s="707">
        <v>231.32559000000001</v>
      </c>
      <c r="D195" s="707">
        <v>104.32559000000001</v>
      </c>
      <c r="E195" s="708">
        <v>1.8214613385826772</v>
      </c>
      <c r="F195" s="706">
        <v>0</v>
      </c>
      <c r="G195" s="707">
        <v>0</v>
      </c>
      <c r="H195" s="707">
        <v>20</v>
      </c>
      <c r="I195" s="707">
        <v>208.28035</v>
      </c>
      <c r="J195" s="707">
        <v>208.28035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127</v>
      </c>
      <c r="C196" s="707">
        <v>231.32559000000001</v>
      </c>
      <c r="D196" s="707">
        <v>104.32559000000001</v>
      </c>
      <c r="E196" s="708">
        <v>1.8214613385826772</v>
      </c>
      <c r="F196" s="706">
        <v>0</v>
      </c>
      <c r="G196" s="707">
        <v>0</v>
      </c>
      <c r="H196" s="707">
        <v>0</v>
      </c>
      <c r="I196" s="707">
        <v>152.13039000000001</v>
      </c>
      <c r="J196" s="707">
        <v>152.13039000000001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20</v>
      </c>
      <c r="I197" s="707">
        <v>56.14996</v>
      </c>
      <c r="J197" s="707">
        <v>56.14996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28.55885</v>
      </c>
      <c r="D198" s="707">
        <v>28.55885</v>
      </c>
      <c r="E198" s="708">
        <v>0</v>
      </c>
      <c r="F198" s="706">
        <v>0</v>
      </c>
      <c r="G198" s="707">
        <v>0</v>
      </c>
      <c r="H198" s="707">
        <v>0</v>
      </c>
      <c r="I198" s="707">
        <v>9.8227799999999998</v>
      </c>
      <c r="J198" s="707">
        <v>9.8227799999999998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25.374980000000001</v>
      </c>
      <c r="D199" s="707">
        <v>25.374980000000001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3.1838699999999998</v>
      </c>
      <c r="D200" s="707">
        <v>3.1838699999999998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0</v>
      </c>
      <c r="I201" s="707">
        <v>9.8227799999999998</v>
      </c>
      <c r="J201" s="707">
        <v>9.8227799999999998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4.4770000000000003</v>
      </c>
      <c r="D202" s="707">
        <v>4.4770000000000003</v>
      </c>
      <c r="E202" s="708">
        <v>0</v>
      </c>
      <c r="F202" s="706">
        <v>10.495414199999999</v>
      </c>
      <c r="G202" s="707">
        <v>8.7461784999999992</v>
      </c>
      <c r="H202" s="707">
        <v>12.160500000000001</v>
      </c>
      <c r="I202" s="707">
        <v>12.160500000000001</v>
      </c>
      <c r="J202" s="707">
        <v>3.4143215000000016</v>
      </c>
      <c r="K202" s="709">
        <v>1.1586488887689637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4.4770000000000003</v>
      </c>
      <c r="D203" s="707">
        <v>4.4770000000000003</v>
      </c>
      <c r="E203" s="708">
        <v>0</v>
      </c>
      <c r="F203" s="706">
        <v>10.495414199999999</v>
      </c>
      <c r="G203" s="707">
        <v>8.7461784999999992</v>
      </c>
      <c r="H203" s="707">
        <v>12.160500000000001</v>
      </c>
      <c r="I203" s="707">
        <v>12.160500000000001</v>
      </c>
      <c r="J203" s="707">
        <v>3.4143215000000016</v>
      </c>
      <c r="K203" s="709">
        <v>1.1586488887689637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58.443199999999997</v>
      </c>
      <c r="D204" s="707">
        <v>58.443199999999997</v>
      </c>
      <c r="E204" s="708">
        <v>0</v>
      </c>
      <c r="F204" s="706">
        <v>0</v>
      </c>
      <c r="G204" s="707">
        <v>0</v>
      </c>
      <c r="H204" s="707">
        <v>9.9570000000000007</v>
      </c>
      <c r="I204" s="707">
        <v>24.719000000000001</v>
      </c>
      <c r="J204" s="707">
        <v>24.719000000000001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35.937199999999997</v>
      </c>
      <c r="D205" s="707">
        <v>35.937199999999997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22.506</v>
      </c>
      <c r="D206" s="707">
        <v>22.506</v>
      </c>
      <c r="E206" s="708">
        <v>0</v>
      </c>
      <c r="F206" s="706">
        <v>0</v>
      </c>
      <c r="G206" s="707">
        <v>0</v>
      </c>
      <c r="H206" s="707">
        <v>9.9570000000000007</v>
      </c>
      <c r="I206" s="707">
        <v>24.719000000000001</v>
      </c>
      <c r="J206" s="707">
        <v>24.719000000000001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188629.166612</v>
      </c>
      <c r="C207" s="707">
        <v>198986.50241999998</v>
      </c>
      <c r="D207" s="707">
        <v>10357.335807999974</v>
      </c>
      <c r="E207" s="708">
        <v>1.0549084534169864</v>
      </c>
      <c r="F207" s="706">
        <v>140.8994156</v>
      </c>
      <c r="G207" s="707">
        <v>117.41617966666666</v>
      </c>
      <c r="H207" s="707">
        <v>25666.523539999998</v>
      </c>
      <c r="I207" s="707">
        <v>169881.66855999999</v>
      </c>
      <c r="J207" s="707">
        <v>169764.25238033332</v>
      </c>
      <c r="K207" s="709">
        <v>1205.6946285872316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188629.166612</v>
      </c>
      <c r="C208" s="707">
        <v>198811.45299000002</v>
      </c>
      <c r="D208" s="707">
        <v>10182.286378000019</v>
      </c>
      <c r="E208" s="708">
        <v>1.0539804451288513</v>
      </c>
      <c r="F208" s="706">
        <v>0.42972160000000004</v>
      </c>
      <c r="G208" s="707">
        <v>0.35810133333333333</v>
      </c>
      <c r="H208" s="707">
        <v>17631.707039999998</v>
      </c>
      <c r="I208" s="707">
        <v>161796.89506000001</v>
      </c>
      <c r="J208" s="707">
        <v>161796.53695866666</v>
      </c>
      <c r="K208" s="709">
        <v>376515.62095086678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188629.166612</v>
      </c>
      <c r="C209" s="707">
        <v>198811.45299000002</v>
      </c>
      <c r="D209" s="707">
        <v>10182.286378000019</v>
      </c>
      <c r="E209" s="708">
        <v>1.0539804451288513</v>
      </c>
      <c r="F209" s="706">
        <v>0.42972160000000004</v>
      </c>
      <c r="G209" s="707">
        <v>0.35810133333333333</v>
      </c>
      <c r="H209" s="707">
        <v>17631.707039999998</v>
      </c>
      <c r="I209" s="707">
        <v>161796.89506000001</v>
      </c>
      <c r="J209" s="707">
        <v>161796.53695866666</v>
      </c>
      <c r="K209" s="709">
        <v>376515.62095086678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1.7041269999999999</v>
      </c>
      <c r="C210" s="707">
        <v>0.44241000000000003</v>
      </c>
      <c r="D210" s="707">
        <v>-1.261717</v>
      </c>
      <c r="E210" s="708">
        <v>0.25961093275325142</v>
      </c>
      <c r="F210" s="706">
        <v>0.42972160000000004</v>
      </c>
      <c r="G210" s="707">
        <v>0.35810133333333333</v>
      </c>
      <c r="H210" s="707">
        <v>0</v>
      </c>
      <c r="I210" s="707">
        <v>0</v>
      </c>
      <c r="J210" s="707">
        <v>-0.35810133333333333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0.46138499999999999</v>
      </c>
      <c r="C211" s="707">
        <v>0.35041</v>
      </c>
      <c r="D211" s="707">
        <v>-0.11097499999999999</v>
      </c>
      <c r="E211" s="708">
        <v>0.75947419183545195</v>
      </c>
      <c r="F211" s="706">
        <v>0.34400770000000003</v>
      </c>
      <c r="G211" s="707">
        <v>0.28667308333333336</v>
      </c>
      <c r="H211" s="707">
        <v>0</v>
      </c>
      <c r="I211" s="707">
        <v>0</v>
      </c>
      <c r="J211" s="707">
        <v>-0.28667308333333336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9.1999999999999998E-2</v>
      </c>
      <c r="D212" s="707">
        <v>9.1999999999999998E-2</v>
      </c>
      <c r="E212" s="708">
        <v>0</v>
      </c>
      <c r="F212" s="706">
        <v>8.5713899999999996E-2</v>
      </c>
      <c r="G212" s="707">
        <v>7.1428249999999999E-2</v>
      </c>
      <c r="H212" s="707">
        <v>0</v>
      </c>
      <c r="I212" s="707">
        <v>0</v>
      </c>
      <c r="J212" s="707">
        <v>-7.1428249999999999E-2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1.242742</v>
      </c>
      <c r="C213" s="707">
        <v>0</v>
      </c>
      <c r="D213" s="707">
        <v>-1.242742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4.5554899999999998</v>
      </c>
      <c r="C214" s="707">
        <v>589.21073000000001</v>
      </c>
      <c r="D214" s="707">
        <v>584.65524000000005</v>
      </c>
      <c r="E214" s="708">
        <v>129.34080197739431</v>
      </c>
      <c r="F214" s="706">
        <v>0</v>
      </c>
      <c r="G214" s="707">
        <v>0</v>
      </c>
      <c r="H214" s="707">
        <v>380.33742999999998</v>
      </c>
      <c r="I214" s="707">
        <v>875.37783999999999</v>
      </c>
      <c r="J214" s="707">
        <v>875.37783999999999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4.5554899999999998</v>
      </c>
      <c r="C215" s="707">
        <v>2.1475599999999999</v>
      </c>
      <c r="D215" s="707">
        <v>-2.4079299999999999</v>
      </c>
      <c r="E215" s="708">
        <v>0.47142239363932309</v>
      </c>
      <c r="F215" s="706">
        <v>0</v>
      </c>
      <c r="G215" s="707">
        <v>0</v>
      </c>
      <c r="H215" s="707">
        <v>208.23545000000001</v>
      </c>
      <c r="I215" s="707">
        <v>208.23545000000001</v>
      </c>
      <c r="J215" s="707">
        <v>208.23545000000001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587.06317000000001</v>
      </c>
      <c r="D216" s="707">
        <v>587.06317000000001</v>
      </c>
      <c r="E216" s="708">
        <v>0</v>
      </c>
      <c r="F216" s="706">
        <v>0</v>
      </c>
      <c r="G216" s="707">
        <v>0</v>
      </c>
      <c r="H216" s="707">
        <v>172.10198</v>
      </c>
      <c r="I216" s="707">
        <v>667.14238999999998</v>
      </c>
      <c r="J216" s="707">
        <v>667.14238999999998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188622.906995</v>
      </c>
      <c r="C217" s="707">
        <v>191607.47712999998</v>
      </c>
      <c r="D217" s="707">
        <v>2984.5701349999872</v>
      </c>
      <c r="E217" s="708">
        <v>1.0158229463353521</v>
      </c>
      <c r="F217" s="706">
        <v>0</v>
      </c>
      <c r="G217" s="707">
        <v>0</v>
      </c>
      <c r="H217" s="707">
        <v>16415.636849999999</v>
      </c>
      <c r="I217" s="707">
        <v>156905.72659000001</v>
      </c>
      <c r="J217" s="707">
        <v>156905.72659000001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188622.906995</v>
      </c>
      <c r="C218" s="707">
        <v>191607.47712999998</v>
      </c>
      <c r="D218" s="707">
        <v>2984.5701349999872</v>
      </c>
      <c r="E218" s="708">
        <v>1.0158229463353521</v>
      </c>
      <c r="F218" s="706">
        <v>0</v>
      </c>
      <c r="G218" s="707">
        <v>0</v>
      </c>
      <c r="H218" s="707">
        <v>16415.636849999999</v>
      </c>
      <c r="I218" s="707">
        <v>156905.72659000001</v>
      </c>
      <c r="J218" s="707">
        <v>156905.72659000001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6614.3227200000001</v>
      </c>
      <c r="D219" s="707">
        <v>6614.3227200000001</v>
      </c>
      <c r="E219" s="708">
        <v>0</v>
      </c>
      <c r="F219" s="706">
        <v>0</v>
      </c>
      <c r="G219" s="707">
        <v>0</v>
      </c>
      <c r="H219" s="707">
        <v>835.73275999999998</v>
      </c>
      <c r="I219" s="707">
        <v>4015.79063</v>
      </c>
      <c r="J219" s="707">
        <v>4015.79063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6614.3227200000001</v>
      </c>
      <c r="D220" s="707">
        <v>6614.3227200000001</v>
      </c>
      <c r="E220" s="708">
        <v>0</v>
      </c>
      <c r="F220" s="706">
        <v>0</v>
      </c>
      <c r="G220" s="707">
        <v>0</v>
      </c>
      <c r="H220" s="707">
        <v>835.73275999999998</v>
      </c>
      <c r="I220" s="707">
        <v>4015.79063</v>
      </c>
      <c r="J220" s="707">
        <v>4015.79063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74.794429999999991</v>
      </c>
      <c r="D221" s="707">
        <v>74.794429999999991</v>
      </c>
      <c r="E221" s="708">
        <v>0</v>
      </c>
      <c r="F221" s="706">
        <v>4.3169529000000004</v>
      </c>
      <c r="G221" s="707">
        <v>3.5974607500000007</v>
      </c>
      <c r="H221" s="707">
        <v>21.5</v>
      </c>
      <c r="I221" s="707">
        <v>65.085999999999999</v>
      </c>
      <c r="J221" s="707">
        <v>61.488539249999995</v>
      </c>
      <c r="K221" s="709">
        <v>15.076838109584191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69.25</v>
      </c>
      <c r="D222" s="707">
        <v>69.25</v>
      </c>
      <c r="E222" s="708">
        <v>0</v>
      </c>
      <c r="F222" s="706">
        <v>0</v>
      </c>
      <c r="G222" s="707">
        <v>0</v>
      </c>
      <c r="H222" s="707">
        <v>1.5</v>
      </c>
      <c r="I222" s="707">
        <v>42</v>
      </c>
      <c r="J222" s="707">
        <v>42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69.25</v>
      </c>
      <c r="D223" s="707">
        <v>69.25</v>
      </c>
      <c r="E223" s="708">
        <v>0</v>
      </c>
      <c r="F223" s="706">
        <v>0</v>
      </c>
      <c r="G223" s="707">
        <v>0</v>
      </c>
      <c r="H223" s="707">
        <v>1.5</v>
      </c>
      <c r="I223" s="707">
        <v>42</v>
      </c>
      <c r="J223" s="707">
        <v>42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69.25</v>
      </c>
      <c r="D224" s="707">
        <v>69.25</v>
      </c>
      <c r="E224" s="708">
        <v>0</v>
      </c>
      <c r="F224" s="706">
        <v>0</v>
      </c>
      <c r="G224" s="707">
        <v>0</v>
      </c>
      <c r="H224" s="707">
        <v>1.5</v>
      </c>
      <c r="I224" s="707">
        <v>42</v>
      </c>
      <c r="J224" s="707">
        <v>42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5.5444300000000002</v>
      </c>
      <c r="D225" s="707">
        <v>5.5444300000000002</v>
      </c>
      <c r="E225" s="708">
        <v>0</v>
      </c>
      <c r="F225" s="706">
        <v>4.3169529000000004</v>
      </c>
      <c r="G225" s="707">
        <v>3.5974607500000007</v>
      </c>
      <c r="H225" s="707">
        <v>20</v>
      </c>
      <c r="I225" s="707">
        <v>23.085999999999999</v>
      </c>
      <c r="J225" s="707">
        <v>19.488539249999999</v>
      </c>
      <c r="K225" s="709">
        <v>5.3477535045610516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-2.5000000000000001E-4</v>
      </c>
      <c r="D226" s="707">
        <v>-2.5000000000000001E-4</v>
      </c>
      <c r="E226" s="708">
        <v>0</v>
      </c>
      <c r="F226" s="706">
        <v>0</v>
      </c>
      <c r="G226" s="707">
        <v>0</v>
      </c>
      <c r="H226" s="707">
        <v>20</v>
      </c>
      <c r="I226" s="707">
        <v>20</v>
      </c>
      <c r="J226" s="707">
        <v>20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-2.5000000000000001E-4</v>
      </c>
      <c r="D227" s="707">
        <v>-2.5000000000000001E-4</v>
      </c>
      <c r="E227" s="708">
        <v>0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0</v>
      </c>
      <c r="D228" s="707">
        <v>0</v>
      </c>
      <c r="E228" s="708">
        <v>0</v>
      </c>
      <c r="F228" s="706">
        <v>0</v>
      </c>
      <c r="G228" s="707">
        <v>0</v>
      </c>
      <c r="H228" s="707">
        <v>20</v>
      </c>
      <c r="I228" s="707">
        <v>20</v>
      </c>
      <c r="J228" s="707">
        <v>20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5.5446800000000005</v>
      </c>
      <c r="D229" s="707">
        <v>5.5446800000000005</v>
      </c>
      <c r="E229" s="708">
        <v>0</v>
      </c>
      <c r="F229" s="706">
        <v>4.3169529000000004</v>
      </c>
      <c r="G229" s="707">
        <v>3.5974607500000007</v>
      </c>
      <c r="H229" s="707">
        <v>0</v>
      </c>
      <c r="I229" s="707">
        <v>8.5999999999999993E-2</v>
      </c>
      <c r="J229" s="707">
        <v>-3.5114607500000008</v>
      </c>
      <c r="K229" s="709">
        <v>1.9921458953142616E-2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0.16200000000000001</v>
      </c>
      <c r="D230" s="707">
        <v>0.16200000000000001</v>
      </c>
      <c r="E230" s="708">
        <v>0</v>
      </c>
      <c r="F230" s="706">
        <v>9.9149500000000002E-2</v>
      </c>
      <c r="G230" s="707">
        <v>8.2624583333333335E-2</v>
      </c>
      <c r="H230" s="707">
        <v>0</v>
      </c>
      <c r="I230" s="707">
        <v>8.5999999999999993E-2</v>
      </c>
      <c r="J230" s="707">
        <v>3.3754166666666585E-3</v>
      </c>
      <c r="K230" s="709">
        <v>0.86737704173999863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5.21E-2</v>
      </c>
      <c r="D231" s="707">
        <v>5.21E-2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5.3305800000000003</v>
      </c>
      <c r="D232" s="707">
        <v>5.3305800000000003</v>
      </c>
      <c r="E232" s="708">
        <v>0</v>
      </c>
      <c r="F232" s="706">
        <v>4.2178034000000002</v>
      </c>
      <c r="G232" s="707">
        <v>3.5148361666666665</v>
      </c>
      <c r="H232" s="707">
        <v>0</v>
      </c>
      <c r="I232" s="707">
        <v>0</v>
      </c>
      <c r="J232" s="707">
        <v>-3.5148361666666665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0</v>
      </c>
      <c r="D233" s="707">
        <v>0</v>
      </c>
      <c r="E233" s="708">
        <v>0</v>
      </c>
      <c r="F233" s="706">
        <v>0</v>
      </c>
      <c r="G233" s="707">
        <v>0</v>
      </c>
      <c r="H233" s="707">
        <v>0</v>
      </c>
      <c r="I233" s="707">
        <v>3</v>
      </c>
      <c r="J233" s="707">
        <v>3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0</v>
      </c>
      <c r="D234" s="707">
        <v>0</v>
      </c>
      <c r="E234" s="708">
        <v>0</v>
      </c>
      <c r="F234" s="706">
        <v>0</v>
      </c>
      <c r="G234" s="707">
        <v>0</v>
      </c>
      <c r="H234" s="707">
        <v>0</v>
      </c>
      <c r="I234" s="707">
        <v>3</v>
      </c>
      <c r="J234" s="707">
        <v>3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100.255</v>
      </c>
      <c r="D235" s="707">
        <v>100.255</v>
      </c>
      <c r="E235" s="708">
        <v>0</v>
      </c>
      <c r="F235" s="706">
        <v>136.15274110000001</v>
      </c>
      <c r="G235" s="707">
        <v>113.46061758333335</v>
      </c>
      <c r="H235" s="707">
        <v>8013.3164999999999</v>
      </c>
      <c r="I235" s="707">
        <v>8019.6875</v>
      </c>
      <c r="J235" s="707">
        <v>7906.2268824166667</v>
      </c>
      <c r="K235" s="709">
        <v>58.902137666914726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100.255</v>
      </c>
      <c r="D236" s="707">
        <v>100.255</v>
      </c>
      <c r="E236" s="708">
        <v>0</v>
      </c>
      <c r="F236" s="706">
        <v>136.15274110000001</v>
      </c>
      <c r="G236" s="707">
        <v>113.46061758333335</v>
      </c>
      <c r="H236" s="707">
        <v>8013.3164999999999</v>
      </c>
      <c r="I236" s="707">
        <v>8019.6875</v>
      </c>
      <c r="J236" s="707">
        <v>7906.2268824166667</v>
      </c>
      <c r="K236" s="709">
        <v>58.902137666914726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100.255</v>
      </c>
      <c r="D237" s="707">
        <v>100.255</v>
      </c>
      <c r="E237" s="708">
        <v>0</v>
      </c>
      <c r="F237" s="706">
        <v>136.15274110000001</v>
      </c>
      <c r="G237" s="707">
        <v>113.46061758333335</v>
      </c>
      <c r="H237" s="707">
        <v>8013.3164999999999</v>
      </c>
      <c r="I237" s="707">
        <v>8019.6875</v>
      </c>
      <c r="J237" s="707">
        <v>7906.2268824166667</v>
      </c>
      <c r="K237" s="709">
        <v>58.902137666914726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100.255</v>
      </c>
      <c r="D238" s="707">
        <v>100.255</v>
      </c>
      <c r="E238" s="708">
        <v>0</v>
      </c>
      <c r="F238" s="706">
        <v>136.15274110000001</v>
      </c>
      <c r="G238" s="707">
        <v>113.46061758333335</v>
      </c>
      <c r="H238" s="707">
        <v>0</v>
      </c>
      <c r="I238" s="707">
        <v>6.3710000000000004</v>
      </c>
      <c r="J238" s="707">
        <v>-107.08961758333335</v>
      </c>
      <c r="K238" s="709">
        <v>4.6793035149550875E-2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0</v>
      </c>
      <c r="D239" s="707">
        <v>0</v>
      </c>
      <c r="E239" s="708">
        <v>0</v>
      </c>
      <c r="F239" s="706">
        <v>0</v>
      </c>
      <c r="G239" s="707">
        <v>0</v>
      </c>
      <c r="H239" s="707">
        <v>8013.3164999999999</v>
      </c>
      <c r="I239" s="707">
        <v>8013.3164999999999</v>
      </c>
      <c r="J239" s="707">
        <v>8013.3164999999999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13891.53285</v>
      </c>
      <c r="D240" s="707">
        <v>13891.53285</v>
      </c>
      <c r="E240" s="708">
        <v>0</v>
      </c>
      <c r="F240" s="706">
        <v>0</v>
      </c>
      <c r="G240" s="707">
        <v>0</v>
      </c>
      <c r="H240" s="707">
        <v>1602.79531</v>
      </c>
      <c r="I240" s="707">
        <v>12983.93045</v>
      </c>
      <c r="J240" s="707">
        <v>12983.93045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13891.53285</v>
      </c>
      <c r="D241" s="707">
        <v>13891.53285</v>
      </c>
      <c r="E241" s="708">
        <v>0</v>
      </c>
      <c r="F241" s="706">
        <v>0</v>
      </c>
      <c r="G241" s="707">
        <v>0</v>
      </c>
      <c r="H241" s="707">
        <v>1602.79531</v>
      </c>
      <c r="I241" s="707">
        <v>12983.93045</v>
      </c>
      <c r="J241" s="707">
        <v>12983.93045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13891.53285</v>
      </c>
      <c r="D242" s="707">
        <v>13891.53285</v>
      </c>
      <c r="E242" s="708">
        <v>0</v>
      </c>
      <c r="F242" s="706">
        <v>0</v>
      </c>
      <c r="G242" s="707">
        <v>0</v>
      </c>
      <c r="H242" s="707">
        <v>1602.79531</v>
      </c>
      <c r="I242" s="707">
        <v>12983.93045</v>
      </c>
      <c r="J242" s="707">
        <v>12983.93045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393.96021000000002</v>
      </c>
      <c r="D243" s="707">
        <v>393.96021000000002</v>
      </c>
      <c r="E243" s="708">
        <v>0</v>
      </c>
      <c r="F243" s="706">
        <v>0</v>
      </c>
      <c r="G243" s="707">
        <v>0</v>
      </c>
      <c r="H243" s="707">
        <v>19.443660000000001</v>
      </c>
      <c r="I243" s="707">
        <v>250.60912999999999</v>
      </c>
      <c r="J243" s="707">
        <v>250.60912999999999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393.96021000000002</v>
      </c>
      <c r="D244" s="707">
        <v>393.96021000000002</v>
      </c>
      <c r="E244" s="708">
        <v>0</v>
      </c>
      <c r="F244" s="706">
        <v>0</v>
      </c>
      <c r="G244" s="707">
        <v>0</v>
      </c>
      <c r="H244" s="707">
        <v>19.443660000000001</v>
      </c>
      <c r="I244" s="707">
        <v>250.60912999999999</v>
      </c>
      <c r="J244" s="707">
        <v>250.60912999999999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53.140999999999998</v>
      </c>
      <c r="D245" s="707">
        <v>53.140999999999998</v>
      </c>
      <c r="E245" s="708">
        <v>0</v>
      </c>
      <c r="F245" s="706">
        <v>0</v>
      </c>
      <c r="G245" s="707">
        <v>0</v>
      </c>
      <c r="H245" s="707">
        <v>4.76</v>
      </c>
      <c r="I245" s="707">
        <v>39.65</v>
      </c>
      <c r="J245" s="707">
        <v>39.65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53.140999999999998</v>
      </c>
      <c r="D246" s="707">
        <v>53.140999999999998</v>
      </c>
      <c r="E246" s="708">
        <v>0</v>
      </c>
      <c r="F246" s="706">
        <v>0</v>
      </c>
      <c r="G246" s="707">
        <v>0</v>
      </c>
      <c r="H246" s="707">
        <v>4.08</v>
      </c>
      <c r="I246" s="707">
        <v>38.97</v>
      </c>
      <c r="J246" s="707">
        <v>38.97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0</v>
      </c>
      <c r="D247" s="707">
        <v>0</v>
      </c>
      <c r="E247" s="708">
        <v>0</v>
      </c>
      <c r="F247" s="706">
        <v>0</v>
      </c>
      <c r="G247" s="707">
        <v>0</v>
      </c>
      <c r="H247" s="707">
        <v>0.68</v>
      </c>
      <c r="I247" s="707">
        <v>0.68</v>
      </c>
      <c r="J247" s="707">
        <v>0.68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144.71494000000001</v>
      </c>
      <c r="D248" s="707">
        <v>144.71494000000001</v>
      </c>
      <c r="E248" s="708">
        <v>0</v>
      </c>
      <c r="F248" s="706">
        <v>0</v>
      </c>
      <c r="G248" s="707">
        <v>0</v>
      </c>
      <c r="H248" s="707">
        <v>22.422080000000001</v>
      </c>
      <c r="I248" s="707">
        <v>118.91302</v>
      </c>
      <c r="J248" s="707">
        <v>118.91302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74.426000000000002</v>
      </c>
      <c r="D249" s="707">
        <v>74.426000000000002</v>
      </c>
      <c r="E249" s="708">
        <v>0</v>
      </c>
      <c r="F249" s="706">
        <v>0</v>
      </c>
      <c r="G249" s="707">
        <v>0</v>
      </c>
      <c r="H249" s="707">
        <v>20.27</v>
      </c>
      <c r="I249" s="707">
        <v>86.573999999999998</v>
      </c>
      <c r="J249" s="707">
        <v>86.573999999999998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42.1355</v>
      </c>
      <c r="D250" s="707">
        <v>42.1355</v>
      </c>
      <c r="E250" s="708">
        <v>0</v>
      </c>
      <c r="F250" s="706">
        <v>0</v>
      </c>
      <c r="G250" s="707">
        <v>0</v>
      </c>
      <c r="H250" s="707">
        <v>0</v>
      </c>
      <c r="I250" s="707">
        <v>2.9888000000000003</v>
      </c>
      <c r="J250" s="707">
        <v>2.9888000000000003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28.15344</v>
      </c>
      <c r="D251" s="707">
        <v>28.15344</v>
      </c>
      <c r="E251" s="708">
        <v>0</v>
      </c>
      <c r="F251" s="706">
        <v>0</v>
      </c>
      <c r="G251" s="707">
        <v>0</v>
      </c>
      <c r="H251" s="707">
        <v>2.1520799999999998</v>
      </c>
      <c r="I251" s="707">
        <v>29.35022</v>
      </c>
      <c r="J251" s="707">
        <v>29.35022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45.701560000000001</v>
      </c>
      <c r="D252" s="707">
        <v>45.701560000000001</v>
      </c>
      <c r="E252" s="708">
        <v>0</v>
      </c>
      <c r="F252" s="706">
        <v>0</v>
      </c>
      <c r="G252" s="707">
        <v>0</v>
      </c>
      <c r="H252" s="707">
        <v>3.6168299999999998</v>
      </c>
      <c r="I252" s="707">
        <v>51.327649999999998</v>
      </c>
      <c r="J252" s="707">
        <v>51.327649999999998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45.701560000000001</v>
      </c>
      <c r="D253" s="707">
        <v>45.701560000000001</v>
      </c>
      <c r="E253" s="708">
        <v>0</v>
      </c>
      <c r="F253" s="706">
        <v>0</v>
      </c>
      <c r="G253" s="707">
        <v>0</v>
      </c>
      <c r="H253" s="707">
        <v>3.6168299999999998</v>
      </c>
      <c r="I253" s="707">
        <v>51.327649999999998</v>
      </c>
      <c r="J253" s="707">
        <v>51.327649999999998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276.70693999999997</v>
      </c>
      <c r="D254" s="707">
        <v>276.70693999999997</v>
      </c>
      <c r="E254" s="708">
        <v>0</v>
      </c>
      <c r="F254" s="706">
        <v>0</v>
      </c>
      <c r="G254" s="707">
        <v>0</v>
      </c>
      <c r="H254" s="707">
        <v>0</v>
      </c>
      <c r="I254" s="707">
        <v>0</v>
      </c>
      <c r="J254" s="707">
        <v>0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276.70693999999997</v>
      </c>
      <c r="D255" s="707">
        <v>276.70693999999997</v>
      </c>
      <c r="E255" s="708">
        <v>0</v>
      </c>
      <c r="F255" s="706">
        <v>0</v>
      </c>
      <c r="G255" s="707">
        <v>0</v>
      </c>
      <c r="H255" s="707">
        <v>0</v>
      </c>
      <c r="I255" s="707">
        <v>0</v>
      </c>
      <c r="J255" s="707">
        <v>0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1.9950000000000001</v>
      </c>
      <c r="D256" s="707">
        <v>1.9950000000000001</v>
      </c>
      <c r="E256" s="708">
        <v>0</v>
      </c>
      <c r="F256" s="706">
        <v>0</v>
      </c>
      <c r="G256" s="707">
        <v>0</v>
      </c>
      <c r="H256" s="707">
        <v>0.47399999999999998</v>
      </c>
      <c r="I256" s="707">
        <v>1.907</v>
      </c>
      <c r="J256" s="707">
        <v>1.907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1.9950000000000001</v>
      </c>
      <c r="D257" s="707">
        <v>1.9950000000000001</v>
      </c>
      <c r="E257" s="708">
        <v>0</v>
      </c>
      <c r="F257" s="706">
        <v>0</v>
      </c>
      <c r="G257" s="707">
        <v>0</v>
      </c>
      <c r="H257" s="707">
        <v>0.47399999999999998</v>
      </c>
      <c r="I257" s="707">
        <v>1.907</v>
      </c>
      <c r="J257" s="707">
        <v>1.907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1106.74595</v>
      </c>
      <c r="D258" s="707">
        <v>1106.74595</v>
      </c>
      <c r="E258" s="708">
        <v>0</v>
      </c>
      <c r="F258" s="706">
        <v>0</v>
      </c>
      <c r="G258" s="707">
        <v>0</v>
      </c>
      <c r="H258" s="707">
        <v>382.95229</v>
      </c>
      <c r="I258" s="707">
        <v>2144.3678999999997</v>
      </c>
      <c r="J258" s="707">
        <v>2144.3678999999997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1106.74595</v>
      </c>
      <c r="D259" s="707">
        <v>1106.74595</v>
      </c>
      <c r="E259" s="708">
        <v>0</v>
      </c>
      <c r="F259" s="706">
        <v>0</v>
      </c>
      <c r="G259" s="707">
        <v>0</v>
      </c>
      <c r="H259" s="707">
        <v>382.95229</v>
      </c>
      <c r="I259" s="707">
        <v>2144.3678999999997</v>
      </c>
      <c r="J259" s="707">
        <v>2144.3678999999997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1589.2450900000001</v>
      </c>
      <c r="D260" s="707">
        <v>1589.2450900000001</v>
      </c>
      <c r="E260" s="708">
        <v>0</v>
      </c>
      <c r="F260" s="706">
        <v>0</v>
      </c>
      <c r="G260" s="707">
        <v>0</v>
      </c>
      <c r="H260" s="707">
        <v>132.48614999999998</v>
      </c>
      <c r="I260" s="707">
        <v>1352.18742</v>
      </c>
      <c r="J260" s="707">
        <v>1352.18742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1589.2450900000001</v>
      </c>
      <c r="D261" s="707">
        <v>1589.2450900000001</v>
      </c>
      <c r="E261" s="708">
        <v>0</v>
      </c>
      <c r="F261" s="706">
        <v>0</v>
      </c>
      <c r="G261" s="707">
        <v>0</v>
      </c>
      <c r="H261" s="707">
        <v>132.48614999999998</v>
      </c>
      <c r="I261" s="707">
        <v>1352.18742</v>
      </c>
      <c r="J261" s="707">
        <v>1352.18742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10279.32216</v>
      </c>
      <c r="D262" s="707">
        <v>10279.32216</v>
      </c>
      <c r="E262" s="708">
        <v>0</v>
      </c>
      <c r="F262" s="706">
        <v>0</v>
      </c>
      <c r="G262" s="707">
        <v>0</v>
      </c>
      <c r="H262" s="707">
        <v>1036.6403</v>
      </c>
      <c r="I262" s="707">
        <v>9024.9683299999997</v>
      </c>
      <c r="J262" s="707">
        <v>9024.9683299999997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10279.32216</v>
      </c>
      <c r="D263" s="707">
        <v>10279.32216</v>
      </c>
      <c r="E263" s="708">
        <v>0</v>
      </c>
      <c r="F263" s="706">
        <v>0</v>
      </c>
      <c r="G263" s="707">
        <v>0</v>
      </c>
      <c r="H263" s="707">
        <v>1036.6403</v>
      </c>
      <c r="I263" s="707">
        <v>9024.9683299999997</v>
      </c>
      <c r="J263" s="707">
        <v>9024.9683299999997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29.423590000000001</v>
      </c>
      <c r="D264" s="707">
        <v>29.423590000000001</v>
      </c>
      <c r="E264" s="708">
        <v>0</v>
      </c>
      <c r="F264" s="706">
        <v>0</v>
      </c>
      <c r="G264" s="707">
        <v>0</v>
      </c>
      <c r="H264" s="707">
        <v>2.05525</v>
      </c>
      <c r="I264" s="707">
        <v>24.993869999999998</v>
      </c>
      <c r="J264" s="707">
        <v>24.993869999999998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29.423590000000001</v>
      </c>
      <c r="D265" s="707">
        <v>29.423590000000001</v>
      </c>
      <c r="E265" s="708">
        <v>0</v>
      </c>
      <c r="F265" s="706">
        <v>0</v>
      </c>
      <c r="G265" s="707">
        <v>0</v>
      </c>
      <c r="H265" s="707">
        <v>2.05525</v>
      </c>
      <c r="I265" s="707">
        <v>24.993869999999998</v>
      </c>
      <c r="J265" s="707">
        <v>24.993869999999998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29.423590000000001</v>
      </c>
      <c r="D266" s="707">
        <v>29.423590000000001</v>
      </c>
      <c r="E266" s="708">
        <v>0</v>
      </c>
      <c r="F266" s="706">
        <v>0</v>
      </c>
      <c r="G266" s="707">
        <v>0</v>
      </c>
      <c r="H266" s="707">
        <v>2.05525</v>
      </c>
      <c r="I266" s="707">
        <v>24.993869999999998</v>
      </c>
      <c r="J266" s="707">
        <v>24.993869999999998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29.423590000000001</v>
      </c>
      <c r="D267" s="707">
        <v>29.423590000000001</v>
      </c>
      <c r="E267" s="708">
        <v>0</v>
      </c>
      <c r="F267" s="706">
        <v>0</v>
      </c>
      <c r="G267" s="707">
        <v>0</v>
      </c>
      <c r="H267" s="707">
        <v>2.05525</v>
      </c>
      <c r="I267" s="707">
        <v>24.993869999999998</v>
      </c>
      <c r="J267" s="707">
        <v>24.993869999999998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24.94659</v>
      </c>
      <c r="D268" s="707">
        <v>24.94659</v>
      </c>
      <c r="E268" s="708">
        <v>0</v>
      </c>
      <c r="F268" s="706">
        <v>0</v>
      </c>
      <c r="G268" s="707">
        <v>0</v>
      </c>
      <c r="H268" s="707">
        <v>2.05525</v>
      </c>
      <c r="I268" s="707">
        <v>24.66827</v>
      </c>
      <c r="J268" s="707">
        <v>24.66827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4.4770000000000003</v>
      </c>
      <c r="D269" s="707">
        <v>4.4770000000000003</v>
      </c>
      <c r="E269" s="708">
        <v>0</v>
      </c>
      <c r="F269" s="706">
        <v>0</v>
      </c>
      <c r="G269" s="707">
        <v>0</v>
      </c>
      <c r="H269" s="707">
        <v>0</v>
      </c>
      <c r="I269" s="707">
        <v>0.3256</v>
      </c>
      <c r="J269" s="707">
        <v>0.3256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1CDFD4D9-07EE-44A1-950C-1C2FB4BC0D4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594</v>
      </c>
      <c r="B6" s="712" t="s">
        <v>596</v>
      </c>
      <c r="C6" s="713">
        <v>6834.5651099999977</v>
      </c>
      <c r="D6" s="713">
        <v>7518.6889499999988</v>
      </c>
      <c r="E6" s="713"/>
      <c r="F6" s="713">
        <v>6528.7053400000013</v>
      </c>
      <c r="G6" s="713">
        <v>0</v>
      </c>
      <c r="H6" s="713">
        <v>6528.7053400000013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597</v>
      </c>
      <c r="C7" s="713">
        <v>417.92971000000006</v>
      </c>
      <c r="D7" s="713">
        <v>420.63129999999944</v>
      </c>
      <c r="E7" s="713"/>
      <c r="F7" s="713">
        <v>394.36822999999981</v>
      </c>
      <c r="G7" s="713">
        <v>0</v>
      </c>
      <c r="H7" s="713">
        <v>394.36822999999981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598</v>
      </c>
      <c r="C8" s="713">
        <v>99.784710000000032</v>
      </c>
      <c r="D8" s="713">
        <v>83.528729999999982</v>
      </c>
      <c r="E8" s="713"/>
      <c r="F8" s="713">
        <v>85.23078000000001</v>
      </c>
      <c r="G8" s="713">
        <v>0</v>
      </c>
      <c r="H8" s="713">
        <v>85.23078000000001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599</v>
      </c>
      <c r="C9" s="713">
        <v>0</v>
      </c>
      <c r="D9" s="713">
        <v>3.9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600</v>
      </c>
      <c r="C10" s="713">
        <v>1896.066080000001</v>
      </c>
      <c r="D10" s="713">
        <v>1804.9127100000028</v>
      </c>
      <c r="E10" s="713"/>
      <c r="F10" s="713">
        <v>1199.9121100000018</v>
      </c>
      <c r="G10" s="713">
        <v>0</v>
      </c>
      <c r="H10" s="713">
        <v>1199.9121100000018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601</v>
      </c>
      <c r="C11" s="713">
        <v>0</v>
      </c>
      <c r="D11" s="713">
        <v>241.09064000000004</v>
      </c>
      <c r="E11" s="713"/>
      <c r="F11" s="713">
        <v>339.63228000000015</v>
      </c>
      <c r="G11" s="713">
        <v>0</v>
      </c>
      <c r="H11" s="713">
        <v>339.63228000000015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602</v>
      </c>
      <c r="C12" s="713">
        <v>31.995510000000003</v>
      </c>
      <c r="D12" s="713">
        <v>10.536860000000001</v>
      </c>
      <c r="E12" s="713"/>
      <c r="F12" s="713">
        <v>21.073720000000002</v>
      </c>
      <c r="G12" s="713">
        <v>0</v>
      </c>
      <c r="H12" s="713">
        <v>21.073720000000002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603</v>
      </c>
      <c r="C13" s="713">
        <v>589.33056999999985</v>
      </c>
      <c r="D13" s="713">
        <v>441.40118000000012</v>
      </c>
      <c r="E13" s="713"/>
      <c r="F13" s="713">
        <v>438.62371999999982</v>
      </c>
      <c r="G13" s="713">
        <v>0</v>
      </c>
      <c r="H13" s="713">
        <v>438.62371999999982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604</v>
      </c>
      <c r="C14" s="713">
        <v>81.750010000000003</v>
      </c>
      <c r="D14" s="713">
        <v>17.80988</v>
      </c>
      <c r="E14" s="713"/>
      <c r="F14" s="713">
        <v>52.97466</v>
      </c>
      <c r="G14" s="713">
        <v>0</v>
      </c>
      <c r="H14" s="713">
        <v>52.97466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605</v>
      </c>
      <c r="C15" s="713">
        <v>199.47932</v>
      </c>
      <c r="D15" s="713">
        <v>222.40975</v>
      </c>
      <c r="E15" s="713"/>
      <c r="F15" s="713">
        <v>242.16768999999999</v>
      </c>
      <c r="G15" s="713">
        <v>0</v>
      </c>
      <c r="H15" s="713">
        <v>242.16768999999999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606</v>
      </c>
      <c r="C16" s="713">
        <v>10150.901019999999</v>
      </c>
      <c r="D16" s="713">
        <v>10764.910000000003</v>
      </c>
      <c r="E16" s="713"/>
      <c r="F16" s="713">
        <v>9302.6885300000031</v>
      </c>
      <c r="G16" s="713">
        <v>0</v>
      </c>
      <c r="H16" s="713">
        <v>9302.6885300000031</v>
      </c>
      <c r="I16" s="714" t="s">
        <v>329</v>
      </c>
      <c r="J16" s="715" t="s">
        <v>607</v>
      </c>
    </row>
    <row r="18" spans="1:10" ht="14.45" customHeight="1" x14ac:dyDescent="0.2">
      <c r="A18" s="711" t="s">
        <v>594</v>
      </c>
      <c r="B18" s="712" t="s">
        <v>595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608</v>
      </c>
      <c r="B19" s="712" t="s">
        <v>609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608</v>
      </c>
      <c r="B20" s="712" t="s">
        <v>596</v>
      </c>
      <c r="C20" s="713">
        <v>780.60823000000016</v>
      </c>
      <c r="D20" s="713">
        <v>769.83258000000001</v>
      </c>
      <c r="E20" s="713"/>
      <c r="F20" s="713">
        <v>719.1236099999993</v>
      </c>
      <c r="G20" s="713">
        <v>0</v>
      </c>
      <c r="H20" s="713">
        <v>719.1236099999993</v>
      </c>
      <c r="I20" s="714" t="s">
        <v>329</v>
      </c>
      <c r="J20" s="715" t="s">
        <v>1</v>
      </c>
    </row>
    <row r="21" spans="1:10" ht="14.45" customHeight="1" x14ac:dyDescent="0.2">
      <c r="A21" s="711" t="s">
        <v>608</v>
      </c>
      <c r="B21" s="712" t="s">
        <v>597</v>
      </c>
      <c r="C21" s="713">
        <v>13.106590000000001</v>
      </c>
      <c r="D21" s="713">
        <v>17.271449999999998</v>
      </c>
      <c r="E21" s="713"/>
      <c r="F21" s="713">
        <v>3.6253699999999998</v>
      </c>
      <c r="G21" s="713">
        <v>0</v>
      </c>
      <c r="H21" s="713">
        <v>3.6253699999999998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608</v>
      </c>
      <c r="B22" s="712" t="s">
        <v>598</v>
      </c>
      <c r="C22" s="713">
        <v>14.860409999999996</v>
      </c>
      <c r="D22" s="713">
        <v>8.6512400000000014</v>
      </c>
      <c r="E22" s="713"/>
      <c r="F22" s="713">
        <v>4.6668599999999998</v>
      </c>
      <c r="G22" s="713">
        <v>0</v>
      </c>
      <c r="H22" s="713">
        <v>4.6668599999999998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608</v>
      </c>
      <c r="B23" s="712" t="s">
        <v>600</v>
      </c>
      <c r="C23" s="713">
        <v>0</v>
      </c>
      <c r="D23" s="713">
        <v>35.537120000000002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608</v>
      </c>
      <c r="B24" s="712" t="s">
        <v>601</v>
      </c>
      <c r="C24" s="713">
        <v>0</v>
      </c>
      <c r="D24" s="713">
        <v>0</v>
      </c>
      <c r="E24" s="713"/>
      <c r="F24" s="713">
        <v>9.1298999999999992</v>
      </c>
      <c r="G24" s="713">
        <v>0</v>
      </c>
      <c r="H24" s="713">
        <v>9.1298999999999992</v>
      </c>
      <c r="I24" s="714" t="s">
        <v>329</v>
      </c>
      <c r="J24" s="715" t="s">
        <v>1</v>
      </c>
    </row>
    <row r="25" spans="1:10" ht="14.45" customHeight="1" x14ac:dyDescent="0.2">
      <c r="A25" s="711" t="s">
        <v>608</v>
      </c>
      <c r="B25" s="712" t="s">
        <v>603</v>
      </c>
      <c r="C25" s="713">
        <v>163.77569999999997</v>
      </c>
      <c r="D25" s="713">
        <v>193.72141000000002</v>
      </c>
      <c r="E25" s="713"/>
      <c r="F25" s="713">
        <v>196.27428999999995</v>
      </c>
      <c r="G25" s="713">
        <v>0</v>
      </c>
      <c r="H25" s="713">
        <v>196.27428999999995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608</v>
      </c>
      <c r="B26" s="712" t="s">
        <v>604</v>
      </c>
      <c r="C26" s="713">
        <v>8.4229900000000004</v>
      </c>
      <c r="D26" s="713">
        <v>7.7806900000000008</v>
      </c>
      <c r="E26" s="713"/>
      <c r="F26" s="713">
        <v>1.1415</v>
      </c>
      <c r="G26" s="713">
        <v>0</v>
      </c>
      <c r="H26" s="713">
        <v>1.1415</v>
      </c>
      <c r="I26" s="714" t="s">
        <v>329</v>
      </c>
      <c r="J26" s="715" t="s">
        <v>1</v>
      </c>
    </row>
    <row r="27" spans="1:10" ht="14.45" customHeight="1" x14ac:dyDescent="0.2">
      <c r="A27" s="711" t="s">
        <v>608</v>
      </c>
      <c r="B27" s="712" t="s">
        <v>605</v>
      </c>
      <c r="C27" s="713">
        <v>6.0720000000000001</v>
      </c>
      <c r="D27" s="713">
        <v>14.238149999999999</v>
      </c>
      <c r="E27" s="713"/>
      <c r="F27" s="713">
        <v>32.264699999999998</v>
      </c>
      <c r="G27" s="713">
        <v>0</v>
      </c>
      <c r="H27" s="713">
        <v>32.264699999999998</v>
      </c>
      <c r="I27" s="714" t="s">
        <v>329</v>
      </c>
      <c r="J27" s="715" t="s">
        <v>1</v>
      </c>
    </row>
    <row r="28" spans="1:10" ht="14.45" customHeight="1" x14ac:dyDescent="0.2">
      <c r="A28" s="711" t="s">
        <v>608</v>
      </c>
      <c r="B28" s="712" t="s">
        <v>610</v>
      </c>
      <c r="C28" s="713">
        <v>986.84592000000009</v>
      </c>
      <c r="D28" s="713">
        <v>1047.0326399999999</v>
      </c>
      <c r="E28" s="713"/>
      <c r="F28" s="713">
        <v>966.22622999999919</v>
      </c>
      <c r="G28" s="713">
        <v>0</v>
      </c>
      <c r="H28" s="713">
        <v>966.22622999999919</v>
      </c>
      <c r="I28" s="714" t="s">
        <v>329</v>
      </c>
      <c r="J28" s="715" t="s">
        <v>611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612</v>
      </c>
    </row>
    <row r="30" spans="1:10" ht="14.45" customHeight="1" x14ac:dyDescent="0.2">
      <c r="A30" s="711" t="s">
        <v>613</v>
      </c>
      <c r="B30" s="712" t="s">
        <v>614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613</v>
      </c>
      <c r="B31" s="712" t="s">
        <v>596</v>
      </c>
      <c r="C31" s="713">
        <v>0.59185999999999994</v>
      </c>
      <c r="D31" s="713">
        <v>0.78216000000000008</v>
      </c>
      <c r="E31" s="713"/>
      <c r="F31" s="713">
        <v>0.71402999999999994</v>
      </c>
      <c r="G31" s="713">
        <v>0</v>
      </c>
      <c r="H31" s="713">
        <v>0.71402999999999994</v>
      </c>
      <c r="I31" s="714" t="s">
        <v>329</v>
      </c>
      <c r="J31" s="715" t="s">
        <v>1</v>
      </c>
    </row>
    <row r="32" spans="1:10" ht="14.45" customHeight="1" x14ac:dyDescent="0.2">
      <c r="A32" s="711" t="s">
        <v>613</v>
      </c>
      <c r="B32" s="712" t="s">
        <v>615</v>
      </c>
      <c r="C32" s="713">
        <v>0.59185999999999994</v>
      </c>
      <c r="D32" s="713">
        <v>0.78216000000000008</v>
      </c>
      <c r="E32" s="713"/>
      <c r="F32" s="713">
        <v>0.71402999999999994</v>
      </c>
      <c r="G32" s="713">
        <v>0</v>
      </c>
      <c r="H32" s="713">
        <v>0.71402999999999994</v>
      </c>
      <c r="I32" s="714" t="s">
        <v>329</v>
      </c>
      <c r="J32" s="715" t="s">
        <v>611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612</v>
      </c>
    </row>
    <row r="34" spans="1:10" ht="14.45" customHeight="1" x14ac:dyDescent="0.2">
      <c r="A34" s="711" t="s">
        <v>616</v>
      </c>
      <c r="B34" s="712" t="s">
        <v>617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616</v>
      </c>
      <c r="B35" s="712" t="s">
        <v>596</v>
      </c>
      <c r="C35" s="713">
        <v>4138.3087799999957</v>
      </c>
      <c r="D35" s="713">
        <v>4653.5359900000003</v>
      </c>
      <c r="E35" s="713"/>
      <c r="F35" s="713">
        <v>3946.5761500000017</v>
      </c>
      <c r="G35" s="713">
        <v>0</v>
      </c>
      <c r="H35" s="713">
        <v>3946.5761500000017</v>
      </c>
      <c r="I35" s="714" t="s">
        <v>329</v>
      </c>
      <c r="J35" s="715" t="s">
        <v>1</v>
      </c>
    </row>
    <row r="36" spans="1:10" ht="14.45" customHeight="1" x14ac:dyDescent="0.2">
      <c r="A36" s="711" t="s">
        <v>616</v>
      </c>
      <c r="B36" s="712" t="s">
        <v>597</v>
      </c>
      <c r="C36" s="713">
        <v>404.82312000000007</v>
      </c>
      <c r="D36" s="713">
        <v>403.35984999999943</v>
      </c>
      <c r="E36" s="713"/>
      <c r="F36" s="713">
        <v>384.58285999999981</v>
      </c>
      <c r="G36" s="713">
        <v>0</v>
      </c>
      <c r="H36" s="713">
        <v>384.58285999999981</v>
      </c>
      <c r="I36" s="714" t="s">
        <v>329</v>
      </c>
      <c r="J36" s="715" t="s">
        <v>1</v>
      </c>
    </row>
    <row r="37" spans="1:10" ht="14.45" customHeight="1" x14ac:dyDescent="0.2">
      <c r="A37" s="711" t="s">
        <v>616</v>
      </c>
      <c r="B37" s="712" t="s">
        <v>598</v>
      </c>
      <c r="C37" s="713">
        <v>84.924300000000031</v>
      </c>
      <c r="D37" s="713">
        <v>74.87748999999998</v>
      </c>
      <c r="E37" s="713"/>
      <c r="F37" s="713">
        <v>80.56392000000001</v>
      </c>
      <c r="G37" s="713">
        <v>0</v>
      </c>
      <c r="H37" s="713">
        <v>80.56392000000001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616</v>
      </c>
      <c r="B38" s="712" t="s">
        <v>599</v>
      </c>
      <c r="C38" s="713">
        <v>0</v>
      </c>
      <c r="D38" s="713">
        <v>3.9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616</v>
      </c>
      <c r="B39" s="712" t="s">
        <v>600</v>
      </c>
      <c r="C39" s="713">
        <v>1896.066080000001</v>
      </c>
      <c r="D39" s="713">
        <v>1769.3755900000028</v>
      </c>
      <c r="E39" s="713"/>
      <c r="F39" s="713">
        <v>1199.9121100000018</v>
      </c>
      <c r="G39" s="713">
        <v>0</v>
      </c>
      <c r="H39" s="713">
        <v>1199.9121100000018</v>
      </c>
      <c r="I39" s="714" t="s">
        <v>329</v>
      </c>
      <c r="J39" s="715" t="s">
        <v>1</v>
      </c>
    </row>
    <row r="40" spans="1:10" ht="14.45" customHeight="1" x14ac:dyDescent="0.2">
      <c r="A40" s="711" t="s">
        <v>616</v>
      </c>
      <c r="B40" s="712" t="s">
        <v>601</v>
      </c>
      <c r="C40" s="713">
        <v>0</v>
      </c>
      <c r="D40" s="713">
        <v>241.09064000000004</v>
      </c>
      <c r="E40" s="713"/>
      <c r="F40" s="713">
        <v>330.50238000000013</v>
      </c>
      <c r="G40" s="713">
        <v>0</v>
      </c>
      <c r="H40" s="713">
        <v>330.50238000000013</v>
      </c>
      <c r="I40" s="714" t="s">
        <v>329</v>
      </c>
      <c r="J40" s="715" t="s">
        <v>1</v>
      </c>
    </row>
    <row r="41" spans="1:10" ht="14.45" customHeight="1" x14ac:dyDescent="0.2">
      <c r="A41" s="711" t="s">
        <v>616</v>
      </c>
      <c r="B41" s="712" t="s">
        <v>602</v>
      </c>
      <c r="C41" s="713">
        <v>31.995510000000003</v>
      </c>
      <c r="D41" s="713">
        <v>10.536860000000001</v>
      </c>
      <c r="E41" s="713"/>
      <c r="F41" s="713">
        <v>21.073720000000002</v>
      </c>
      <c r="G41" s="713">
        <v>0</v>
      </c>
      <c r="H41" s="713">
        <v>21.073720000000002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616</v>
      </c>
      <c r="B42" s="712" t="s">
        <v>603</v>
      </c>
      <c r="C42" s="713">
        <v>362.4001599999998</v>
      </c>
      <c r="D42" s="713">
        <v>188.77936000000011</v>
      </c>
      <c r="E42" s="713"/>
      <c r="F42" s="713">
        <v>186.17278999999991</v>
      </c>
      <c r="G42" s="713">
        <v>0</v>
      </c>
      <c r="H42" s="713">
        <v>186.17278999999991</v>
      </c>
      <c r="I42" s="714" t="s">
        <v>329</v>
      </c>
      <c r="J42" s="715" t="s">
        <v>1</v>
      </c>
    </row>
    <row r="43" spans="1:10" ht="14.45" customHeight="1" x14ac:dyDescent="0.2">
      <c r="A43" s="711" t="s">
        <v>616</v>
      </c>
      <c r="B43" s="712" t="s">
        <v>604</v>
      </c>
      <c r="C43" s="713">
        <v>73.327020000000005</v>
      </c>
      <c r="D43" s="713">
        <v>10.02919</v>
      </c>
      <c r="E43" s="713"/>
      <c r="F43" s="713">
        <v>51.833159999999999</v>
      </c>
      <c r="G43" s="713">
        <v>0</v>
      </c>
      <c r="H43" s="713">
        <v>51.833159999999999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616</v>
      </c>
      <c r="B44" s="712" t="s">
        <v>605</v>
      </c>
      <c r="C44" s="713">
        <v>97.760120000000001</v>
      </c>
      <c r="D44" s="713">
        <v>106.53073999999998</v>
      </c>
      <c r="E44" s="713"/>
      <c r="F44" s="713">
        <v>114.96790000000001</v>
      </c>
      <c r="G44" s="713">
        <v>0</v>
      </c>
      <c r="H44" s="713">
        <v>114.96790000000001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616</v>
      </c>
      <c r="B45" s="712" t="s">
        <v>618</v>
      </c>
      <c r="C45" s="713">
        <v>7089.6050899999955</v>
      </c>
      <c r="D45" s="713">
        <v>7462.0157100000042</v>
      </c>
      <c r="E45" s="713"/>
      <c r="F45" s="713">
        <v>6316.1849900000025</v>
      </c>
      <c r="G45" s="713">
        <v>0</v>
      </c>
      <c r="H45" s="713">
        <v>6316.1849900000025</v>
      </c>
      <c r="I45" s="714" t="s">
        <v>329</v>
      </c>
      <c r="J45" s="715" t="s">
        <v>611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612</v>
      </c>
    </row>
    <row r="47" spans="1:10" ht="14.45" customHeight="1" x14ac:dyDescent="0.2">
      <c r="A47" s="711" t="s">
        <v>619</v>
      </c>
      <c r="B47" s="712" t="s">
        <v>620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619</v>
      </c>
      <c r="B48" s="712" t="s">
        <v>596</v>
      </c>
      <c r="C48" s="713">
        <v>1915.0562400000022</v>
      </c>
      <c r="D48" s="713">
        <v>2094.0359599999983</v>
      </c>
      <c r="E48" s="713"/>
      <c r="F48" s="713">
        <v>1858.7529</v>
      </c>
      <c r="G48" s="713">
        <v>0</v>
      </c>
      <c r="H48" s="713">
        <v>1858.7529</v>
      </c>
      <c r="I48" s="714" t="s">
        <v>329</v>
      </c>
      <c r="J48" s="715" t="s">
        <v>1</v>
      </c>
    </row>
    <row r="49" spans="1:10" ht="14.45" customHeight="1" x14ac:dyDescent="0.2">
      <c r="A49" s="711" t="s">
        <v>619</v>
      </c>
      <c r="B49" s="712" t="s">
        <v>603</v>
      </c>
      <c r="C49" s="713">
        <v>63.154710000000009</v>
      </c>
      <c r="D49" s="713">
        <v>58.900410000000001</v>
      </c>
      <c r="E49" s="713"/>
      <c r="F49" s="713">
        <v>56.176639999999992</v>
      </c>
      <c r="G49" s="713">
        <v>0</v>
      </c>
      <c r="H49" s="713">
        <v>56.176639999999992</v>
      </c>
      <c r="I49" s="714" t="s">
        <v>329</v>
      </c>
      <c r="J49" s="715" t="s">
        <v>1</v>
      </c>
    </row>
    <row r="50" spans="1:10" ht="14.45" customHeight="1" x14ac:dyDescent="0.2">
      <c r="A50" s="711" t="s">
        <v>619</v>
      </c>
      <c r="B50" s="712" t="s">
        <v>605</v>
      </c>
      <c r="C50" s="713">
        <v>95.647199999999998</v>
      </c>
      <c r="D50" s="713">
        <v>101.64086000000002</v>
      </c>
      <c r="E50" s="713"/>
      <c r="F50" s="713">
        <v>94.935089999999988</v>
      </c>
      <c r="G50" s="713">
        <v>0</v>
      </c>
      <c r="H50" s="713">
        <v>94.935089999999988</v>
      </c>
      <c r="I50" s="714" t="s">
        <v>329</v>
      </c>
      <c r="J50" s="715" t="s">
        <v>1</v>
      </c>
    </row>
    <row r="51" spans="1:10" ht="14.45" customHeight="1" x14ac:dyDescent="0.2">
      <c r="A51" s="711" t="s">
        <v>619</v>
      </c>
      <c r="B51" s="712" t="s">
        <v>621</v>
      </c>
      <c r="C51" s="713">
        <v>2073.8581500000023</v>
      </c>
      <c r="D51" s="713">
        <v>2254.5772299999985</v>
      </c>
      <c r="E51" s="713"/>
      <c r="F51" s="713">
        <v>2009.8646299999998</v>
      </c>
      <c r="G51" s="713">
        <v>0</v>
      </c>
      <c r="H51" s="713">
        <v>2009.8646299999998</v>
      </c>
      <c r="I51" s="714" t="s">
        <v>329</v>
      </c>
      <c r="J51" s="715" t="s">
        <v>611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612</v>
      </c>
    </row>
    <row r="53" spans="1:10" ht="14.45" customHeight="1" x14ac:dyDescent="0.2">
      <c r="A53" s="711" t="s">
        <v>622</v>
      </c>
      <c r="B53" s="712" t="s">
        <v>623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622</v>
      </c>
      <c r="B54" s="712" t="s">
        <v>596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622</v>
      </c>
      <c r="B55" s="712" t="s">
        <v>597</v>
      </c>
      <c r="C55" s="713">
        <v>0</v>
      </c>
      <c r="D55" s="713">
        <v>0</v>
      </c>
      <c r="E55" s="713"/>
      <c r="F55" s="713">
        <v>6.16</v>
      </c>
      <c r="G55" s="713">
        <v>0</v>
      </c>
      <c r="H55" s="713">
        <v>6.16</v>
      </c>
      <c r="I55" s="714" t="s">
        <v>329</v>
      </c>
      <c r="J55" s="715" t="s">
        <v>1</v>
      </c>
    </row>
    <row r="56" spans="1:10" ht="14.45" customHeight="1" x14ac:dyDescent="0.2">
      <c r="A56" s="711" t="s">
        <v>622</v>
      </c>
      <c r="B56" s="712" t="s">
        <v>624</v>
      </c>
      <c r="C56" s="713">
        <v>0</v>
      </c>
      <c r="D56" s="713">
        <v>0</v>
      </c>
      <c r="E56" s="713"/>
      <c r="F56" s="713">
        <v>6.16</v>
      </c>
      <c r="G56" s="713">
        <v>0</v>
      </c>
      <c r="H56" s="713">
        <v>6.16</v>
      </c>
      <c r="I56" s="714" t="s">
        <v>329</v>
      </c>
      <c r="J56" s="715" t="s">
        <v>611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612</v>
      </c>
    </row>
    <row r="58" spans="1:10" ht="14.45" customHeight="1" x14ac:dyDescent="0.2">
      <c r="A58" s="711" t="s">
        <v>625</v>
      </c>
      <c r="B58" s="712" t="s">
        <v>626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625</v>
      </c>
      <c r="B59" s="712" t="s">
        <v>596</v>
      </c>
      <c r="C59" s="713">
        <v>0</v>
      </c>
      <c r="D59" s="713">
        <v>0.50226000000000004</v>
      </c>
      <c r="E59" s="713"/>
      <c r="F59" s="713">
        <v>3.5386500000000001</v>
      </c>
      <c r="G59" s="713">
        <v>0</v>
      </c>
      <c r="H59" s="713">
        <v>3.5386500000000001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625</v>
      </c>
      <c r="B60" s="712" t="s">
        <v>627</v>
      </c>
      <c r="C60" s="713">
        <v>0</v>
      </c>
      <c r="D60" s="713">
        <v>0.50226000000000004</v>
      </c>
      <c r="E60" s="713"/>
      <c r="F60" s="713">
        <v>3.5386500000000001</v>
      </c>
      <c r="G60" s="713">
        <v>0</v>
      </c>
      <c r="H60" s="713">
        <v>3.5386500000000001</v>
      </c>
      <c r="I60" s="714" t="s">
        <v>329</v>
      </c>
      <c r="J60" s="715" t="s">
        <v>611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612</v>
      </c>
    </row>
    <row r="62" spans="1:10" ht="14.45" customHeight="1" x14ac:dyDescent="0.2">
      <c r="A62" s="711" t="s">
        <v>594</v>
      </c>
      <c r="B62" s="712" t="s">
        <v>606</v>
      </c>
      <c r="C62" s="713">
        <v>10150.901019999998</v>
      </c>
      <c r="D62" s="713">
        <v>10764.91</v>
      </c>
      <c r="E62" s="713"/>
      <c r="F62" s="713">
        <v>9302.6885300000031</v>
      </c>
      <c r="G62" s="713">
        <v>0</v>
      </c>
      <c r="H62" s="713">
        <v>9302.6885300000031</v>
      </c>
      <c r="I62" s="714" t="s">
        <v>329</v>
      </c>
      <c r="J62" s="715" t="s">
        <v>607</v>
      </c>
    </row>
  </sheetData>
  <mergeCells count="3">
    <mergeCell ref="F3:I3"/>
    <mergeCell ref="C4:D4"/>
    <mergeCell ref="A1:I1"/>
  </mergeCells>
  <conditionalFormatting sqref="F17 F6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2">
    <cfRule type="expression" dxfId="66" priority="5">
      <formula>$H18&gt;0</formula>
    </cfRule>
  </conditionalFormatting>
  <conditionalFormatting sqref="A18:A62">
    <cfRule type="expression" dxfId="65" priority="2">
      <formula>AND($J18&lt;&gt;"mezeraKL",$J18&lt;&gt;"")</formula>
    </cfRule>
  </conditionalFormatting>
  <conditionalFormatting sqref="I18:I62">
    <cfRule type="expression" dxfId="64" priority="6">
      <formula>$I18&gt;1</formula>
    </cfRule>
  </conditionalFormatting>
  <conditionalFormatting sqref="B18:B62">
    <cfRule type="expression" dxfId="63" priority="1">
      <formula>OR($J18="NS",$J18="SumaNS",$J18="Účet")</formula>
    </cfRule>
  </conditionalFormatting>
  <conditionalFormatting sqref="A18:D62 F18:I62">
    <cfRule type="expression" dxfId="62" priority="8">
      <formula>AND($J18&lt;&gt;"",$J18&lt;&gt;"mezeraKL")</formula>
    </cfRule>
  </conditionalFormatting>
  <conditionalFormatting sqref="B18:D62 F18:I6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2 F18:I62">
    <cfRule type="expression" dxfId="60" priority="4">
      <formula>OR($J18="SumaNS",$J18="NS")</formula>
    </cfRule>
  </conditionalFormatting>
  <hyperlinks>
    <hyperlink ref="A2" location="Obsah!A1" display="Zpět na Obsah  KL 01  1.-4.měsíc" xr:uid="{06E181EB-9A03-47D5-8CD5-C227F83D62A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385.98035060015945</v>
      </c>
      <c r="M3" s="203">
        <f>SUBTOTAL(9,M5:M1048576)</f>
        <v>23690.87</v>
      </c>
      <c r="N3" s="204">
        <f>SUBTOTAL(9,N5:N1048576)</f>
        <v>9144210.3086227998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594</v>
      </c>
      <c r="B5" s="723" t="s">
        <v>595</v>
      </c>
      <c r="C5" s="724" t="s">
        <v>622</v>
      </c>
      <c r="D5" s="725" t="s">
        <v>623</v>
      </c>
      <c r="E5" s="726">
        <v>50113002</v>
      </c>
      <c r="F5" s="725" t="s">
        <v>628</v>
      </c>
      <c r="G5" s="724" t="s">
        <v>629</v>
      </c>
      <c r="H5" s="724">
        <v>500831</v>
      </c>
      <c r="I5" s="724">
        <v>157109</v>
      </c>
      <c r="J5" s="724" t="s">
        <v>630</v>
      </c>
      <c r="K5" s="724" t="s">
        <v>631</v>
      </c>
      <c r="L5" s="727">
        <v>3080</v>
      </c>
      <c r="M5" s="727">
        <v>2</v>
      </c>
      <c r="N5" s="728">
        <v>6160</v>
      </c>
    </row>
    <row r="6" spans="1:14" ht="14.45" customHeight="1" x14ac:dyDescent="0.2">
      <c r="A6" s="729" t="s">
        <v>594</v>
      </c>
      <c r="B6" s="730" t="s">
        <v>595</v>
      </c>
      <c r="C6" s="731" t="s">
        <v>608</v>
      </c>
      <c r="D6" s="732" t="s">
        <v>609</v>
      </c>
      <c r="E6" s="733">
        <v>50113001</v>
      </c>
      <c r="F6" s="732" t="s">
        <v>632</v>
      </c>
      <c r="G6" s="731" t="s">
        <v>629</v>
      </c>
      <c r="H6" s="731">
        <v>846758</v>
      </c>
      <c r="I6" s="731">
        <v>103387</v>
      </c>
      <c r="J6" s="731" t="s">
        <v>633</v>
      </c>
      <c r="K6" s="731" t="s">
        <v>634</v>
      </c>
      <c r="L6" s="734">
        <v>81.210000000000008</v>
      </c>
      <c r="M6" s="734">
        <v>2</v>
      </c>
      <c r="N6" s="735">
        <v>162.42000000000002</v>
      </c>
    </row>
    <row r="7" spans="1:14" ht="14.45" customHeight="1" x14ac:dyDescent="0.2">
      <c r="A7" s="729" t="s">
        <v>594</v>
      </c>
      <c r="B7" s="730" t="s">
        <v>595</v>
      </c>
      <c r="C7" s="731" t="s">
        <v>608</v>
      </c>
      <c r="D7" s="732" t="s">
        <v>609</v>
      </c>
      <c r="E7" s="733">
        <v>50113001</v>
      </c>
      <c r="F7" s="732" t="s">
        <v>632</v>
      </c>
      <c r="G7" s="731" t="s">
        <v>629</v>
      </c>
      <c r="H7" s="731">
        <v>176064</v>
      </c>
      <c r="I7" s="731">
        <v>76064</v>
      </c>
      <c r="J7" s="731" t="s">
        <v>635</v>
      </c>
      <c r="K7" s="731" t="s">
        <v>636</v>
      </c>
      <c r="L7" s="734">
        <v>83.84999999999998</v>
      </c>
      <c r="M7" s="734">
        <v>1</v>
      </c>
      <c r="N7" s="735">
        <v>83.84999999999998</v>
      </c>
    </row>
    <row r="8" spans="1:14" ht="14.45" customHeight="1" x14ac:dyDescent="0.2">
      <c r="A8" s="729" t="s">
        <v>594</v>
      </c>
      <c r="B8" s="730" t="s">
        <v>595</v>
      </c>
      <c r="C8" s="731" t="s">
        <v>608</v>
      </c>
      <c r="D8" s="732" t="s">
        <v>609</v>
      </c>
      <c r="E8" s="733">
        <v>50113001</v>
      </c>
      <c r="F8" s="732" t="s">
        <v>632</v>
      </c>
      <c r="G8" s="731" t="s">
        <v>629</v>
      </c>
      <c r="H8" s="731">
        <v>229139</v>
      </c>
      <c r="I8" s="731">
        <v>229139</v>
      </c>
      <c r="J8" s="731" t="s">
        <v>637</v>
      </c>
      <c r="K8" s="731" t="s">
        <v>638</v>
      </c>
      <c r="L8" s="734">
        <v>449.67</v>
      </c>
      <c r="M8" s="734">
        <v>1</v>
      </c>
      <c r="N8" s="735">
        <v>449.67</v>
      </c>
    </row>
    <row r="9" spans="1:14" ht="14.45" customHeight="1" x14ac:dyDescent="0.2">
      <c r="A9" s="729" t="s">
        <v>594</v>
      </c>
      <c r="B9" s="730" t="s">
        <v>595</v>
      </c>
      <c r="C9" s="731" t="s">
        <v>608</v>
      </c>
      <c r="D9" s="732" t="s">
        <v>609</v>
      </c>
      <c r="E9" s="733">
        <v>50113001</v>
      </c>
      <c r="F9" s="732" t="s">
        <v>632</v>
      </c>
      <c r="G9" s="731" t="s">
        <v>629</v>
      </c>
      <c r="H9" s="731">
        <v>847132</v>
      </c>
      <c r="I9" s="731">
        <v>137238</v>
      </c>
      <c r="J9" s="731" t="s">
        <v>639</v>
      </c>
      <c r="K9" s="731" t="s">
        <v>640</v>
      </c>
      <c r="L9" s="734">
        <v>623.03000000000009</v>
      </c>
      <c r="M9" s="734">
        <v>1</v>
      </c>
      <c r="N9" s="735">
        <v>623.03000000000009</v>
      </c>
    </row>
    <row r="10" spans="1:14" ht="14.45" customHeight="1" x14ac:dyDescent="0.2">
      <c r="A10" s="729" t="s">
        <v>594</v>
      </c>
      <c r="B10" s="730" t="s">
        <v>595</v>
      </c>
      <c r="C10" s="731" t="s">
        <v>608</v>
      </c>
      <c r="D10" s="732" t="s">
        <v>609</v>
      </c>
      <c r="E10" s="733">
        <v>50113001</v>
      </c>
      <c r="F10" s="732" t="s">
        <v>632</v>
      </c>
      <c r="G10" s="731" t="s">
        <v>629</v>
      </c>
      <c r="H10" s="731">
        <v>100362</v>
      </c>
      <c r="I10" s="731">
        <v>362</v>
      </c>
      <c r="J10" s="731" t="s">
        <v>641</v>
      </c>
      <c r="K10" s="731" t="s">
        <v>642</v>
      </c>
      <c r="L10" s="734">
        <v>72.569999999999993</v>
      </c>
      <c r="M10" s="734">
        <v>16</v>
      </c>
      <c r="N10" s="735">
        <v>1161.1199999999999</v>
      </c>
    </row>
    <row r="11" spans="1:14" ht="14.45" customHeight="1" x14ac:dyDescent="0.2">
      <c r="A11" s="729" t="s">
        <v>594</v>
      </c>
      <c r="B11" s="730" t="s">
        <v>595</v>
      </c>
      <c r="C11" s="731" t="s">
        <v>608</v>
      </c>
      <c r="D11" s="732" t="s">
        <v>609</v>
      </c>
      <c r="E11" s="733">
        <v>50113001</v>
      </c>
      <c r="F11" s="732" t="s">
        <v>632</v>
      </c>
      <c r="G11" s="731" t="s">
        <v>629</v>
      </c>
      <c r="H11" s="731">
        <v>845008</v>
      </c>
      <c r="I11" s="731">
        <v>107806</v>
      </c>
      <c r="J11" s="731" t="s">
        <v>643</v>
      </c>
      <c r="K11" s="731" t="s">
        <v>644</v>
      </c>
      <c r="L11" s="734">
        <v>66.850000000000009</v>
      </c>
      <c r="M11" s="734">
        <v>1</v>
      </c>
      <c r="N11" s="735">
        <v>66.850000000000009</v>
      </c>
    </row>
    <row r="12" spans="1:14" ht="14.45" customHeight="1" x14ac:dyDescent="0.2">
      <c r="A12" s="729" t="s">
        <v>594</v>
      </c>
      <c r="B12" s="730" t="s">
        <v>595</v>
      </c>
      <c r="C12" s="731" t="s">
        <v>608</v>
      </c>
      <c r="D12" s="732" t="s">
        <v>609</v>
      </c>
      <c r="E12" s="733">
        <v>50113001</v>
      </c>
      <c r="F12" s="732" t="s">
        <v>632</v>
      </c>
      <c r="G12" s="731" t="s">
        <v>629</v>
      </c>
      <c r="H12" s="731">
        <v>202701</v>
      </c>
      <c r="I12" s="731">
        <v>202701</v>
      </c>
      <c r="J12" s="731" t="s">
        <v>643</v>
      </c>
      <c r="K12" s="731" t="s">
        <v>645</v>
      </c>
      <c r="L12" s="734">
        <v>166.04999999999998</v>
      </c>
      <c r="M12" s="734">
        <v>2</v>
      </c>
      <c r="N12" s="735">
        <v>332.09999999999997</v>
      </c>
    </row>
    <row r="13" spans="1:14" ht="14.45" customHeight="1" x14ac:dyDescent="0.2">
      <c r="A13" s="729" t="s">
        <v>594</v>
      </c>
      <c r="B13" s="730" t="s">
        <v>595</v>
      </c>
      <c r="C13" s="731" t="s">
        <v>608</v>
      </c>
      <c r="D13" s="732" t="s">
        <v>609</v>
      </c>
      <c r="E13" s="733">
        <v>50113001</v>
      </c>
      <c r="F13" s="732" t="s">
        <v>632</v>
      </c>
      <c r="G13" s="731" t="s">
        <v>629</v>
      </c>
      <c r="H13" s="731">
        <v>230398</v>
      </c>
      <c r="I13" s="731">
        <v>230398</v>
      </c>
      <c r="J13" s="731" t="s">
        <v>646</v>
      </c>
      <c r="K13" s="731" t="s">
        <v>647</v>
      </c>
      <c r="L13" s="734">
        <v>142.22000000000003</v>
      </c>
      <c r="M13" s="734">
        <v>1</v>
      </c>
      <c r="N13" s="735">
        <v>142.22000000000003</v>
      </c>
    </row>
    <row r="14" spans="1:14" ht="14.45" customHeight="1" x14ac:dyDescent="0.2">
      <c r="A14" s="729" t="s">
        <v>594</v>
      </c>
      <c r="B14" s="730" t="s">
        <v>595</v>
      </c>
      <c r="C14" s="731" t="s">
        <v>608</v>
      </c>
      <c r="D14" s="732" t="s">
        <v>609</v>
      </c>
      <c r="E14" s="733">
        <v>50113001</v>
      </c>
      <c r="F14" s="732" t="s">
        <v>632</v>
      </c>
      <c r="G14" s="731" t="s">
        <v>648</v>
      </c>
      <c r="H14" s="731">
        <v>115378</v>
      </c>
      <c r="I14" s="731">
        <v>15378</v>
      </c>
      <c r="J14" s="731" t="s">
        <v>649</v>
      </c>
      <c r="K14" s="731" t="s">
        <v>650</v>
      </c>
      <c r="L14" s="734">
        <v>21.21</v>
      </c>
      <c r="M14" s="734">
        <v>4</v>
      </c>
      <c r="N14" s="735">
        <v>84.84</v>
      </c>
    </row>
    <row r="15" spans="1:14" ht="14.45" customHeight="1" x14ac:dyDescent="0.2">
      <c r="A15" s="729" t="s">
        <v>594</v>
      </c>
      <c r="B15" s="730" t="s">
        <v>595</v>
      </c>
      <c r="C15" s="731" t="s">
        <v>608</v>
      </c>
      <c r="D15" s="732" t="s">
        <v>609</v>
      </c>
      <c r="E15" s="733">
        <v>50113001</v>
      </c>
      <c r="F15" s="732" t="s">
        <v>632</v>
      </c>
      <c r="G15" s="731" t="s">
        <v>648</v>
      </c>
      <c r="H15" s="731">
        <v>205588</v>
      </c>
      <c r="I15" s="731">
        <v>205588</v>
      </c>
      <c r="J15" s="731" t="s">
        <v>651</v>
      </c>
      <c r="K15" s="731" t="s">
        <v>652</v>
      </c>
      <c r="L15" s="734">
        <v>505.12</v>
      </c>
      <c r="M15" s="734">
        <v>1</v>
      </c>
      <c r="N15" s="735">
        <v>505.12</v>
      </c>
    </row>
    <row r="16" spans="1:14" ht="14.45" customHeight="1" x14ac:dyDescent="0.2">
      <c r="A16" s="729" t="s">
        <v>594</v>
      </c>
      <c r="B16" s="730" t="s">
        <v>595</v>
      </c>
      <c r="C16" s="731" t="s">
        <v>608</v>
      </c>
      <c r="D16" s="732" t="s">
        <v>609</v>
      </c>
      <c r="E16" s="733">
        <v>50113001</v>
      </c>
      <c r="F16" s="732" t="s">
        <v>632</v>
      </c>
      <c r="G16" s="731" t="s">
        <v>629</v>
      </c>
      <c r="H16" s="731">
        <v>201384</v>
      </c>
      <c r="I16" s="731">
        <v>201384</v>
      </c>
      <c r="J16" s="731" t="s">
        <v>653</v>
      </c>
      <c r="K16" s="731" t="s">
        <v>654</v>
      </c>
      <c r="L16" s="734">
        <v>1116.8</v>
      </c>
      <c r="M16" s="734">
        <v>2</v>
      </c>
      <c r="N16" s="735">
        <v>2233.6</v>
      </c>
    </row>
    <row r="17" spans="1:14" ht="14.45" customHeight="1" x14ac:dyDescent="0.2">
      <c r="A17" s="729" t="s">
        <v>594</v>
      </c>
      <c r="B17" s="730" t="s">
        <v>595</v>
      </c>
      <c r="C17" s="731" t="s">
        <v>608</v>
      </c>
      <c r="D17" s="732" t="s">
        <v>609</v>
      </c>
      <c r="E17" s="733">
        <v>50113001</v>
      </c>
      <c r="F17" s="732" t="s">
        <v>632</v>
      </c>
      <c r="G17" s="731" t="s">
        <v>629</v>
      </c>
      <c r="H17" s="731">
        <v>176954</v>
      </c>
      <c r="I17" s="731">
        <v>176954</v>
      </c>
      <c r="J17" s="731" t="s">
        <v>655</v>
      </c>
      <c r="K17" s="731" t="s">
        <v>656</v>
      </c>
      <c r="L17" s="734">
        <v>95.120000000000019</v>
      </c>
      <c r="M17" s="734">
        <v>1</v>
      </c>
      <c r="N17" s="735">
        <v>95.120000000000019</v>
      </c>
    </row>
    <row r="18" spans="1:14" ht="14.45" customHeight="1" x14ac:dyDescent="0.2">
      <c r="A18" s="729" t="s">
        <v>594</v>
      </c>
      <c r="B18" s="730" t="s">
        <v>595</v>
      </c>
      <c r="C18" s="731" t="s">
        <v>608</v>
      </c>
      <c r="D18" s="732" t="s">
        <v>609</v>
      </c>
      <c r="E18" s="733">
        <v>50113001</v>
      </c>
      <c r="F18" s="732" t="s">
        <v>632</v>
      </c>
      <c r="G18" s="731" t="s">
        <v>629</v>
      </c>
      <c r="H18" s="731">
        <v>136505</v>
      </c>
      <c r="I18" s="731">
        <v>136505</v>
      </c>
      <c r="J18" s="731" t="s">
        <v>657</v>
      </c>
      <c r="K18" s="731" t="s">
        <v>658</v>
      </c>
      <c r="L18" s="734">
        <v>51.15</v>
      </c>
      <c r="M18" s="734">
        <v>3</v>
      </c>
      <c r="N18" s="735">
        <v>153.44999999999999</v>
      </c>
    </row>
    <row r="19" spans="1:14" ht="14.45" customHeight="1" x14ac:dyDescent="0.2">
      <c r="A19" s="729" t="s">
        <v>594</v>
      </c>
      <c r="B19" s="730" t="s">
        <v>595</v>
      </c>
      <c r="C19" s="731" t="s">
        <v>608</v>
      </c>
      <c r="D19" s="732" t="s">
        <v>609</v>
      </c>
      <c r="E19" s="733">
        <v>50113001</v>
      </c>
      <c r="F19" s="732" t="s">
        <v>632</v>
      </c>
      <c r="G19" s="731" t="s">
        <v>629</v>
      </c>
      <c r="H19" s="731">
        <v>167547</v>
      </c>
      <c r="I19" s="731">
        <v>67547</v>
      </c>
      <c r="J19" s="731" t="s">
        <v>659</v>
      </c>
      <c r="K19" s="731" t="s">
        <v>660</v>
      </c>
      <c r="L19" s="734">
        <v>46.64</v>
      </c>
      <c r="M19" s="734">
        <v>4</v>
      </c>
      <c r="N19" s="735">
        <v>186.56</v>
      </c>
    </row>
    <row r="20" spans="1:14" ht="14.45" customHeight="1" x14ac:dyDescent="0.2">
      <c r="A20" s="729" t="s">
        <v>594</v>
      </c>
      <c r="B20" s="730" t="s">
        <v>595</v>
      </c>
      <c r="C20" s="731" t="s">
        <v>608</v>
      </c>
      <c r="D20" s="732" t="s">
        <v>609</v>
      </c>
      <c r="E20" s="733">
        <v>50113001</v>
      </c>
      <c r="F20" s="732" t="s">
        <v>632</v>
      </c>
      <c r="G20" s="731" t="s">
        <v>648</v>
      </c>
      <c r="H20" s="731">
        <v>127263</v>
      </c>
      <c r="I20" s="731">
        <v>127263</v>
      </c>
      <c r="J20" s="731" t="s">
        <v>661</v>
      </c>
      <c r="K20" s="731" t="s">
        <v>658</v>
      </c>
      <c r="L20" s="734">
        <v>53.755999999999993</v>
      </c>
      <c r="M20" s="734">
        <v>5</v>
      </c>
      <c r="N20" s="735">
        <v>268.77999999999997</v>
      </c>
    </row>
    <row r="21" spans="1:14" ht="14.45" customHeight="1" x14ac:dyDescent="0.2">
      <c r="A21" s="729" t="s">
        <v>594</v>
      </c>
      <c r="B21" s="730" t="s">
        <v>595</v>
      </c>
      <c r="C21" s="731" t="s">
        <v>608</v>
      </c>
      <c r="D21" s="732" t="s">
        <v>609</v>
      </c>
      <c r="E21" s="733">
        <v>50113001</v>
      </c>
      <c r="F21" s="732" t="s">
        <v>632</v>
      </c>
      <c r="G21" s="731" t="s">
        <v>648</v>
      </c>
      <c r="H21" s="731">
        <v>127272</v>
      </c>
      <c r="I21" s="731">
        <v>127272</v>
      </c>
      <c r="J21" s="731" t="s">
        <v>661</v>
      </c>
      <c r="K21" s="731" t="s">
        <v>662</v>
      </c>
      <c r="L21" s="734">
        <v>48.13</v>
      </c>
      <c r="M21" s="734">
        <v>1</v>
      </c>
      <c r="N21" s="735">
        <v>48.13</v>
      </c>
    </row>
    <row r="22" spans="1:14" ht="14.45" customHeight="1" x14ac:dyDescent="0.2">
      <c r="A22" s="729" t="s">
        <v>594</v>
      </c>
      <c r="B22" s="730" t="s">
        <v>595</v>
      </c>
      <c r="C22" s="731" t="s">
        <v>608</v>
      </c>
      <c r="D22" s="732" t="s">
        <v>609</v>
      </c>
      <c r="E22" s="733">
        <v>50113001</v>
      </c>
      <c r="F22" s="732" t="s">
        <v>632</v>
      </c>
      <c r="G22" s="731" t="s">
        <v>648</v>
      </c>
      <c r="H22" s="731">
        <v>849453</v>
      </c>
      <c r="I22" s="731">
        <v>163077</v>
      </c>
      <c r="J22" s="731" t="s">
        <v>663</v>
      </c>
      <c r="K22" s="731" t="s">
        <v>664</v>
      </c>
      <c r="L22" s="734">
        <v>15.489999999999998</v>
      </c>
      <c r="M22" s="734">
        <v>4</v>
      </c>
      <c r="N22" s="735">
        <v>61.959999999999994</v>
      </c>
    </row>
    <row r="23" spans="1:14" ht="14.45" customHeight="1" x14ac:dyDescent="0.2">
      <c r="A23" s="729" t="s">
        <v>594</v>
      </c>
      <c r="B23" s="730" t="s">
        <v>595</v>
      </c>
      <c r="C23" s="731" t="s">
        <v>608</v>
      </c>
      <c r="D23" s="732" t="s">
        <v>609</v>
      </c>
      <c r="E23" s="733">
        <v>50113001</v>
      </c>
      <c r="F23" s="732" t="s">
        <v>632</v>
      </c>
      <c r="G23" s="731" t="s">
        <v>648</v>
      </c>
      <c r="H23" s="731">
        <v>849444</v>
      </c>
      <c r="I23" s="731">
        <v>163085</v>
      </c>
      <c r="J23" s="731" t="s">
        <v>665</v>
      </c>
      <c r="K23" s="731" t="s">
        <v>666</v>
      </c>
      <c r="L23" s="734">
        <v>23.22</v>
      </c>
      <c r="M23" s="734">
        <v>4</v>
      </c>
      <c r="N23" s="735">
        <v>92.88</v>
      </c>
    </row>
    <row r="24" spans="1:14" ht="14.45" customHeight="1" x14ac:dyDescent="0.2">
      <c r="A24" s="729" t="s">
        <v>594</v>
      </c>
      <c r="B24" s="730" t="s">
        <v>595</v>
      </c>
      <c r="C24" s="731" t="s">
        <v>608</v>
      </c>
      <c r="D24" s="732" t="s">
        <v>609</v>
      </c>
      <c r="E24" s="733">
        <v>50113001</v>
      </c>
      <c r="F24" s="732" t="s">
        <v>632</v>
      </c>
      <c r="G24" s="731" t="s">
        <v>629</v>
      </c>
      <c r="H24" s="731">
        <v>194916</v>
      </c>
      <c r="I24" s="731">
        <v>94916</v>
      </c>
      <c r="J24" s="731" t="s">
        <v>667</v>
      </c>
      <c r="K24" s="731" t="s">
        <v>668</v>
      </c>
      <c r="L24" s="734">
        <v>85.05</v>
      </c>
      <c r="M24" s="734">
        <v>16</v>
      </c>
      <c r="N24" s="735">
        <v>1360.8</v>
      </c>
    </row>
    <row r="25" spans="1:14" ht="14.45" customHeight="1" x14ac:dyDescent="0.2">
      <c r="A25" s="729" t="s">
        <v>594</v>
      </c>
      <c r="B25" s="730" t="s">
        <v>595</v>
      </c>
      <c r="C25" s="731" t="s">
        <v>608</v>
      </c>
      <c r="D25" s="732" t="s">
        <v>609</v>
      </c>
      <c r="E25" s="733">
        <v>50113001</v>
      </c>
      <c r="F25" s="732" t="s">
        <v>632</v>
      </c>
      <c r="G25" s="731" t="s">
        <v>629</v>
      </c>
      <c r="H25" s="731">
        <v>194920</v>
      </c>
      <c r="I25" s="731">
        <v>94920</v>
      </c>
      <c r="J25" s="731" t="s">
        <v>669</v>
      </c>
      <c r="K25" s="731" t="s">
        <v>670</v>
      </c>
      <c r="L25" s="734">
        <v>73.14153846153846</v>
      </c>
      <c r="M25" s="734">
        <v>39</v>
      </c>
      <c r="N25" s="735">
        <v>2852.52</v>
      </c>
    </row>
    <row r="26" spans="1:14" ht="14.45" customHeight="1" x14ac:dyDescent="0.2">
      <c r="A26" s="729" t="s">
        <v>594</v>
      </c>
      <c r="B26" s="730" t="s">
        <v>595</v>
      </c>
      <c r="C26" s="731" t="s">
        <v>608</v>
      </c>
      <c r="D26" s="732" t="s">
        <v>609</v>
      </c>
      <c r="E26" s="733">
        <v>50113001</v>
      </c>
      <c r="F26" s="732" t="s">
        <v>632</v>
      </c>
      <c r="G26" s="731" t="s">
        <v>629</v>
      </c>
      <c r="H26" s="731">
        <v>194919</v>
      </c>
      <c r="I26" s="731">
        <v>94919</v>
      </c>
      <c r="J26" s="731" t="s">
        <v>669</v>
      </c>
      <c r="K26" s="731" t="s">
        <v>671</v>
      </c>
      <c r="L26" s="734">
        <v>51.98</v>
      </c>
      <c r="M26" s="734">
        <v>5</v>
      </c>
      <c r="N26" s="735">
        <v>259.89999999999998</v>
      </c>
    </row>
    <row r="27" spans="1:14" ht="14.45" customHeight="1" x14ac:dyDescent="0.2">
      <c r="A27" s="729" t="s">
        <v>594</v>
      </c>
      <c r="B27" s="730" t="s">
        <v>595</v>
      </c>
      <c r="C27" s="731" t="s">
        <v>608</v>
      </c>
      <c r="D27" s="732" t="s">
        <v>609</v>
      </c>
      <c r="E27" s="733">
        <v>50113001</v>
      </c>
      <c r="F27" s="732" t="s">
        <v>632</v>
      </c>
      <c r="G27" s="731" t="s">
        <v>629</v>
      </c>
      <c r="H27" s="731">
        <v>223855</v>
      </c>
      <c r="I27" s="731">
        <v>223855</v>
      </c>
      <c r="J27" s="731" t="s">
        <v>672</v>
      </c>
      <c r="K27" s="731" t="s">
        <v>673</v>
      </c>
      <c r="L27" s="734">
        <v>165</v>
      </c>
      <c r="M27" s="734">
        <v>82</v>
      </c>
      <c r="N27" s="735">
        <v>13530</v>
      </c>
    </row>
    <row r="28" spans="1:14" ht="14.45" customHeight="1" x14ac:dyDescent="0.2">
      <c r="A28" s="729" t="s">
        <v>594</v>
      </c>
      <c r="B28" s="730" t="s">
        <v>595</v>
      </c>
      <c r="C28" s="731" t="s">
        <v>608</v>
      </c>
      <c r="D28" s="732" t="s">
        <v>609</v>
      </c>
      <c r="E28" s="733">
        <v>50113001</v>
      </c>
      <c r="F28" s="732" t="s">
        <v>632</v>
      </c>
      <c r="G28" s="731" t="s">
        <v>629</v>
      </c>
      <c r="H28" s="731">
        <v>845369</v>
      </c>
      <c r="I28" s="731">
        <v>107987</v>
      </c>
      <c r="J28" s="731" t="s">
        <v>674</v>
      </c>
      <c r="K28" s="731" t="s">
        <v>675</v>
      </c>
      <c r="L28" s="734">
        <v>112.16999999999997</v>
      </c>
      <c r="M28" s="734">
        <v>6</v>
      </c>
      <c r="N28" s="735">
        <v>673.01999999999987</v>
      </c>
    </row>
    <row r="29" spans="1:14" ht="14.45" customHeight="1" x14ac:dyDescent="0.2">
      <c r="A29" s="729" t="s">
        <v>594</v>
      </c>
      <c r="B29" s="730" t="s">
        <v>595</v>
      </c>
      <c r="C29" s="731" t="s">
        <v>608</v>
      </c>
      <c r="D29" s="732" t="s">
        <v>609</v>
      </c>
      <c r="E29" s="733">
        <v>50113001</v>
      </c>
      <c r="F29" s="732" t="s">
        <v>632</v>
      </c>
      <c r="G29" s="731" t="s">
        <v>629</v>
      </c>
      <c r="H29" s="731">
        <v>235897</v>
      </c>
      <c r="I29" s="731">
        <v>235897</v>
      </c>
      <c r="J29" s="731" t="s">
        <v>676</v>
      </c>
      <c r="K29" s="731" t="s">
        <v>677</v>
      </c>
      <c r="L29" s="734">
        <v>66.240400000000008</v>
      </c>
      <c r="M29" s="734">
        <v>25</v>
      </c>
      <c r="N29" s="735">
        <v>1656.0100000000002</v>
      </c>
    </row>
    <row r="30" spans="1:14" ht="14.45" customHeight="1" x14ac:dyDescent="0.2">
      <c r="A30" s="729" t="s">
        <v>594</v>
      </c>
      <c r="B30" s="730" t="s">
        <v>595</v>
      </c>
      <c r="C30" s="731" t="s">
        <v>608</v>
      </c>
      <c r="D30" s="732" t="s">
        <v>609</v>
      </c>
      <c r="E30" s="733">
        <v>50113001</v>
      </c>
      <c r="F30" s="732" t="s">
        <v>632</v>
      </c>
      <c r="G30" s="731" t="s">
        <v>629</v>
      </c>
      <c r="H30" s="731">
        <v>207931</v>
      </c>
      <c r="I30" s="731">
        <v>207931</v>
      </c>
      <c r="J30" s="731" t="s">
        <v>678</v>
      </c>
      <c r="K30" s="731" t="s">
        <v>679</v>
      </c>
      <c r="L30" s="734">
        <v>28.52999999999999</v>
      </c>
      <c r="M30" s="734">
        <v>5</v>
      </c>
      <c r="N30" s="735">
        <v>142.64999999999995</v>
      </c>
    </row>
    <row r="31" spans="1:14" ht="14.45" customHeight="1" x14ac:dyDescent="0.2">
      <c r="A31" s="729" t="s">
        <v>594</v>
      </c>
      <c r="B31" s="730" t="s">
        <v>595</v>
      </c>
      <c r="C31" s="731" t="s">
        <v>608</v>
      </c>
      <c r="D31" s="732" t="s">
        <v>609</v>
      </c>
      <c r="E31" s="733">
        <v>50113001</v>
      </c>
      <c r="F31" s="732" t="s">
        <v>632</v>
      </c>
      <c r="G31" s="731" t="s">
        <v>629</v>
      </c>
      <c r="H31" s="731">
        <v>196610</v>
      </c>
      <c r="I31" s="731">
        <v>96610</v>
      </c>
      <c r="J31" s="731" t="s">
        <v>680</v>
      </c>
      <c r="K31" s="731" t="s">
        <v>681</v>
      </c>
      <c r="L31" s="734">
        <v>51.740000000000009</v>
      </c>
      <c r="M31" s="734">
        <v>1</v>
      </c>
      <c r="N31" s="735">
        <v>51.740000000000009</v>
      </c>
    </row>
    <row r="32" spans="1:14" ht="14.45" customHeight="1" x14ac:dyDescent="0.2">
      <c r="A32" s="729" t="s">
        <v>594</v>
      </c>
      <c r="B32" s="730" t="s">
        <v>595</v>
      </c>
      <c r="C32" s="731" t="s">
        <v>608</v>
      </c>
      <c r="D32" s="732" t="s">
        <v>609</v>
      </c>
      <c r="E32" s="733">
        <v>50113001</v>
      </c>
      <c r="F32" s="732" t="s">
        <v>632</v>
      </c>
      <c r="G32" s="731" t="s">
        <v>629</v>
      </c>
      <c r="H32" s="731">
        <v>173314</v>
      </c>
      <c r="I32" s="731">
        <v>173314</v>
      </c>
      <c r="J32" s="731" t="s">
        <v>682</v>
      </c>
      <c r="K32" s="731" t="s">
        <v>683</v>
      </c>
      <c r="L32" s="734">
        <v>207.57000000000002</v>
      </c>
      <c r="M32" s="734">
        <v>12</v>
      </c>
      <c r="N32" s="735">
        <v>2490.84</v>
      </c>
    </row>
    <row r="33" spans="1:14" ht="14.45" customHeight="1" x14ac:dyDescent="0.2">
      <c r="A33" s="729" t="s">
        <v>594</v>
      </c>
      <c r="B33" s="730" t="s">
        <v>595</v>
      </c>
      <c r="C33" s="731" t="s">
        <v>608</v>
      </c>
      <c r="D33" s="732" t="s">
        <v>609</v>
      </c>
      <c r="E33" s="733">
        <v>50113001</v>
      </c>
      <c r="F33" s="732" t="s">
        <v>632</v>
      </c>
      <c r="G33" s="731" t="s">
        <v>629</v>
      </c>
      <c r="H33" s="731">
        <v>189244</v>
      </c>
      <c r="I33" s="731">
        <v>89244</v>
      </c>
      <c r="J33" s="731" t="s">
        <v>684</v>
      </c>
      <c r="K33" s="731" t="s">
        <v>685</v>
      </c>
      <c r="L33" s="734">
        <v>20.759660715304147</v>
      </c>
      <c r="M33" s="734">
        <v>619</v>
      </c>
      <c r="N33" s="735">
        <v>12850.229982773268</v>
      </c>
    </row>
    <row r="34" spans="1:14" ht="14.45" customHeight="1" x14ac:dyDescent="0.2">
      <c r="A34" s="729" t="s">
        <v>594</v>
      </c>
      <c r="B34" s="730" t="s">
        <v>595</v>
      </c>
      <c r="C34" s="731" t="s">
        <v>608</v>
      </c>
      <c r="D34" s="732" t="s">
        <v>609</v>
      </c>
      <c r="E34" s="733">
        <v>50113001</v>
      </c>
      <c r="F34" s="732" t="s">
        <v>632</v>
      </c>
      <c r="G34" s="731" t="s">
        <v>629</v>
      </c>
      <c r="H34" s="731">
        <v>156926</v>
      </c>
      <c r="I34" s="731">
        <v>56926</v>
      </c>
      <c r="J34" s="731" t="s">
        <v>686</v>
      </c>
      <c r="K34" s="731" t="s">
        <v>687</v>
      </c>
      <c r="L34" s="734">
        <v>0</v>
      </c>
      <c r="M34" s="734">
        <v>0</v>
      </c>
      <c r="N34" s="735">
        <v>0</v>
      </c>
    </row>
    <row r="35" spans="1:14" ht="14.45" customHeight="1" x14ac:dyDescent="0.2">
      <c r="A35" s="729" t="s">
        <v>594</v>
      </c>
      <c r="B35" s="730" t="s">
        <v>595</v>
      </c>
      <c r="C35" s="731" t="s">
        <v>608</v>
      </c>
      <c r="D35" s="732" t="s">
        <v>609</v>
      </c>
      <c r="E35" s="733">
        <v>50113001</v>
      </c>
      <c r="F35" s="732" t="s">
        <v>632</v>
      </c>
      <c r="G35" s="731" t="s">
        <v>629</v>
      </c>
      <c r="H35" s="731">
        <v>173319</v>
      </c>
      <c r="I35" s="731">
        <v>173319</v>
      </c>
      <c r="J35" s="731" t="s">
        <v>688</v>
      </c>
      <c r="K35" s="731" t="s">
        <v>689</v>
      </c>
      <c r="L35" s="734">
        <v>428.42999999999989</v>
      </c>
      <c r="M35" s="734">
        <v>0.05</v>
      </c>
      <c r="N35" s="735">
        <v>21.421499999999995</v>
      </c>
    </row>
    <row r="36" spans="1:14" ht="14.45" customHeight="1" x14ac:dyDescent="0.2">
      <c r="A36" s="729" t="s">
        <v>594</v>
      </c>
      <c r="B36" s="730" t="s">
        <v>595</v>
      </c>
      <c r="C36" s="731" t="s">
        <v>608</v>
      </c>
      <c r="D36" s="732" t="s">
        <v>609</v>
      </c>
      <c r="E36" s="733">
        <v>50113001</v>
      </c>
      <c r="F36" s="732" t="s">
        <v>632</v>
      </c>
      <c r="G36" s="731" t="s">
        <v>629</v>
      </c>
      <c r="H36" s="731">
        <v>126409</v>
      </c>
      <c r="I36" s="731">
        <v>26409</v>
      </c>
      <c r="J36" s="731" t="s">
        <v>690</v>
      </c>
      <c r="K36" s="731" t="s">
        <v>691</v>
      </c>
      <c r="L36" s="734">
        <v>677.74333333333334</v>
      </c>
      <c r="M36" s="734">
        <v>3</v>
      </c>
      <c r="N36" s="735">
        <v>2033.23</v>
      </c>
    </row>
    <row r="37" spans="1:14" ht="14.45" customHeight="1" x14ac:dyDescent="0.2">
      <c r="A37" s="729" t="s">
        <v>594</v>
      </c>
      <c r="B37" s="730" t="s">
        <v>595</v>
      </c>
      <c r="C37" s="731" t="s">
        <v>608</v>
      </c>
      <c r="D37" s="732" t="s">
        <v>609</v>
      </c>
      <c r="E37" s="733">
        <v>50113001</v>
      </c>
      <c r="F37" s="732" t="s">
        <v>632</v>
      </c>
      <c r="G37" s="731" t="s">
        <v>629</v>
      </c>
      <c r="H37" s="731">
        <v>148888</v>
      </c>
      <c r="I37" s="731">
        <v>48888</v>
      </c>
      <c r="J37" s="731" t="s">
        <v>692</v>
      </c>
      <c r="K37" s="731" t="s">
        <v>693</v>
      </c>
      <c r="L37" s="734">
        <v>66.11</v>
      </c>
      <c r="M37" s="734">
        <v>1</v>
      </c>
      <c r="N37" s="735">
        <v>66.11</v>
      </c>
    </row>
    <row r="38" spans="1:14" ht="14.45" customHeight="1" x14ac:dyDescent="0.2">
      <c r="A38" s="729" t="s">
        <v>594</v>
      </c>
      <c r="B38" s="730" t="s">
        <v>595</v>
      </c>
      <c r="C38" s="731" t="s">
        <v>608</v>
      </c>
      <c r="D38" s="732" t="s">
        <v>609</v>
      </c>
      <c r="E38" s="733">
        <v>50113001</v>
      </c>
      <c r="F38" s="732" t="s">
        <v>632</v>
      </c>
      <c r="G38" s="731" t="s">
        <v>629</v>
      </c>
      <c r="H38" s="731">
        <v>100392</v>
      </c>
      <c r="I38" s="731">
        <v>392</v>
      </c>
      <c r="J38" s="731" t="s">
        <v>694</v>
      </c>
      <c r="K38" s="731" t="s">
        <v>695</v>
      </c>
      <c r="L38" s="734">
        <v>57.529999999999994</v>
      </c>
      <c r="M38" s="734">
        <v>6</v>
      </c>
      <c r="N38" s="735">
        <v>345.17999999999995</v>
      </c>
    </row>
    <row r="39" spans="1:14" ht="14.45" customHeight="1" x14ac:dyDescent="0.2">
      <c r="A39" s="729" t="s">
        <v>594</v>
      </c>
      <c r="B39" s="730" t="s">
        <v>595</v>
      </c>
      <c r="C39" s="731" t="s">
        <v>608</v>
      </c>
      <c r="D39" s="732" t="s">
        <v>609</v>
      </c>
      <c r="E39" s="733">
        <v>50113001</v>
      </c>
      <c r="F39" s="732" t="s">
        <v>632</v>
      </c>
      <c r="G39" s="731" t="s">
        <v>629</v>
      </c>
      <c r="H39" s="731">
        <v>100394</v>
      </c>
      <c r="I39" s="731">
        <v>394</v>
      </c>
      <c r="J39" s="731" t="s">
        <v>696</v>
      </c>
      <c r="K39" s="731" t="s">
        <v>697</v>
      </c>
      <c r="L39" s="734">
        <v>65.650000000000034</v>
      </c>
      <c r="M39" s="734">
        <v>1</v>
      </c>
      <c r="N39" s="735">
        <v>65.650000000000034</v>
      </c>
    </row>
    <row r="40" spans="1:14" ht="14.45" customHeight="1" x14ac:dyDescent="0.2">
      <c r="A40" s="729" t="s">
        <v>594</v>
      </c>
      <c r="B40" s="730" t="s">
        <v>595</v>
      </c>
      <c r="C40" s="731" t="s">
        <v>608</v>
      </c>
      <c r="D40" s="732" t="s">
        <v>609</v>
      </c>
      <c r="E40" s="733">
        <v>50113001</v>
      </c>
      <c r="F40" s="732" t="s">
        <v>632</v>
      </c>
      <c r="G40" s="731" t="s">
        <v>629</v>
      </c>
      <c r="H40" s="731">
        <v>192351</v>
      </c>
      <c r="I40" s="731">
        <v>92351</v>
      </c>
      <c r="J40" s="731" t="s">
        <v>698</v>
      </c>
      <c r="K40" s="731" t="s">
        <v>699</v>
      </c>
      <c r="L40" s="734">
        <v>86.219999999999985</v>
      </c>
      <c r="M40" s="734">
        <v>6</v>
      </c>
      <c r="N40" s="735">
        <v>517.31999999999994</v>
      </c>
    </row>
    <row r="41" spans="1:14" ht="14.45" customHeight="1" x14ac:dyDescent="0.2">
      <c r="A41" s="729" t="s">
        <v>594</v>
      </c>
      <c r="B41" s="730" t="s">
        <v>595</v>
      </c>
      <c r="C41" s="731" t="s">
        <v>608</v>
      </c>
      <c r="D41" s="732" t="s">
        <v>609</v>
      </c>
      <c r="E41" s="733">
        <v>50113001</v>
      </c>
      <c r="F41" s="732" t="s">
        <v>632</v>
      </c>
      <c r="G41" s="731" t="s">
        <v>629</v>
      </c>
      <c r="H41" s="731">
        <v>132992</v>
      </c>
      <c r="I41" s="731">
        <v>32992</v>
      </c>
      <c r="J41" s="731" t="s">
        <v>700</v>
      </c>
      <c r="K41" s="731" t="s">
        <v>701</v>
      </c>
      <c r="L41" s="734">
        <v>108.39</v>
      </c>
      <c r="M41" s="734">
        <v>4</v>
      </c>
      <c r="N41" s="735">
        <v>433.56</v>
      </c>
    </row>
    <row r="42" spans="1:14" ht="14.45" customHeight="1" x14ac:dyDescent="0.2">
      <c r="A42" s="729" t="s">
        <v>594</v>
      </c>
      <c r="B42" s="730" t="s">
        <v>595</v>
      </c>
      <c r="C42" s="731" t="s">
        <v>608</v>
      </c>
      <c r="D42" s="732" t="s">
        <v>609</v>
      </c>
      <c r="E42" s="733">
        <v>50113001</v>
      </c>
      <c r="F42" s="732" t="s">
        <v>632</v>
      </c>
      <c r="G42" s="731" t="s">
        <v>629</v>
      </c>
      <c r="H42" s="731">
        <v>119757</v>
      </c>
      <c r="I42" s="731">
        <v>19757</v>
      </c>
      <c r="J42" s="731" t="s">
        <v>702</v>
      </c>
      <c r="K42" s="731" t="s">
        <v>703</v>
      </c>
      <c r="L42" s="734">
        <v>71.720000000000013</v>
      </c>
      <c r="M42" s="734">
        <v>1</v>
      </c>
      <c r="N42" s="735">
        <v>71.720000000000013</v>
      </c>
    </row>
    <row r="43" spans="1:14" ht="14.45" customHeight="1" x14ac:dyDescent="0.2">
      <c r="A43" s="729" t="s">
        <v>594</v>
      </c>
      <c r="B43" s="730" t="s">
        <v>595</v>
      </c>
      <c r="C43" s="731" t="s">
        <v>608</v>
      </c>
      <c r="D43" s="732" t="s">
        <v>609</v>
      </c>
      <c r="E43" s="733">
        <v>50113001</v>
      </c>
      <c r="F43" s="732" t="s">
        <v>632</v>
      </c>
      <c r="G43" s="731" t="s">
        <v>629</v>
      </c>
      <c r="H43" s="731">
        <v>176496</v>
      </c>
      <c r="I43" s="731">
        <v>76496</v>
      </c>
      <c r="J43" s="731" t="s">
        <v>704</v>
      </c>
      <c r="K43" s="731" t="s">
        <v>705</v>
      </c>
      <c r="L43" s="734">
        <v>125.42999999999999</v>
      </c>
      <c r="M43" s="734">
        <v>10</v>
      </c>
      <c r="N43" s="735">
        <v>1254.3</v>
      </c>
    </row>
    <row r="44" spans="1:14" ht="14.45" customHeight="1" x14ac:dyDescent="0.2">
      <c r="A44" s="729" t="s">
        <v>594</v>
      </c>
      <c r="B44" s="730" t="s">
        <v>595</v>
      </c>
      <c r="C44" s="731" t="s">
        <v>608</v>
      </c>
      <c r="D44" s="732" t="s">
        <v>609</v>
      </c>
      <c r="E44" s="733">
        <v>50113001</v>
      </c>
      <c r="F44" s="732" t="s">
        <v>632</v>
      </c>
      <c r="G44" s="731" t="s">
        <v>629</v>
      </c>
      <c r="H44" s="731">
        <v>102679</v>
      </c>
      <c r="I44" s="731">
        <v>2679</v>
      </c>
      <c r="J44" s="731" t="s">
        <v>706</v>
      </c>
      <c r="K44" s="731" t="s">
        <v>707</v>
      </c>
      <c r="L44" s="734">
        <v>164.48</v>
      </c>
      <c r="M44" s="734">
        <v>4</v>
      </c>
      <c r="N44" s="735">
        <v>657.92</v>
      </c>
    </row>
    <row r="45" spans="1:14" ht="14.45" customHeight="1" x14ac:dyDescent="0.2">
      <c r="A45" s="729" t="s">
        <v>594</v>
      </c>
      <c r="B45" s="730" t="s">
        <v>595</v>
      </c>
      <c r="C45" s="731" t="s">
        <v>608</v>
      </c>
      <c r="D45" s="732" t="s">
        <v>609</v>
      </c>
      <c r="E45" s="733">
        <v>50113001</v>
      </c>
      <c r="F45" s="732" t="s">
        <v>632</v>
      </c>
      <c r="G45" s="731" t="s">
        <v>648</v>
      </c>
      <c r="H45" s="731">
        <v>231703</v>
      </c>
      <c r="I45" s="731">
        <v>231703</v>
      </c>
      <c r="J45" s="731" t="s">
        <v>708</v>
      </c>
      <c r="K45" s="731" t="s">
        <v>709</v>
      </c>
      <c r="L45" s="734">
        <v>88.339999999999989</v>
      </c>
      <c r="M45" s="734">
        <v>6</v>
      </c>
      <c r="N45" s="735">
        <v>530.04</v>
      </c>
    </row>
    <row r="46" spans="1:14" ht="14.45" customHeight="1" x14ac:dyDescent="0.2">
      <c r="A46" s="729" t="s">
        <v>594</v>
      </c>
      <c r="B46" s="730" t="s">
        <v>595</v>
      </c>
      <c r="C46" s="731" t="s">
        <v>608</v>
      </c>
      <c r="D46" s="732" t="s">
        <v>609</v>
      </c>
      <c r="E46" s="733">
        <v>50113001</v>
      </c>
      <c r="F46" s="732" t="s">
        <v>632</v>
      </c>
      <c r="G46" s="731" t="s">
        <v>648</v>
      </c>
      <c r="H46" s="731">
        <v>231687</v>
      </c>
      <c r="I46" s="731">
        <v>231687</v>
      </c>
      <c r="J46" s="731" t="s">
        <v>710</v>
      </c>
      <c r="K46" s="731" t="s">
        <v>711</v>
      </c>
      <c r="L46" s="734">
        <v>204.68999999999994</v>
      </c>
      <c r="M46" s="734">
        <v>2</v>
      </c>
      <c r="N46" s="735">
        <v>409.37999999999988</v>
      </c>
    </row>
    <row r="47" spans="1:14" ht="14.45" customHeight="1" x14ac:dyDescent="0.2">
      <c r="A47" s="729" t="s">
        <v>594</v>
      </c>
      <c r="B47" s="730" t="s">
        <v>595</v>
      </c>
      <c r="C47" s="731" t="s">
        <v>608</v>
      </c>
      <c r="D47" s="732" t="s">
        <v>609</v>
      </c>
      <c r="E47" s="733">
        <v>50113001</v>
      </c>
      <c r="F47" s="732" t="s">
        <v>632</v>
      </c>
      <c r="G47" s="731" t="s">
        <v>648</v>
      </c>
      <c r="H47" s="731">
        <v>231696</v>
      </c>
      <c r="I47" s="731">
        <v>231696</v>
      </c>
      <c r="J47" s="731" t="s">
        <v>712</v>
      </c>
      <c r="K47" s="731" t="s">
        <v>713</v>
      </c>
      <c r="L47" s="734">
        <v>207.22999999999996</v>
      </c>
      <c r="M47" s="734">
        <v>2</v>
      </c>
      <c r="N47" s="735">
        <v>414.45999999999992</v>
      </c>
    </row>
    <row r="48" spans="1:14" ht="14.45" customHeight="1" x14ac:dyDescent="0.2">
      <c r="A48" s="729" t="s">
        <v>594</v>
      </c>
      <c r="B48" s="730" t="s">
        <v>595</v>
      </c>
      <c r="C48" s="731" t="s">
        <v>608</v>
      </c>
      <c r="D48" s="732" t="s">
        <v>609</v>
      </c>
      <c r="E48" s="733">
        <v>50113001</v>
      </c>
      <c r="F48" s="732" t="s">
        <v>632</v>
      </c>
      <c r="G48" s="731" t="s">
        <v>648</v>
      </c>
      <c r="H48" s="731">
        <v>231689</v>
      </c>
      <c r="I48" s="731">
        <v>231689</v>
      </c>
      <c r="J48" s="731" t="s">
        <v>712</v>
      </c>
      <c r="K48" s="731" t="s">
        <v>714</v>
      </c>
      <c r="L48" s="734">
        <v>291.68500000000006</v>
      </c>
      <c r="M48" s="734">
        <v>2</v>
      </c>
      <c r="N48" s="735">
        <v>583.37000000000012</v>
      </c>
    </row>
    <row r="49" spans="1:14" ht="14.45" customHeight="1" x14ac:dyDescent="0.2">
      <c r="A49" s="729" t="s">
        <v>594</v>
      </c>
      <c r="B49" s="730" t="s">
        <v>595</v>
      </c>
      <c r="C49" s="731" t="s">
        <v>608</v>
      </c>
      <c r="D49" s="732" t="s">
        <v>609</v>
      </c>
      <c r="E49" s="733">
        <v>50113001</v>
      </c>
      <c r="F49" s="732" t="s">
        <v>632</v>
      </c>
      <c r="G49" s="731" t="s">
        <v>648</v>
      </c>
      <c r="H49" s="731">
        <v>231702</v>
      </c>
      <c r="I49" s="731">
        <v>231702</v>
      </c>
      <c r="J49" s="731" t="s">
        <v>712</v>
      </c>
      <c r="K49" s="731" t="s">
        <v>715</v>
      </c>
      <c r="L49" s="734">
        <v>249.59000000000003</v>
      </c>
      <c r="M49" s="734">
        <v>3</v>
      </c>
      <c r="N49" s="735">
        <v>748.7700000000001</v>
      </c>
    </row>
    <row r="50" spans="1:14" ht="14.45" customHeight="1" x14ac:dyDescent="0.2">
      <c r="A50" s="729" t="s">
        <v>594</v>
      </c>
      <c r="B50" s="730" t="s">
        <v>595</v>
      </c>
      <c r="C50" s="731" t="s">
        <v>608</v>
      </c>
      <c r="D50" s="732" t="s">
        <v>609</v>
      </c>
      <c r="E50" s="733">
        <v>50113001</v>
      </c>
      <c r="F50" s="732" t="s">
        <v>632</v>
      </c>
      <c r="G50" s="731" t="s">
        <v>648</v>
      </c>
      <c r="H50" s="731">
        <v>231697</v>
      </c>
      <c r="I50" s="731">
        <v>231697</v>
      </c>
      <c r="J50" s="731" t="s">
        <v>712</v>
      </c>
      <c r="K50" s="731" t="s">
        <v>716</v>
      </c>
      <c r="L50" s="734">
        <v>72.259999999999991</v>
      </c>
      <c r="M50" s="734">
        <v>2</v>
      </c>
      <c r="N50" s="735">
        <v>144.51999999999998</v>
      </c>
    </row>
    <row r="51" spans="1:14" ht="14.45" customHeight="1" x14ac:dyDescent="0.2">
      <c r="A51" s="729" t="s">
        <v>594</v>
      </c>
      <c r="B51" s="730" t="s">
        <v>595</v>
      </c>
      <c r="C51" s="731" t="s">
        <v>608</v>
      </c>
      <c r="D51" s="732" t="s">
        <v>609</v>
      </c>
      <c r="E51" s="733">
        <v>50113001</v>
      </c>
      <c r="F51" s="732" t="s">
        <v>632</v>
      </c>
      <c r="G51" s="731" t="s">
        <v>648</v>
      </c>
      <c r="H51" s="731">
        <v>231691</v>
      </c>
      <c r="I51" s="731">
        <v>231691</v>
      </c>
      <c r="J51" s="731" t="s">
        <v>717</v>
      </c>
      <c r="K51" s="731" t="s">
        <v>718</v>
      </c>
      <c r="L51" s="734">
        <v>108.09999999999997</v>
      </c>
      <c r="M51" s="734">
        <v>2</v>
      </c>
      <c r="N51" s="735">
        <v>216.19999999999993</v>
      </c>
    </row>
    <row r="52" spans="1:14" ht="14.45" customHeight="1" x14ac:dyDescent="0.2">
      <c r="A52" s="729" t="s">
        <v>594</v>
      </c>
      <c r="B52" s="730" t="s">
        <v>595</v>
      </c>
      <c r="C52" s="731" t="s">
        <v>608</v>
      </c>
      <c r="D52" s="732" t="s">
        <v>609</v>
      </c>
      <c r="E52" s="733">
        <v>50113001</v>
      </c>
      <c r="F52" s="732" t="s">
        <v>632</v>
      </c>
      <c r="G52" s="731" t="s">
        <v>648</v>
      </c>
      <c r="H52" s="731">
        <v>229646</v>
      </c>
      <c r="I52" s="731">
        <v>229646</v>
      </c>
      <c r="J52" s="731" t="s">
        <v>719</v>
      </c>
      <c r="K52" s="731" t="s">
        <v>720</v>
      </c>
      <c r="L52" s="734">
        <v>77.09999999999998</v>
      </c>
      <c r="M52" s="734">
        <v>1</v>
      </c>
      <c r="N52" s="735">
        <v>77.09999999999998</v>
      </c>
    </row>
    <row r="53" spans="1:14" ht="14.45" customHeight="1" x14ac:dyDescent="0.2">
      <c r="A53" s="729" t="s">
        <v>594</v>
      </c>
      <c r="B53" s="730" t="s">
        <v>595</v>
      </c>
      <c r="C53" s="731" t="s">
        <v>608</v>
      </c>
      <c r="D53" s="732" t="s">
        <v>609</v>
      </c>
      <c r="E53" s="733">
        <v>50113001</v>
      </c>
      <c r="F53" s="732" t="s">
        <v>632</v>
      </c>
      <c r="G53" s="731" t="s">
        <v>629</v>
      </c>
      <c r="H53" s="731">
        <v>197064</v>
      </c>
      <c r="I53" s="731">
        <v>197064</v>
      </c>
      <c r="J53" s="731" t="s">
        <v>721</v>
      </c>
      <c r="K53" s="731" t="s">
        <v>722</v>
      </c>
      <c r="L53" s="734">
        <v>110.30000000000003</v>
      </c>
      <c r="M53" s="734">
        <v>1</v>
      </c>
      <c r="N53" s="735">
        <v>110.30000000000003</v>
      </c>
    </row>
    <row r="54" spans="1:14" ht="14.45" customHeight="1" x14ac:dyDescent="0.2">
      <c r="A54" s="729" t="s">
        <v>594</v>
      </c>
      <c r="B54" s="730" t="s">
        <v>595</v>
      </c>
      <c r="C54" s="731" t="s">
        <v>608</v>
      </c>
      <c r="D54" s="732" t="s">
        <v>609</v>
      </c>
      <c r="E54" s="733">
        <v>50113001</v>
      </c>
      <c r="F54" s="732" t="s">
        <v>632</v>
      </c>
      <c r="G54" s="731" t="s">
        <v>629</v>
      </c>
      <c r="H54" s="731">
        <v>191729</v>
      </c>
      <c r="I54" s="731">
        <v>191729</v>
      </c>
      <c r="J54" s="731" t="s">
        <v>723</v>
      </c>
      <c r="K54" s="731" t="s">
        <v>724</v>
      </c>
      <c r="L54" s="734">
        <v>91.84</v>
      </c>
      <c r="M54" s="734">
        <v>1</v>
      </c>
      <c r="N54" s="735">
        <v>91.84</v>
      </c>
    </row>
    <row r="55" spans="1:14" ht="14.45" customHeight="1" x14ac:dyDescent="0.2">
      <c r="A55" s="729" t="s">
        <v>594</v>
      </c>
      <c r="B55" s="730" t="s">
        <v>595</v>
      </c>
      <c r="C55" s="731" t="s">
        <v>608</v>
      </c>
      <c r="D55" s="732" t="s">
        <v>609</v>
      </c>
      <c r="E55" s="733">
        <v>50113001</v>
      </c>
      <c r="F55" s="732" t="s">
        <v>632</v>
      </c>
      <c r="G55" s="731" t="s">
        <v>629</v>
      </c>
      <c r="H55" s="731">
        <v>991568</v>
      </c>
      <c r="I55" s="731">
        <v>0</v>
      </c>
      <c r="J55" s="731" t="s">
        <v>725</v>
      </c>
      <c r="K55" s="731" t="s">
        <v>329</v>
      </c>
      <c r="L55" s="734">
        <v>239.96999999999997</v>
      </c>
      <c r="M55" s="734">
        <v>2</v>
      </c>
      <c r="N55" s="735">
        <v>479.93999999999994</v>
      </c>
    </row>
    <row r="56" spans="1:14" ht="14.45" customHeight="1" x14ac:dyDescent="0.2">
      <c r="A56" s="729" t="s">
        <v>594</v>
      </c>
      <c r="B56" s="730" t="s">
        <v>595</v>
      </c>
      <c r="C56" s="731" t="s">
        <v>608</v>
      </c>
      <c r="D56" s="732" t="s">
        <v>609</v>
      </c>
      <c r="E56" s="733">
        <v>50113001</v>
      </c>
      <c r="F56" s="732" t="s">
        <v>632</v>
      </c>
      <c r="G56" s="731" t="s">
        <v>629</v>
      </c>
      <c r="H56" s="731">
        <v>993603</v>
      </c>
      <c r="I56" s="731">
        <v>0</v>
      </c>
      <c r="J56" s="731" t="s">
        <v>726</v>
      </c>
      <c r="K56" s="731" t="s">
        <v>329</v>
      </c>
      <c r="L56" s="734">
        <v>251.63347826086962</v>
      </c>
      <c r="M56" s="734">
        <v>23</v>
      </c>
      <c r="N56" s="735">
        <v>5787.5700000000015</v>
      </c>
    </row>
    <row r="57" spans="1:14" ht="14.45" customHeight="1" x14ac:dyDescent="0.2">
      <c r="A57" s="729" t="s">
        <v>594</v>
      </c>
      <c r="B57" s="730" t="s">
        <v>595</v>
      </c>
      <c r="C57" s="731" t="s">
        <v>608</v>
      </c>
      <c r="D57" s="732" t="s">
        <v>609</v>
      </c>
      <c r="E57" s="733">
        <v>50113001</v>
      </c>
      <c r="F57" s="732" t="s">
        <v>632</v>
      </c>
      <c r="G57" s="731" t="s">
        <v>629</v>
      </c>
      <c r="H57" s="731">
        <v>241307</v>
      </c>
      <c r="I57" s="731">
        <v>241307</v>
      </c>
      <c r="J57" s="731" t="s">
        <v>727</v>
      </c>
      <c r="K57" s="731" t="s">
        <v>728</v>
      </c>
      <c r="L57" s="734">
        <v>103.58</v>
      </c>
      <c r="M57" s="734">
        <v>2</v>
      </c>
      <c r="N57" s="735">
        <v>207.16</v>
      </c>
    </row>
    <row r="58" spans="1:14" ht="14.45" customHeight="1" x14ac:dyDescent="0.2">
      <c r="A58" s="729" t="s">
        <v>594</v>
      </c>
      <c r="B58" s="730" t="s">
        <v>595</v>
      </c>
      <c r="C58" s="731" t="s">
        <v>608</v>
      </c>
      <c r="D58" s="732" t="s">
        <v>609</v>
      </c>
      <c r="E58" s="733">
        <v>50113001</v>
      </c>
      <c r="F58" s="732" t="s">
        <v>632</v>
      </c>
      <c r="G58" s="731" t="s">
        <v>329</v>
      </c>
      <c r="H58" s="731">
        <v>226543</v>
      </c>
      <c r="I58" s="731">
        <v>226543</v>
      </c>
      <c r="J58" s="731" t="s">
        <v>729</v>
      </c>
      <c r="K58" s="731" t="s">
        <v>730</v>
      </c>
      <c r="L58" s="734">
        <v>20.49</v>
      </c>
      <c r="M58" s="734">
        <v>2</v>
      </c>
      <c r="N58" s="735">
        <v>40.98</v>
      </c>
    </row>
    <row r="59" spans="1:14" ht="14.45" customHeight="1" x14ac:dyDescent="0.2">
      <c r="A59" s="729" t="s">
        <v>594</v>
      </c>
      <c r="B59" s="730" t="s">
        <v>595</v>
      </c>
      <c r="C59" s="731" t="s">
        <v>608</v>
      </c>
      <c r="D59" s="732" t="s">
        <v>609</v>
      </c>
      <c r="E59" s="733">
        <v>50113001</v>
      </c>
      <c r="F59" s="732" t="s">
        <v>632</v>
      </c>
      <c r="G59" s="731" t="s">
        <v>648</v>
      </c>
      <c r="H59" s="731">
        <v>233600</v>
      </c>
      <c r="I59" s="731">
        <v>233600</v>
      </c>
      <c r="J59" s="731" t="s">
        <v>731</v>
      </c>
      <c r="K59" s="731" t="s">
        <v>732</v>
      </c>
      <c r="L59" s="734">
        <v>52.219999999999992</v>
      </c>
      <c r="M59" s="734">
        <v>6</v>
      </c>
      <c r="N59" s="735">
        <v>313.31999999999994</v>
      </c>
    </row>
    <row r="60" spans="1:14" ht="14.45" customHeight="1" x14ac:dyDescent="0.2">
      <c r="A60" s="729" t="s">
        <v>594</v>
      </c>
      <c r="B60" s="730" t="s">
        <v>595</v>
      </c>
      <c r="C60" s="731" t="s">
        <v>608</v>
      </c>
      <c r="D60" s="732" t="s">
        <v>609</v>
      </c>
      <c r="E60" s="733">
        <v>50113001</v>
      </c>
      <c r="F60" s="732" t="s">
        <v>632</v>
      </c>
      <c r="G60" s="731" t="s">
        <v>648</v>
      </c>
      <c r="H60" s="731">
        <v>233559</v>
      </c>
      <c r="I60" s="731">
        <v>233559</v>
      </c>
      <c r="J60" s="731" t="s">
        <v>733</v>
      </c>
      <c r="K60" s="731" t="s">
        <v>734</v>
      </c>
      <c r="L60" s="734">
        <v>26.429999999999989</v>
      </c>
      <c r="M60" s="734">
        <v>43</v>
      </c>
      <c r="N60" s="735">
        <v>1136.4899999999996</v>
      </c>
    </row>
    <row r="61" spans="1:14" ht="14.45" customHeight="1" x14ac:dyDescent="0.2">
      <c r="A61" s="729" t="s">
        <v>594</v>
      </c>
      <c r="B61" s="730" t="s">
        <v>595</v>
      </c>
      <c r="C61" s="731" t="s">
        <v>608</v>
      </c>
      <c r="D61" s="732" t="s">
        <v>609</v>
      </c>
      <c r="E61" s="733">
        <v>50113001</v>
      </c>
      <c r="F61" s="732" t="s">
        <v>632</v>
      </c>
      <c r="G61" s="731" t="s">
        <v>648</v>
      </c>
      <c r="H61" s="731">
        <v>233579</v>
      </c>
      <c r="I61" s="731">
        <v>233579</v>
      </c>
      <c r="J61" s="731" t="s">
        <v>735</v>
      </c>
      <c r="K61" s="731" t="s">
        <v>736</v>
      </c>
      <c r="L61" s="734">
        <v>26.110000000000003</v>
      </c>
      <c r="M61" s="734">
        <v>7</v>
      </c>
      <c r="N61" s="735">
        <v>182.77</v>
      </c>
    </row>
    <row r="62" spans="1:14" ht="14.45" customHeight="1" x14ac:dyDescent="0.2">
      <c r="A62" s="729" t="s">
        <v>594</v>
      </c>
      <c r="B62" s="730" t="s">
        <v>595</v>
      </c>
      <c r="C62" s="731" t="s">
        <v>608</v>
      </c>
      <c r="D62" s="732" t="s">
        <v>609</v>
      </c>
      <c r="E62" s="733">
        <v>50113001</v>
      </c>
      <c r="F62" s="732" t="s">
        <v>632</v>
      </c>
      <c r="G62" s="731" t="s">
        <v>648</v>
      </c>
      <c r="H62" s="731">
        <v>233584</v>
      </c>
      <c r="I62" s="731">
        <v>233584</v>
      </c>
      <c r="J62" s="731" t="s">
        <v>735</v>
      </c>
      <c r="K62" s="731" t="s">
        <v>737</v>
      </c>
      <c r="L62" s="734">
        <v>87.019999999999982</v>
      </c>
      <c r="M62" s="734">
        <v>2</v>
      </c>
      <c r="N62" s="735">
        <v>174.03999999999996</v>
      </c>
    </row>
    <row r="63" spans="1:14" ht="14.45" customHeight="1" x14ac:dyDescent="0.2">
      <c r="A63" s="729" t="s">
        <v>594</v>
      </c>
      <c r="B63" s="730" t="s">
        <v>595</v>
      </c>
      <c r="C63" s="731" t="s">
        <v>608</v>
      </c>
      <c r="D63" s="732" t="s">
        <v>609</v>
      </c>
      <c r="E63" s="733">
        <v>50113001</v>
      </c>
      <c r="F63" s="732" t="s">
        <v>632</v>
      </c>
      <c r="G63" s="731" t="s">
        <v>329</v>
      </c>
      <c r="H63" s="731">
        <v>199671</v>
      </c>
      <c r="I63" s="731">
        <v>199671</v>
      </c>
      <c r="J63" s="731" t="s">
        <v>738</v>
      </c>
      <c r="K63" s="731" t="s">
        <v>739</v>
      </c>
      <c r="L63" s="734">
        <v>34.57</v>
      </c>
      <c r="M63" s="734">
        <v>2</v>
      </c>
      <c r="N63" s="735">
        <v>69.14</v>
      </c>
    </row>
    <row r="64" spans="1:14" ht="14.45" customHeight="1" x14ac:dyDescent="0.2">
      <c r="A64" s="729" t="s">
        <v>594</v>
      </c>
      <c r="B64" s="730" t="s">
        <v>595</v>
      </c>
      <c r="C64" s="731" t="s">
        <v>608</v>
      </c>
      <c r="D64" s="732" t="s">
        <v>609</v>
      </c>
      <c r="E64" s="733">
        <v>50113001</v>
      </c>
      <c r="F64" s="732" t="s">
        <v>632</v>
      </c>
      <c r="G64" s="731" t="s">
        <v>629</v>
      </c>
      <c r="H64" s="731">
        <v>16321</v>
      </c>
      <c r="I64" s="731">
        <v>16321</v>
      </c>
      <c r="J64" s="731" t="s">
        <v>740</v>
      </c>
      <c r="K64" s="731" t="s">
        <v>741</v>
      </c>
      <c r="L64" s="734">
        <v>240.68999999999994</v>
      </c>
      <c r="M64" s="734">
        <v>2</v>
      </c>
      <c r="N64" s="735">
        <v>481.37999999999988</v>
      </c>
    </row>
    <row r="65" spans="1:14" ht="14.45" customHeight="1" x14ac:dyDescent="0.2">
      <c r="A65" s="729" t="s">
        <v>594</v>
      </c>
      <c r="B65" s="730" t="s">
        <v>595</v>
      </c>
      <c r="C65" s="731" t="s">
        <v>608</v>
      </c>
      <c r="D65" s="732" t="s">
        <v>609</v>
      </c>
      <c r="E65" s="733">
        <v>50113001</v>
      </c>
      <c r="F65" s="732" t="s">
        <v>632</v>
      </c>
      <c r="G65" s="731" t="s">
        <v>629</v>
      </c>
      <c r="H65" s="731">
        <v>167939</v>
      </c>
      <c r="I65" s="731">
        <v>167939</v>
      </c>
      <c r="J65" s="731" t="s">
        <v>742</v>
      </c>
      <c r="K65" s="731" t="s">
        <v>743</v>
      </c>
      <c r="L65" s="734">
        <v>1625</v>
      </c>
      <c r="M65" s="734">
        <v>14</v>
      </c>
      <c r="N65" s="735">
        <v>22750</v>
      </c>
    </row>
    <row r="66" spans="1:14" ht="14.45" customHeight="1" x14ac:dyDescent="0.2">
      <c r="A66" s="729" t="s">
        <v>594</v>
      </c>
      <c r="B66" s="730" t="s">
        <v>595</v>
      </c>
      <c r="C66" s="731" t="s">
        <v>608</v>
      </c>
      <c r="D66" s="732" t="s">
        <v>609</v>
      </c>
      <c r="E66" s="733">
        <v>50113001</v>
      </c>
      <c r="F66" s="732" t="s">
        <v>632</v>
      </c>
      <c r="G66" s="731" t="s">
        <v>629</v>
      </c>
      <c r="H66" s="731">
        <v>199466</v>
      </c>
      <c r="I66" s="731">
        <v>199466</v>
      </c>
      <c r="J66" s="731" t="s">
        <v>744</v>
      </c>
      <c r="K66" s="731" t="s">
        <v>745</v>
      </c>
      <c r="L66" s="734">
        <v>112.37999999999998</v>
      </c>
      <c r="M66" s="734">
        <v>9</v>
      </c>
      <c r="N66" s="735">
        <v>1011.4199999999998</v>
      </c>
    </row>
    <row r="67" spans="1:14" ht="14.45" customHeight="1" x14ac:dyDescent="0.2">
      <c r="A67" s="729" t="s">
        <v>594</v>
      </c>
      <c r="B67" s="730" t="s">
        <v>595</v>
      </c>
      <c r="C67" s="731" t="s">
        <v>608</v>
      </c>
      <c r="D67" s="732" t="s">
        <v>609</v>
      </c>
      <c r="E67" s="733">
        <v>50113001</v>
      </c>
      <c r="F67" s="732" t="s">
        <v>632</v>
      </c>
      <c r="G67" s="731" t="s">
        <v>629</v>
      </c>
      <c r="H67" s="731">
        <v>243197</v>
      </c>
      <c r="I67" s="731">
        <v>243197</v>
      </c>
      <c r="J67" s="731" t="s">
        <v>746</v>
      </c>
      <c r="K67" s="731" t="s">
        <v>747</v>
      </c>
      <c r="L67" s="734">
        <v>88.110000000000014</v>
      </c>
      <c r="M67" s="734">
        <v>3</v>
      </c>
      <c r="N67" s="735">
        <v>264.33000000000004</v>
      </c>
    </row>
    <row r="68" spans="1:14" ht="14.45" customHeight="1" x14ac:dyDescent="0.2">
      <c r="A68" s="729" t="s">
        <v>594</v>
      </c>
      <c r="B68" s="730" t="s">
        <v>595</v>
      </c>
      <c r="C68" s="731" t="s">
        <v>608</v>
      </c>
      <c r="D68" s="732" t="s">
        <v>609</v>
      </c>
      <c r="E68" s="733">
        <v>50113001</v>
      </c>
      <c r="F68" s="732" t="s">
        <v>632</v>
      </c>
      <c r="G68" s="731" t="s">
        <v>629</v>
      </c>
      <c r="H68" s="731">
        <v>189775</v>
      </c>
      <c r="I68" s="731">
        <v>89775</v>
      </c>
      <c r="J68" s="731" t="s">
        <v>748</v>
      </c>
      <c r="K68" s="731" t="s">
        <v>749</v>
      </c>
      <c r="L68" s="734">
        <v>69.47999999999999</v>
      </c>
      <c r="M68" s="734">
        <v>1</v>
      </c>
      <c r="N68" s="735">
        <v>69.47999999999999</v>
      </c>
    </row>
    <row r="69" spans="1:14" ht="14.45" customHeight="1" x14ac:dyDescent="0.2">
      <c r="A69" s="729" t="s">
        <v>594</v>
      </c>
      <c r="B69" s="730" t="s">
        <v>595</v>
      </c>
      <c r="C69" s="731" t="s">
        <v>608</v>
      </c>
      <c r="D69" s="732" t="s">
        <v>609</v>
      </c>
      <c r="E69" s="733">
        <v>50113001</v>
      </c>
      <c r="F69" s="732" t="s">
        <v>632</v>
      </c>
      <c r="G69" s="731" t="s">
        <v>629</v>
      </c>
      <c r="H69" s="731">
        <v>100407</v>
      </c>
      <c r="I69" s="731">
        <v>407</v>
      </c>
      <c r="J69" s="731" t="s">
        <v>750</v>
      </c>
      <c r="K69" s="731" t="s">
        <v>751</v>
      </c>
      <c r="L69" s="734">
        <v>185.04</v>
      </c>
      <c r="M69" s="734">
        <v>2</v>
      </c>
      <c r="N69" s="735">
        <v>370.08</v>
      </c>
    </row>
    <row r="70" spans="1:14" ht="14.45" customHeight="1" x14ac:dyDescent="0.2">
      <c r="A70" s="729" t="s">
        <v>594</v>
      </c>
      <c r="B70" s="730" t="s">
        <v>595</v>
      </c>
      <c r="C70" s="731" t="s">
        <v>608</v>
      </c>
      <c r="D70" s="732" t="s">
        <v>609</v>
      </c>
      <c r="E70" s="733">
        <v>50113001</v>
      </c>
      <c r="F70" s="732" t="s">
        <v>632</v>
      </c>
      <c r="G70" s="731" t="s">
        <v>629</v>
      </c>
      <c r="H70" s="731">
        <v>149317</v>
      </c>
      <c r="I70" s="731">
        <v>49317</v>
      </c>
      <c r="J70" s="731" t="s">
        <v>752</v>
      </c>
      <c r="K70" s="731" t="s">
        <v>753</v>
      </c>
      <c r="L70" s="734">
        <v>299.00183333333331</v>
      </c>
      <c r="M70" s="734">
        <v>12</v>
      </c>
      <c r="N70" s="735">
        <v>3588.0219999999999</v>
      </c>
    </row>
    <row r="71" spans="1:14" ht="14.45" customHeight="1" x14ac:dyDescent="0.2">
      <c r="A71" s="729" t="s">
        <v>594</v>
      </c>
      <c r="B71" s="730" t="s">
        <v>595</v>
      </c>
      <c r="C71" s="731" t="s">
        <v>608</v>
      </c>
      <c r="D71" s="732" t="s">
        <v>609</v>
      </c>
      <c r="E71" s="733">
        <v>50113001</v>
      </c>
      <c r="F71" s="732" t="s">
        <v>632</v>
      </c>
      <c r="G71" s="731" t="s">
        <v>629</v>
      </c>
      <c r="H71" s="731">
        <v>100409</v>
      </c>
      <c r="I71" s="731">
        <v>409</v>
      </c>
      <c r="J71" s="731" t="s">
        <v>754</v>
      </c>
      <c r="K71" s="731" t="s">
        <v>755</v>
      </c>
      <c r="L71" s="734">
        <v>79.670000000000016</v>
      </c>
      <c r="M71" s="734">
        <v>2</v>
      </c>
      <c r="N71" s="735">
        <v>159.34000000000003</v>
      </c>
    </row>
    <row r="72" spans="1:14" ht="14.45" customHeight="1" x14ac:dyDescent="0.2">
      <c r="A72" s="729" t="s">
        <v>594</v>
      </c>
      <c r="B72" s="730" t="s">
        <v>595</v>
      </c>
      <c r="C72" s="731" t="s">
        <v>608</v>
      </c>
      <c r="D72" s="732" t="s">
        <v>609</v>
      </c>
      <c r="E72" s="733">
        <v>50113001</v>
      </c>
      <c r="F72" s="732" t="s">
        <v>632</v>
      </c>
      <c r="G72" s="731" t="s">
        <v>629</v>
      </c>
      <c r="H72" s="731">
        <v>164888</v>
      </c>
      <c r="I72" s="731">
        <v>164888</v>
      </c>
      <c r="J72" s="731" t="s">
        <v>756</v>
      </c>
      <c r="K72" s="731" t="s">
        <v>757</v>
      </c>
      <c r="L72" s="734">
        <v>238.95999999999998</v>
      </c>
      <c r="M72" s="734">
        <v>1</v>
      </c>
      <c r="N72" s="735">
        <v>238.95999999999998</v>
      </c>
    </row>
    <row r="73" spans="1:14" ht="14.45" customHeight="1" x14ac:dyDescent="0.2">
      <c r="A73" s="729" t="s">
        <v>594</v>
      </c>
      <c r="B73" s="730" t="s">
        <v>595</v>
      </c>
      <c r="C73" s="731" t="s">
        <v>608</v>
      </c>
      <c r="D73" s="732" t="s">
        <v>609</v>
      </c>
      <c r="E73" s="733">
        <v>50113001</v>
      </c>
      <c r="F73" s="732" t="s">
        <v>632</v>
      </c>
      <c r="G73" s="731" t="s">
        <v>629</v>
      </c>
      <c r="H73" s="731">
        <v>841498</v>
      </c>
      <c r="I73" s="731">
        <v>31951</v>
      </c>
      <c r="J73" s="731" t="s">
        <v>758</v>
      </c>
      <c r="K73" s="731" t="s">
        <v>759</v>
      </c>
      <c r="L73" s="734">
        <v>49.796000000000006</v>
      </c>
      <c r="M73" s="734">
        <v>10</v>
      </c>
      <c r="N73" s="735">
        <v>497.96000000000004</v>
      </c>
    </row>
    <row r="74" spans="1:14" ht="14.45" customHeight="1" x14ac:dyDescent="0.2">
      <c r="A74" s="729" t="s">
        <v>594</v>
      </c>
      <c r="B74" s="730" t="s">
        <v>595</v>
      </c>
      <c r="C74" s="731" t="s">
        <v>608</v>
      </c>
      <c r="D74" s="732" t="s">
        <v>609</v>
      </c>
      <c r="E74" s="733">
        <v>50113001</v>
      </c>
      <c r="F74" s="732" t="s">
        <v>632</v>
      </c>
      <c r="G74" s="731" t="s">
        <v>629</v>
      </c>
      <c r="H74" s="731">
        <v>178904</v>
      </c>
      <c r="I74" s="731">
        <v>78904</v>
      </c>
      <c r="J74" s="731" t="s">
        <v>760</v>
      </c>
      <c r="K74" s="731" t="s">
        <v>761</v>
      </c>
      <c r="L74" s="734">
        <v>74.239999999999995</v>
      </c>
      <c r="M74" s="734">
        <v>1</v>
      </c>
      <c r="N74" s="735">
        <v>74.239999999999995</v>
      </c>
    </row>
    <row r="75" spans="1:14" ht="14.45" customHeight="1" x14ac:dyDescent="0.2">
      <c r="A75" s="729" t="s">
        <v>594</v>
      </c>
      <c r="B75" s="730" t="s">
        <v>595</v>
      </c>
      <c r="C75" s="731" t="s">
        <v>608</v>
      </c>
      <c r="D75" s="732" t="s">
        <v>609</v>
      </c>
      <c r="E75" s="733">
        <v>50113001</v>
      </c>
      <c r="F75" s="732" t="s">
        <v>632</v>
      </c>
      <c r="G75" s="731" t="s">
        <v>629</v>
      </c>
      <c r="H75" s="731">
        <v>850390</v>
      </c>
      <c r="I75" s="731">
        <v>102600</v>
      </c>
      <c r="J75" s="731" t="s">
        <v>762</v>
      </c>
      <c r="K75" s="731" t="s">
        <v>763</v>
      </c>
      <c r="L75" s="734">
        <v>67.91</v>
      </c>
      <c r="M75" s="734">
        <v>2</v>
      </c>
      <c r="N75" s="735">
        <v>135.82</v>
      </c>
    </row>
    <row r="76" spans="1:14" ht="14.45" customHeight="1" x14ac:dyDescent="0.2">
      <c r="A76" s="729" t="s">
        <v>594</v>
      </c>
      <c r="B76" s="730" t="s">
        <v>595</v>
      </c>
      <c r="C76" s="731" t="s">
        <v>608</v>
      </c>
      <c r="D76" s="732" t="s">
        <v>609</v>
      </c>
      <c r="E76" s="733">
        <v>50113001</v>
      </c>
      <c r="F76" s="732" t="s">
        <v>632</v>
      </c>
      <c r="G76" s="731" t="s">
        <v>629</v>
      </c>
      <c r="H76" s="731">
        <v>150660</v>
      </c>
      <c r="I76" s="731">
        <v>150660</v>
      </c>
      <c r="J76" s="731" t="s">
        <v>764</v>
      </c>
      <c r="K76" s="731" t="s">
        <v>765</v>
      </c>
      <c r="L76" s="734">
        <v>786.90999999999985</v>
      </c>
      <c r="M76" s="734">
        <v>5</v>
      </c>
      <c r="N76" s="735">
        <v>3934.5499999999993</v>
      </c>
    </row>
    <row r="77" spans="1:14" ht="14.45" customHeight="1" x14ac:dyDescent="0.2">
      <c r="A77" s="729" t="s">
        <v>594</v>
      </c>
      <c r="B77" s="730" t="s">
        <v>595</v>
      </c>
      <c r="C77" s="731" t="s">
        <v>608</v>
      </c>
      <c r="D77" s="732" t="s">
        <v>609</v>
      </c>
      <c r="E77" s="733">
        <v>50113001</v>
      </c>
      <c r="F77" s="732" t="s">
        <v>632</v>
      </c>
      <c r="G77" s="731" t="s">
        <v>629</v>
      </c>
      <c r="H77" s="731">
        <v>846446</v>
      </c>
      <c r="I77" s="731">
        <v>124343</v>
      </c>
      <c r="J77" s="731" t="s">
        <v>766</v>
      </c>
      <c r="K77" s="731" t="s">
        <v>767</v>
      </c>
      <c r="L77" s="734">
        <v>43.7</v>
      </c>
      <c r="M77" s="734">
        <v>2</v>
      </c>
      <c r="N77" s="735">
        <v>87.4</v>
      </c>
    </row>
    <row r="78" spans="1:14" ht="14.45" customHeight="1" x14ac:dyDescent="0.2">
      <c r="A78" s="729" t="s">
        <v>594</v>
      </c>
      <c r="B78" s="730" t="s">
        <v>595</v>
      </c>
      <c r="C78" s="731" t="s">
        <v>608</v>
      </c>
      <c r="D78" s="732" t="s">
        <v>609</v>
      </c>
      <c r="E78" s="733">
        <v>50113001</v>
      </c>
      <c r="F78" s="732" t="s">
        <v>632</v>
      </c>
      <c r="G78" s="731" t="s">
        <v>629</v>
      </c>
      <c r="H78" s="731">
        <v>848477</v>
      </c>
      <c r="I78" s="731">
        <v>124346</v>
      </c>
      <c r="J78" s="731" t="s">
        <v>766</v>
      </c>
      <c r="K78" s="731" t="s">
        <v>768</v>
      </c>
      <c r="L78" s="734">
        <v>131.12000000000003</v>
      </c>
      <c r="M78" s="734">
        <v>1</v>
      </c>
      <c r="N78" s="735">
        <v>131.12000000000003</v>
      </c>
    </row>
    <row r="79" spans="1:14" ht="14.45" customHeight="1" x14ac:dyDescent="0.2">
      <c r="A79" s="729" t="s">
        <v>594</v>
      </c>
      <c r="B79" s="730" t="s">
        <v>595</v>
      </c>
      <c r="C79" s="731" t="s">
        <v>608</v>
      </c>
      <c r="D79" s="732" t="s">
        <v>609</v>
      </c>
      <c r="E79" s="733">
        <v>50113001</v>
      </c>
      <c r="F79" s="732" t="s">
        <v>632</v>
      </c>
      <c r="G79" s="731" t="s">
        <v>629</v>
      </c>
      <c r="H79" s="731">
        <v>99884</v>
      </c>
      <c r="I79" s="731">
        <v>99884</v>
      </c>
      <c r="J79" s="731" t="s">
        <v>769</v>
      </c>
      <c r="K79" s="731" t="s">
        <v>770</v>
      </c>
      <c r="L79" s="734">
        <v>106.89999999999999</v>
      </c>
      <c r="M79" s="734">
        <v>1</v>
      </c>
      <c r="N79" s="735">
        <v>106.89999999999999</v>
      </c>
    </row>
    <row r="80" spans="1:14" ht="14.45" customHeight="1" x14ac:dyDescent="0.2">
      <c r="A80" s="729" t="s">
        <v>594</v>
      </c>
      <c r="B80" s="730" t="s">
        <v>595</v>
      </c>
      <c r="C80" s="731" t="s">
        <v>608</v>
      </c>
      <c r="D80" s="732" t="s">
        <v>609</v>
      </c>
      <c r="E80" s="733">
        <v>50113001</v>
      </c>
      <c r="F80" s="732" t="s">
        <v>632</v>
      </c>
      <c r="G80" s="731" t="s">
        <v>629</v>
      </c>
      <c r="H80" s="731">
        <v>238142</v>
      </c>
      <c r="I80" s="731">
        <v>238142</v>
      </c>
      <c r="J80" s="731" t="s">
        <v>771</v>
      </c>
      <c r="K80" s="731" t="s">
        <v>772</v>
      </c>
      <c r="L80" s="734">
        <v>58.697500000000005</v>
      </c>
      <c r="M80" s="734">
        <v>8</v>
      </c>
      <c r="N80" s="735">
        <v>469.58000000000004</v>
      </c>
    </row>
    <row r="81" spans="1:14" ht="14.45" customHeight="1" x14ac:dyDescent="0.2">
      <c r="A81" s="729" t="s">
        <v>594</v>
      </c>
      <c r="B81" s="730" t="s">
        <v>595</v>
      </c>
      <c r="C81" s="731" t="s">
        <v>608</v>
      </c>
      <c r="D81" s="732" t="s">
        <v>609</v>
      </c>
      <c r="E81" s="733">
        <v>50113001</v>
      </c>
      <c r="F81" s="732" t="s">
        <v>632</v>
      </c>
      <c r="G81" s="731" t="s">
        <v>629</v>
      </c>
      <c r="H81" s="731">
        <v>230409</v>
      </c>
      <c r="I81" s="731">
        <v>230409</v>
      </c>
      <c r="J81" s="731" t="s">
        <v>773</v>
      </c>
      <c r="K81" s="731" t="s">
        <v>732</v>
      </c>
      <c r="L81" s="734">
        <v>19.326666666666668</v>
      </c>
      <c r="M81" s="734">
        <v>9</v>
      </c>
      <c r="N81" s="735">
        <v>173.94000000000003</v>
      </c>
    </row>
    <row r="82" spans="1:14" ht="14.45" customHeight="1" x14ac:dyDescent="0.2">
      <c r="A82" s="729" t="s">
        <v>594</v>
      </c>
      <c r="B82" s="730" t="s">
        <v>595</v>
      </c>
      <c r="C82" s="731" t="s">
        <v>608</v>
      </c>
      <c r="D82" s="732" t="s">
        <v>609</v>
      </c>
      <c r="E82" s="733">
        <v>50113001</v>
      </c>
      <c r="F82" s="732" t="s">
        <v>632</v>
      </c>
      <c r="G82" s="731" t="s">
        <v>629</v>
      </c>
      <c r="H82" s="731">
        <v>230415</v>
      </c>
      <c r="I82" s="731">
        <v>230415</v>
      </c>
      <c r="J82" s="731" t="s">
        <v>774</v>
      </c>
      <c r="K82" s="731" t="s">
        <v>775</v>
      </c>
      <c r="L82" s="734">
        <v>27.099999999999998</v>
      </c>
      <c r="M82" s="734">
        <v>2</v>
      </c>
      <c r="N82" s="735">
        <v>54.199999999999996</v>
      </c>
    </row>
    <row r="83" spans="1:14" ht="14.45" customHeight="1" x14ac:dyDescent="0.2">
      <c r="A83" s="729" t="s">
        <v>594</v>
      </c>
      <c r="B83" s="730" t="s">
        <v>595</v>
      </c>
      <c r="C83" s="731" t="s">
        <v>608</v>
      </c>
      <c r="D83" s="732" t="s">
        <v>609</v>
      </c>
      <c r="E83" s="733">
        <v>50113001</v>
      </c>
      <c r="F83" s="732" t="s">
        <v>632</v>
      </c>
      <c r="G83" s="731" t="s">
        <v>629</v>
      </c>
      <c r="H83" s="731">
        <v>216104</v>
      </c>
      <c r="I83" s="731">
        <v>216104</v>
      </c>
      <c r="J83" s="731" t="s">
        <v>776</v>
      </c>
      <c r="K83" s="731" t="s">
        <v>777</v>
      </c>
      <c r="L83" s="734">
        <v>191.17</v>
      </c>
      <c r="M83" s="734">
        <v>5</v>
      </c>
      <c r="N83" s="735">
        <v>955.84999999999991</v>
      </c>
    </row>
    <row r="84" spans="1:14" ht="14.45" customHeight="1" x14ac:dyDescent="0.2">
      <c r="A84" s="729" t="s">
        <v>594</v>
      </c>
      <c r="B84" s="730" t="s">
        <v>595</v>
      </c>
      <c r="C84" s="731" t="s">
        <v>608</v>
      </c>
      <c r="D84" s="732" t="s">
        <v>609</v>
      </c>
      <c r="E84" s="733">
        <v>50113001</v>
      </c>
      <c r="F84" s="732" t="s">
        <v>632</v>
      </c>
      <c r="G84" s="731" t="s">
        <v>329</v>
      </c>
      <c r="H84" s="731">
        <v>848209</v>
      </c>
      <c r="I84" s="731">
        <v>115402</v>
      </c>
      <c r="J84" s="731" t="s">
        <v>778</v>
      </c>
      <c r="K84" s="731" t="s">
        <v>779</v>
      </c>
      <c r="L84" s="734">
        <v>762.85995977617529</v>
      </c>
      <c r="M84" s="734">
        <v>3</v>
      </c>
      <c r="N84" s="735">
        <v>2288.5798793285257</v>
      </c>
    </row>
    <row r="85" spans="1:14" ht="14.45" customHeight="1" x14ac:dyDescent="0.2">
      <c r="A85" s="729" t="s">
        <v>594</v>
      </c>
      <c r="B85" s="730" t="s">
        <v>595</v>
      </c>
      <c r="C85" s="731" t="s">
        <v>608</v>
      </c>
      <c r="D85" s="732" t="s">
        <v>609</v>
      </c>
      <c r="E85" s="733">
        <v>50113001</v>
      </c>
      <c r="F85" s="732" t="s">
        <v>632</v>
      </c>
      <c r="G85" s="731" t="s">
        <v>329</v>
      </c>
      <c r="H85" s="731">
        <v>847085</v>
      </c>
      <c r="I85" s="731">
        <v>115401</v>
      </c>
      <c r="J85" s="731" t="s">
        <v>778</v>
      </c>
      <c r="K85" s="731" t="s">
        <v>780</v>
      </c>
      <c r="L85" s="734">
        <v>606.69599999999991</v>
      </c>
      <c r="M85" s="734">
        <v>1</v>
      </c>
      <c r="N85" s="735">
        <v>606.69599999999991</v>
      </c>
    </row>
    <row r="86" spans="1:14" ht="14.45" customHeight="1" x14ac:dyDescent="0.2">
      <c r="A86" s="729" t="s">
        <v>594</v>
      </c>
      <c r="B86" s="730" t="s">
        <v>595</v>
      </c>
      <c r="C86" s="731" t="s">
        <v>608</v>
      </c>
      <c r="D86" s="732" t="s">
        <v>609</v>
      </c>
      <c r="E86" s="733">
        <v>50113001</v>
      </c>
      <c r="F86" s="732" t="s">
        <v>632</v>
      </c>
      <c r="G86" s="731" t="s">
        <v>629</v>
      </c>
      <c r="H86" s="731">
        <v>207940</v>
      </c>
      <c r="I86" s="731">
        <v>207940</v>
      </c>
      <c r="J86" s="731" t="s">
        <v>781</v>
      </c>
      <c r="K86" s="731" t="s">
        <v>782</v>
      </c>
      <c r="L86" s="734">
        <v>72.694642857142853</v>
      </c>
      <c r="M86" s="734">
        <v>56</v>
      </c>
      <c r="N86" s="735">
        <v>4070.9</v>
      </c>
    </row>
    <row r="87" spans="1:14" ht="14.45" customHeight="1" x14ac:dyDescent="0.2">
      <c r="A87" s="729" t="s">
        <v>594</v>
      </c>
      <c r="B87" s="730" t="s">
        <v>595</v>
      </c>
      <c r="C87" s="731" t="s">
        <v>608</v>
      </c>
      <c r="D87" s="732" t="s">
        <v>609</v>
      </c>
      <c r="E87" s="733">
        <v>50113001</v>
      </c>
      <c r="F87" s="732" t="s">
        <v>632</v>
      </c>
      <c r="G87" s="731" t="s">
        <v>629</v>
      </c>
      <c r="H87" s="731">
        <v>849382</v>
      </c>
      <c r="I87" s="731">
        <v>119697</v>
      </c>
      <c r="J87" s="731" t="s">
        <v>783</v>
      </c>
      <c r="K87" s="731" t="s">
        <v>784</v>
      </c>
      <c r="L87" s="734">
        <v>172.88</v>
      </c>
      <c r="M87" s="734">
        <v>4</v>
      </c>
      <c r="N87" s="735">
        <v>691.52</v>
      </c>
    </row>
    <row r="88" spans="1:14" ht="14.45" customHeight="1" x14ac:dyDescent="0.2">
      <c r="A88" s="729" t="s">
        <v>594</v>
      </c>
      <c r="B88" s="730" t="s">
        <v>595</v>
      </c>
      <c r="C88" s="731" t="s">
        <v>608</v>
      </c>
      <c r="D88" s="732" t="s">
        <v>609</v>
      </c>
      <c r="E88" s="733">
        <v>50113001</v>
      </c>
      <c r="F88" s="732" t="s">
        <v>632</v>
      </c>
      <c r="G88" s="731" t="s">
        <v>629</v>
      </c>
      <c r="H88" s="731">
        <v>218835</v>
      </c>
      <c r="I88" s="731">
        <v>218835</v>
      </c>
      <c r="J88" s="731" t="s">
        <v>785</v>
      </c>
      <c r="K88" s="731" t="s">
        <v>638</v>
      </c>
      <c r="L88" s="734">
        <v>87.05</v>
      </c>
      <c r="M88" s="734">
        <v>2</v>
      </c>
      <c r="N88" s="735">
        <v>174.1</v>
      </c>
    </row>
    <row r="89" spans="1:14" ht="14.45" customHeight="1" x14ac:dyDescent="0.2">
      <c r="A89" s="729" t="s">
        <v>594</v>
      </c>
      <c r="B89" s="730" t="s">
        <v>595</v>
      </c>
      <c r="C89" s="731" t="s">
        <v>608</v>
      </c>
      <c r="D89" s="732" t="s">
        <v>609</v>
      </c>
      <c r="E89" s="733">
        <v>50113001</v>
      </c>
      <c r="F89" s="732" t="s">
        <v>632</v>
      </c>
      <c r="G89" s="731" t="s">
        <v>629</v>
      </c>
      <c r="H89" s="731">
        <v>232156</v>
      </c>
      <c r="I89" s="731">
        <v>232156</v>
      </c>
      <c r="J89" s="731" t="s">
        <v>786</v>
      </c>
      <c r="K89" s="731" t="s">
        <v>787</v>
      </c>
      <c r="L89" s="734">
        <v>12.185</v>
      </c>
      <c r="M89" s="734">
        <v>4</v>
      </c>
      <c r="N89" s="735">
        <v>48.74</v>
      </c>
    </row>
    <row r="90" spans="1:14" ht="14.45" customHeight="1" x14ac:dyDescent="0.2">
      <c r="A90" s="729" t="s">
        <v>594</v>
      </c>
      <c r="B90" s="730" t="s">
        <v>595</v>
      </c>
      <c r="C90" s="731" t="s">
        <v>608</v>
      </c>
      <c r="D90" s="732" t="s">
        <v>609</v>
      </c>
      <c r="E90" s="733">
        <v>50113001</v>
      </c>
      <c r="F90" s="732" t="s">
        <v>632</v>
      </c>
      <c r="G90" s="731" t="s">
        <v>629</v>
      </c>
      <c r="H90" s="731">
        <v>214526</v>
      </c>
      <c r="I90" s="731">
        <v>214526</v>
      </c>
      <c r="J90" s="731" t="s">
        <v>788</v>
      </c>
      <c r="K90" s="731" t="s">
        <v>789</v>
      </c>
      <c r="L90" s="734">
        <v>85.714800143897548</v>
      </c>
      <c r="M90" s="734">
        <v>25</v>
      </c>
      <c r="N90" s="735">
        <v>2142.8700035974389</v>
      </c>
    </row>
    <row r="91" spans="1:14" ht="14.45" customHeight="1" x14ac:dyDescent="0.2">
      <c r="A91" s="729" t="s">
        <v>594</v>
      </c>
      <c r="B91" s="730" t="s">
        <v>595</v>
      </c>
      <c r="C91" s="731" t="s">
        <v>608</v>
      </c>
      <c r="D91" s="732" t="s">
        <v>609</v>
      </c>
      <c r="E91" s="733">
        <v>50113001</v>
      </c>
      <c r="F91" s="732" t="s">
        <v>632</v>
      </c>
      <c r="G91" s="731" t="s">
        <v>648</v>
      </c>
      <c r="H91" s="731">
        <v>214435</v>
      </c>
      <c r="I91" s="731">
        <v>214435</v>
      </c>
      <c r="J91" s="731" t="s">
        <v>790</v>
      </c>
      <c r="K91" s="731" t="s">
        <v>791</v>
      </c>
      <c r="L91" s="734">
        <v>42.906190476190474</v>
      </c>
      <c r="M91" s="734">
        <v>21</v>
      </c>
      <c r="N91" s="735">
        <v>901.03</v>
      </c>
    </row>
    <row r="92" spans="1:14" ht="14.45" customHeight="1" x14ac:dyDescent="0.2">
      <c r="A92" s="729" t="s">
        <v>594</v>
      </c>
      <c r="B92" s="730" t="s">
        <v>595</v>
      </c>
      <c r="C92" s="731" t="s">
        <v>608</v>
      </c>
      <c r="D92" s="732" t="s">
        <v>609</v>
      </c>
      <c r="E92" s="733">
        <v>50113001</v>
      </c>
      <c r="F92" s="732" t="s">
        <v>632</v>
      </c>
      <c r="G92" s="731" t="s">
        <v>629</v>
      </c>
      <c r="H92" s="731">
        <v>214525</v>
      </c>
      <c r="I92" s="731">
        <v>214525</v>
      </c>
      <c r="J92" s="731" t="s">
        <v>792</v>
      </c>
      <c r="K92" s="731" t="s">
        <v>793</v>
      </c>
      <c r="L92" s="734">
        <v>26.448666666666657</v>
      </c>
      <c r="M92" s="734">
        <v>45</v>
      </c>
      <c r="N92" s="735">
        <v>1190.1899999999996</v>
      </c>
    </row>
    <row r="93" spans="1:14" ht="14.45" customHeight="1" x14ac:dyDescent="0.2">
      <c r="A93" s="729" t="s">
        <v>594</v>
      </c>
      <c r="B93" s="730" t="s">
        <v>595</v>
      </c>
      <c r="C93" s="731" t="s">
        <v>608</v>
      </c>
      <c r="D93" s="732" t="s">
        <v>609</v>
      </c>
      <c r="E93" s="733">
        <v>50113001</v>
      </c>
      <c r="F93" s="732" t="s">
        <v>632</v>
      </c>
      <c r="G93" s="731" t="s">
        <v>648</v>
      </c>
      <c r="H93" s="731">
        <v>214427</v>
      </c>
      <c r="I93" s="731">
        <v>214427</v>
      </c>
      <c r="J93" s="731" t="s">
        <v>794</v>
      </c>
      <c r="K93" s="731" t="s">
        <v>795</v>
      </c>
      <c r="L93" s="734">
        <v>16.57078431372549</v>
      </c>
      <c r="M93" s="734">
        <v>51</v>
      </c>
      <c r="N93" s="735">
        <v>845.11</v>
      </c>
    </row>
    <row r="94" spans="1:14" ht="14.45" customHeight="1" x14ac:dyDescent="0.2">
      <c r="A94" s="729" t="s">
        <v>594</v>
      </c>
      <c r="B94" s="730" t="s">
        <v>595</v>
      </c>
      <c r="C94" s="731" t="s">
        <v>608</v>
      </c>
      <c r="D94" s="732" t="s">
        <v>609</v>
      </c>
      <c r="E94" s="733">
        <v>50113001</v>
      </c>
      <c r="F94" s="732" t="s">
        <v>632</v>
      </c>
      <c r="G94" s="731" t="s">
        <v>648</v>
      </c>
      <c r="H94" s="731">
        <v>848765</v>
      </c>
      <c r="I94" s="731">
        <v>107938</v>
      </c>
      <c r="J94" s="731" t="s">
        <v>796</v>
      </c>
      <c r="K94" s="731" t="s">
        <v>797</v>
      </c>
      <c r="L94" s="734">
        <v>128.44296296296295</v>
      </c>
      <c r="M94" s="734">
        <v>54</v>
      </c>
      <c r="N94" s="735">
        <v>6935.92</v>
      </c>
    </row>
    <row r="95" spans="1:14" ht="14.45" customHeight="1" x14ac:dyDescent="0.2">
      <c r="A95" s="729" t="s">
        <v>594</v>
      </c>
      <c r="B95" s="730" t="s">
        <v>595</v>
      </c>
      <c r="C95" s="731" t="s">
        <v>608</v>
      </c>
      <c r="D95" s="732" t="s">
        <v>609</v>
      </c>
      <c r="E95" s="733">
        <v>50113001</v>
      </c>
      <c r="F95" s="732" t="s">
        <v>632</v>
      </c>
      <c r="G95" s="731" t="s">
        <v>648</v>
      </c>
      <c r="H95" s="731">
        <v>113767</v>
      </c>
      <c r="I95" s="731">
        <v>13767</v>
      </c>
      <c r="J95" s="731" t="s">
        <v>796</v>
      </c>
      <c r="K95" s="731" t="s">
        <v>798</v>
      </c>
      <c r="L95" s="734">
        <v>44.762</v>
      </c>
      <c r="M95" s="734">
        <v>10</v>
      </c>
      <c r="N95" s="735">
        <v>447.62</v>
      </c>
    </row>
    <row r="96" spans="1:14" ht="14.45" customHeight="1" x14ac:dyDescent="0.2">
      <c r="A96" s="729" t="s">
        <v>594</v>
      </c>
      <c r="B96" s="730" t="s">
        <v>595</v>
      </c>
      <c r="C96" s="731" t="s">
        <v>608</v>
      </c>
      <c r="D96" s="732" t="s">
        <v>609</v>
      </c>
      <c r="E96" s="733">
        <v>50113001</v>
      </c>
      <c r="F96" s="732" t="s">
        <v>632</v>
      </c>
      <c r="G96" s="731" t="s">
        <v>648</v>
      </c>
      <c r="H96" s="731">
        <v>113768</v>
      </c>
      <c r="I96" s="731">
        <v>13768</v>
      </c>
      <c r="J96" s="731" t="s">
        <v>796</v>
      </c>
      <c r="K96" s="731" t="s">
        <v>799</v>
      </c>
      <c r="L96" s="734">
        <v>89.65</v>
      </c>
      <c r="M96" s="734">
        <v>34</v>
      </c>
      <c r="N96" s="735">
        <v>3048.1000000000004</v>
      </c>
    </row>
    <row r="97" spans="1:14" ht="14.45" customHeight="1" x14ac:dyDescent="0.2">
      <c r="A97" s="729" t="s">
        <v>594</v>
      </c>
      <c r="B97" s="730" t="s">
        <v>595</v>
      </c>
      <c r="C97" s="731" t="s">
        <v>608</v>
      </c>
      <c r="D97" s="732" t="s">
        <v>609</v>
      </c>
      <c r="E97" s="733">
        <v>50113001</v>
      </c>
      <c r="F97" s="732" t="s">
        <v>632</v>
      </c>
      <c r="G97" s="731" t="s">
        <v>629</v>
      </c>
      <c r="H97" s="731">
        <v>213264</v>
      </c>
      <c r="I97" s="731">
        <v>213264</v>
      </c>
      <c r="J97" s="731" t="s">
        <v>800</v>
      </c>
      <c r="K97" s="731" t="s">
        <v>801</v>
      </c>
      <c r="L97" s="734">
        <v>188.33</v>
      </c>
      <c r="M97" s="734">
        <v>2</v>
      </c>
      <c r="N97" s="735">
        <v>376.66</v>
      </c>
    </row>
    <row r="98" spans="1:14" ht="14.45" customHeight="1" x14ac:dyDescent="0.2">
      <c r="A98" s="729" t="s">
        <v>594</v>
      </c>
      <c r="B98" s="730" t="s">
        <v>595</v>
      </c>
      <c r="C98" s="731" t="s">
        <v>608</v>
      </c>
      <c r="D98" s="732" t="s">
        <v>609</v>
      </c>
      <c r="E98" s="733">
        <v>50113001</v>
      </c>
      <c r="F98" s="732" t="s">
        <v>632</v>
      </c>
      <c r="G98" s="731" t="s">
        <v>629</v>
      </c>
      <c r="H98" s="731">
        <v>213255</v>
      </c>
      <c r="I98" s="731">
        <v>213255</v>
      </c>
      <c r="J98" s="731" t="s">
        <v>802</v>
      </c>
      <c r="K98" s="731" t="s">
        <v>730</v>
      </c>
      <c r="L98" s="734">
        <v>125.57</v>
      </c>
      <c r="M98" s="734">
        <v>4</v>
      </c>
      <c r="N98" s="735">
        <v>502.28</v>
      </c>
    </row>
    <row r="99" spans="1:14" ht="14.45" customHeight="1" x14ac:dyDescent="0.2">
      <c r="A99" s="729" t="s">
        <v>594</v>
      </c>
      <c r="B99" s="730" t="s">
        <v>595</v>
      </c>
      <c r="C99" s="731" t="s">
        <v>608</v>
      </c>
      <c r="D99" s="732" t="s">
        <v>609</v>
      </c>
      <c r="E99" s="733">
        <v>50113001</v>
      </c>
      <c r="F99" s="732" t="s">
        <v>632</v>
      </c>
      <c r="G99" s="731" t="s">
        <v>629</v>
      </c>
      <c r="H99" s="731">
        <v>845813</v>
      </c>
      <c r="I99" s="731">
        <v>9999999</v>
      </c>
      <c r="J99" s="731" t="s">
        <v>803</v>
      </c>
      <c r="K99" s="731" t="s">
        <v>329</v>
      </c>
      <c r="L99" s="734">
        <v>459.66285714285721</v>
      </c>
      <c r="M99" s="734">
        <v>35</v>
      </c>
      <c r="N99" s="735">
        <v>16088.200000000003</v>
      </c>
    </row>
    <row r="100" spans="1:14" ht="14.45" customHeight="1" x14ac:dyDescent="0.2">
      <c r="A100" s="729" t="s">
        <v>594</v>
      </c>
      <c r="B100" s="730" t="s">
        <v>595</v>
      </c>
      <c r="C100" s="731" t="s">
        <v>608</v>
      </c>
      <c r="D100" s="732" t="s">
        <v>609</v>
      </c>
      <c r="E100" s="733">
        <v>50113001</v>
      </c>
      <c r="F100" s="732" t="s">
        <v>632</v>
      </c>
      <c r="G100" s="731" t="s">
        <v>629</v>
      </c>
      <c r="H100" s="731">
        <v>193105</v>
      </c>
      <c r="I100" s="731">
        <v>93105</v>
      </c>
      <c r="J100" s="731" t="s">
        <v>804</v>
      </c>
      <c r="K100" s="731" t="s">
        <v>805</v>
      </c>
      <c r="L100" s="734">
        <v>207.73666666666668</v>
      </c>
      <c r="M100" s="734">
        <v>3</v>
      </c>
      <c r="N100" s="735">
        <v>623.21</v>
      </c>
    </row>
    <row r="101" spans="1:14" ht="14.45" customHeight="1" x14ac:dyDescent="0.2">
      <c r="A101" s="729" t="s">
        <v>594</v>
      </c>
      <c r="B101" s="730" t="s">
        <v>595</v>
      </c>
      <c r="C101" s="731" t="s">
        <v>608</v>
      </c>
      <c r="D101" s="732" t="s">
        <v>609</v>
      </c>
      <c r="E101" s="733">
        <v>50113001</v>
      </c>
      <c r="F101" s="732" t="s">
        <v>632</v>
      </c>
      <c r="G101" s="731" t="s">
        <v>629</v>
      </c>
      <c r="H101" s="731">
        <v>193104</v>
      </c>
      <c r="I101" s="731">
        <v>93104</v>
      </c>
      <c r="J101" s="731" t="s">
        <v>804</v>
      </c>
      <c r="K101" s="731" t="s">
        <v>806</v>
      </c>
      <c r="L101" s="734">
        <v>50.558333333333337</v>
      </c>
      <c r="M101" s="734">
        <v>6</v>
      </c>
      <c r="N101" s="735">
        <v>303.35000000000002</v>
      </c>
    </row>
    <row r="102" spans="1:14" ht="14.45" customHeight="1" x14ac:dyDescent="0.2">
      <c r="A102" s="729" t="s">
        <v>594</v>
      </c>
      <c r="B102" s="730" t="s">
        <v>595</v>
      </c>
      <c r="C102" s="731" t="s">
        <v>608</v>
      </c>
      <c r="D102" s="732" t="s">
        <v>609</v>
      </c>
      <c r="E102" s="733">
        <v>50113001</v>
      </c>
      <c r="F102" s="732" t="s">
        <v>632</v>
      </c>
      <c r="G102" s="731" t="s">
        <v>648</v>
      </c>
      <c r="H102" s="731">
        <v>192034</v>
      </c>
      <c r="I102" s="731">
        <v>92034</v>
      </c>
      <c r="J102" s="731" t="s">
        <v>807</v>
      </c>
      <c r="K102" s="731" t="s">
        <v>808</v>
      </c>
      <c r="L102" s="734">
        <v>125.86</v>
      </c>
      <c r="M102" s="734">
        <v>1</v>
      </c>
      <c r="N102" s="735">
        <v>125.86</v>
      </c>
    </row>
    <row r="103" spans="1:14" ht="14.45" customHeight="1" x14ac:dyDescent="0.2">
      <c r="A103" s="729" t="s">
        <v>594</v>
      </c>
      <c r="B103" s="730" t="s">
        <v>595</v>
      </c>
      <c r="C103" s="731" t="s">
        <v>608</v>
      </c>
      <c r="D103" s="732" t="s">
        <v>609</v>
      </c>
      <c r="E103" s="733">
        <v>50113001</v>
      </c>
      <c r="F103" s="732" t="s">
        <v>632</v>
      </c>
      <c r="G103" s="731" t="s">
        <v>648</v>
      </c>
      <c r="H103" s="731">
        <v>192587</v>
      </c>
      <c r="I103" s="731">
        <v>92587</v>
      </c>
      <c r="J103" s="731" t="s">
        <v>809</v>
      </c>
      <c r="K103" s="731" t="s">
        <v>810</v>
      </c>
      <c r="L103" s="734">
        <v>58.534999999999997</v>
      </c>
      <c r="M103" s="734">
        <v>2</v>
      </c>
      <c r="N103" s="735">
        <v>117.07</v>
      </c>
    </row>
    <row r="104" spans="1:14" ht="14.45" customHeight="1" x14ac:dyDescent="0.2">
      <c r="A104" s="729" t="s">
        <v>594</v>
      </c>
      <c r="B104" s="730" t="s">
        <v>595</v>
      </c>
      <c r="C104" s="731" t="s">
        <v>608</v>
      </c>
      <c r="D104" s="732" t="s">
        <v>609</v>
      </c>
      <c r="E104" s="733">
        <v>50113001</v>
      </c>
      <c r="F104" s="732" t="s">
        <v>632</v>
      </c>
      <c r="G104" s="731" t="s">
        <v>629</v>
      </c>
      <c r="H104" s="731">
        <v>237888</v>
      </c>
      <c r="I104" s="731">
        <v>237888</v>
      </c>
      <c r="J104" s="731" t="s">
        <v>811</v>
      </c>
      <c r="K104" s="731" t="s">
        <v>812</v>
      </c>
      <c r="L104" s="734">
        <v>74.640000000000015</v>
      </c>
      <c r="M104" s="734">
        <v>1</v>
      </c>
      <c r="N104" s="735">
        <v>74.640000000000015</v>
      </c>
    </row>
    <row r="105" spans="1:14" ht="14.45" customHeight="1" x14ac:dyDescent="0.2">
      <c r="A105" s="729" t="s">
        <v>594</v>
      </c>
      <c r="B105" s="730" t="s">
        <v>595</v>
      </c>
      <c r="C105" s="731" t="s">
        <v>608</v>
      </c>
      <c r="D105" s="732" t="s">
        <v>609</v>
      </c>
      <c r="E105" s="733">
        <v>50113001</v>
      </c>
      <c r="F105" s="732" t="s">
        <v>632</v>
      </c>
      <c r="G105" s="731" t="s">
        <v>629</v>
      </c>
      <c r="H105" s="731">
        <v>201992</v>
      </c>
      <c r="I105" s="731">
        <v>201992</v>
      </c>
      <c r="J105" s="731" t="s">
        <v>813</v>
      </c>
      <c r="K105" s="731" t="s">
        <v>814</v>
      </c>
      <c r="L105" s="734">
        <v>552.89</v>
      </c>
      <c r="M105" s="734">
        <v>2</v>
      </c>
      <c r="N105" s="735">
        <v>1105.78</v>
      </c>
    </row>
    <row r="106" spans="1:14" ht="14.45" customHeight="1" x14ac:dyDescent="0.2">
      <c r="A106" s="729" t="s">
        <v>594</v>
      </c>
      <c r="B106" s="730" t="s">
        <v>595</v>
      </c>
      <c r="C106" s="731" t="s">
        <v>608</v>
      </c>
      <c r="D106" s="732" t="s">
        <v>609</v>
      </c>
      <c r="E106" s="733">
        <v>50113001</v>
      </c>
      <c r="F106" s="732" t="s">
        <v>632</v>
      </c>
      <c r="G106" s="731" t="s">
        <v>629</v>
      </c>
      <c r="H106" s="731">
        <v>197522</v>
      </c>
      <c r="I106" s="731">
        <v>97522</v>
      </c>
      <c r="J106" s="731" t="s">
        <v>813</v>
      </c>
      <c r="K106" s="731" t="s">
        <v>815</v>
      </c>
      <c r="L106" s="734">
        <v>159.01999999999995</v>
      </c>
      <c r="M106" s="734">
        <v>2</v>
      </c>
      <c r="N106" s="735">
        <v>318.03999999999991</v>
      </c>
    </row>
    <row r="107" spans="1:14" ht="14.45" customHeight="1" x14ac:dyDescent="0.2">
      <c r="A107" s="729" t="s">
        <v>594</v>
      </c>
      <c r="B107" s="730" t="s">
        <v>595</v>
      </c>
      <c r="C107" s="731" t="s">
        <v>608</v>
      </c>
      <c r="D107" s="732" t="s">
        <v>609</v>
      </c>
      <c r="E107" s="733">
        <v>50113001</v>
      </c>
      <c r="F107" s="732" t="s">
        <v>632</v>
      </c>
      <c r="G107" s="731" t="s">
        <v>629</v>
      </c>
      <c r="H107" s="731">
        <v>184090</v>
      </c>
      <c r="I107" s="731">
        <v>84090</v>
      </c>
      <c r="J107" s="731" t="s">
        <v>816</v>
      </c>
      <c r="K107" s="731" t="s">
        <v>817</v>
      </c>
      <c r="L107" s="734">
        <v>60.08</v>
      </c>
      <c r="M107" s="734">
        <v>1</v>
      </c>
      <c r="N107" s="735">
        <v>60.08</v>
      </c>
    </row>
    <row r="108" spans="1:14" ht="14.45" customHeight="1" x14ac:dyDescent="0.2">
      <c r="A108" s="729" t="s">
        <v>594</v>
      </c>
      <c r="B108" s="730" t="s">
        <v>595</v>
      </c>
      <c r="C108" s="731" t="s">
        <v>608</v>
      </c>
      <c r="D108" s="732" t="s">
        <v>609</v>
      </c>
      <c r="E108" s="733">
        <v>50113001</v>
      </c>
      <c r="F108" s="732" t="s">
        <v>632</v>
      </c>
      <c r="G108" s="731" t="s">
        <v>629</v>
      </c>
      <c r="H108" s="731">
        <v>141826</v>
      </c>
      <c r="I108" s="731">
        <v>41826</v>
      </c>
      <c r="J108" s="731" t="s">
        <v>818</v>
      </c>
      <c r="K108" s="731" t="s">
        <v>819</v>
      </c>
      <c r="L108" s="734">
        <v>469.85000000000014</v>
      </c>
      <c r="M108" s="734">
        <v>1</v>
      </c>
      <c r="N108" s="735">
        <v>469.85000000000014</v>
      </c>
    </row>
    <row r="109" spans="1:14" ht="14.45" customHeight="1" x14ac:dyDescent="0.2">
      <c r="A109" s="729" t="s">
        <v>594</v>
      </c>
      <c r="B109" s="730" t="s">
        <v>595</v>
      </c>
      <c r="C109" s="731" t="s">
        <v>608</v>
      </c>
      <c r="D109" s="732" t="s">
        <v>609</v>
      </c>
      <c r="E109" s="733">
        <v>50113001</v>
      </c>
      <c r="F109" s="732" t="s">
        <v>632</v>
      </c>
      <c r="G109" s="731" t="s">
        <v>629</v>
      </c>
      <c r="H109" s="731">
        <v>101290</v>
      </c>
      <c r="I109" s="731">
        <v>1290</v>
      </c>
      <c r="J109" s="731" t="s">
        <v>820</v>
      </c>
      <c r="K109" s="731" t="s">
        <v>821</v>
      </c>
      <c r="L109" s="734">
        <v>134.43000000000004</v>
      </c>
      <c r="M109" s="734">
        <v>1</v>
      </c>
      <c r="N109" s="735">
        <v>134.43000000000004</v>
      </c>
    </row>
    <row r="110" spans="1:14" ht="14.45" customHeight="1" x14ac:dyDescent="0.2">
      <c r="A110" s="729" t="s">
        <v>594</v>
      </c>
      <c r="B110" s="730" t="s">
        <v>595</v>
      </c>
      <c r="C110" s="731" t="s">
        <v>608</v>
      </c>
      <c r="D110" s="732" t="s">
        <v>609</v>
      </c>
      <c r="E110" s="733">
        <v>50113001</v>
      </c>
      <c r="F110" s="732" t="s">
        <v>632</v>
      </c>
      <c r="G110" s="731" t="s">
        <v>629</v>
      </c>
      <c r="H110" s="731">
        <v>230421</v>
      </c>
      <c r="I110" s="731">
        <v>230421</v>
      </c>
      <c r="J110" s="731" t="s">
        <v>822</v>
      </c>
      <c r="K110" s="731" t="s">
        <v>823</v>
      </c>
      <c r="L110" s="734">
        <v>76.97999999999999</v>
      </c>
      <c r="M110" s="734">
        <v>8</v>
      </c>
      <c r="N110" s="735">
        <v>615.83999999999992</v>
      </c>
    </row>
    <row r="111" spans="1:14" ht="14.45" customHeight="1" x14ac:dyDescent="0.2">
      <c r="A111" s="729" t="s">
        <v>594</v>
      </c>
      <c r="B111" s="730" t="s">
        <v>595</v>
      </c>
      <c r="C111" s="731" t="s">
        <v>608</v>
      </c>
      <c r="D111" s="732" t="s">
        <v>609</v>
      </c>
      <c r="E111" s="733">
        <v>50113001</v>
      </c>
      <c r="F111" s="732" t="s">
        <v>632</v>
      </c>
      <c r="G111" s="731" t="s">
        <v>629</v>
      </c>
      <c r="H111" s="731">
        <v>221074</v>
      </c>
      <c r="I111" s="731">
        <v>221074</v>
      </c>
      <c r="J111" s="731" t="s">
        <v>822</v>
      </c>
      <c r="K111" s="731" t="s">
        <v>823</v>
      </c>
      <c r="L111" s="734">
        <v>76.330000000000013</v>
      </c>
      <c r="M111" s="734">
        <v>11</v>
      </c>
      <c r="N111" s="735">
        <v>839.63000000000011</v>
      </c>
    </row>
    <row r="112" spans="1:14" ht="14.45" customHeight="1" x14ac:dyDescent="0.2">
      <c r="A112" s="729" t="s">
        <v>594</v>
      </c>
      <c r="B112" s="730" t="s">
        <v>595</v>
      </c>
      <c r="C112" s="731" t="s">
        <v>608</v>
      </c>
      <c r="D112" s="732" t="s">
        <v>609</v>
      </c>
      <c r="E112" s="733">
        <v>50113001</v>
      </c>
      <c r="F112" s="732" t="s">
        <v>632</v>
      </c>
      <c r="G112" s="731" t="s">
        <v>629</v>
      </c>
      <c r="H112" s="731">
        <v>230420</v>
      </c>
      <c r="I112" s="731">
        <v>230420</v>
      </c>
      <c r="J112" s="731" t="s">
        <v>822</v>
      </c>
      <c r="K112" s="731" t="s">
        <v>823</v>
      </c>
      <c r="L112" s="734">
        <v>76.980000000000018</v>
      </c>
      <c r="M112" s="734">
        <v>2</v>
      </c>
      <c r="N112" s="735">
        <v>153.96000000000004</v>
      </c>
    </row>
    <row r="113" spans="1:14" ht="14.45" customHeight="1" x14ac:dyDescent="0.2">
      <c r="A113" s="729" t="s">
        <v>594</v>
      </c>
      <c r="B113" s="730" t="s">
        <v>595</v>
      </c>
      <c r="C113" s="731" t="s">
        <v>608</v>
      </c>
      <c r="D113" s="732" t="s">
        <v>609</v>
      </c>
      <c r="E113" s="733">
        <v>50113001</v>
      </c>
      <c r="F113" s="732" t="s">
        <v>632</v>
      </c>
      <c r="G113" s="731" t="s">
        <v>629</v>
      </c>
      <c r="H113" s="731">
        <v>230423</v>
      </c>
      <c r="I113" s="731">
        <v>230423</v>
      </c>
      <c r="J113" s="731" t="s">
        <v>822</v>
      </c>
      <c r="K113" s="731" t="s">
        <v>824</v>
      </c>
      <c r="L113" s="734">
        <v>39.708333333333336</v>
      </c>
      <c r="M113" s="734">
        <v>12</v>
      </c>
      <c r="N113" s="735">
        <v>476.5</v>
      </c>
    </row>
    <row r="114" spans="1:14" ht="14.45" customHeight="1" x14ac:dyDescent="0.2">
      <c r="A114" s="729" t="s">
        <v>594</v>
      </c>
      <c r="B114" s="730" t="s">
        <v>595</v>
      </c>
      <c r="C114" s="731" t="s">
        <v>608</v>
      </c>
      <c r="D114" s="732" t="s">
        <v>609</v>
      </c>
      <c r="E114" s="733">
        <v>50113001</v>
      </c>
      <c r="F114" s="732" t="s">
        <v>632</v>
      </c>
      <c r="G114" s="731" t="s">
        <v>629</v>
      </c>
      <c r="H114" s="731">
        <v>189026</v>
      </c>
      <c r="I114" s="731">
        <v>89026</v>
      </c>
      <c r="J114" s="731" t="s">
        <v>825</v>
      </c>
      <c r="K114" s="731" t="s">
        <v>826</v>
      </c>
      <c r="L114" s="734">
        <v>87.35</v>
      </c>
      <c r="M114" s="734">
        <v>2</v>
      </c>
      <c r="N114" s="735">
        <v>174.7</v>
      </c>
    </row>
    <row r="115" spans="1:14" ht="14.45" customHeight="1" x14ac:dyDescent="0.2">
      <c r="A115" s="729" t="s">
        <v>594</v>
      </c>
      <c r="B115" s="730" t="s">
        <v>595</v>
      </c>
      <c r="C115" s="731" t="s">
        <v>608</v>
      </c>
      <c r="D115" s="732" t="s">
        <v>609</v>
      </c>
      <c r="E115" s="733">
        <v>50113001</v>
      </c>
      <c r="F115" s="732" t="s">
        <v>632</v>
      </c>
      <c r="G115" s="731" t="s">
        <v>629</v>
      </c>
      <c r="H115" s="731">
        <v>175631</v>
      </c>
      <c r="I115" s="731">
        <v>75631</v>
      </c>
      <c r="J115" s="731" t="s">
        <v>827</v>
      </c>
      <c r="K115" s="731" t="s">
        <v>828</v>
      </c>
      <c r="L115" s="734">
        <v>34.940000000000005</v>
      </c>
      <c r="M115" s="734">
        <v>1</v>
      </c>
      <c r="N115" s="735">
        <v>34.940000000000005</v>
      </c>
    </row>
    <row r="116" spans="1:14" ht="14.45" customHeight="1" x14ac:dyDescent="0.2">
      <c r="A116" s="729" t="s">
        <v>594</v>
      </c>
      <c r="B116" s="730" t="s">
        <v>595</v>
      </c>
      <c r="C116" s="731" t="s">
        <v>608</v>
      </c>
      <c r="D116" s="732" t="s">
        <v>609</v>
      </c>
      <c r="E116" s="733">
        <v>50113001</v>
      </c>
      <c r="F116" s="732" t="s">
        <v>632</v>
      </c>
      <c r="G116" s="731" t="s">
        <v>629</v>
      </c>
      <c r="H116" s="731">
        <v>846346</v>
      </c>
      <c r="I116" s="731">
        <v>119672</v>
      </c>
      <c r="J116" s="731" t="s">
        <v>829</v>
      </c>
      <c r="K116" s="731" t="s">
        <v>830</v>
      </c>
      <c r="L116" s="734">
        <v>120.96</v>
      </c>
      <c r="M116" s="734">
        <v>1</v>
      </c>
      <c r="N116" s="735">
        <v>120.96</v>
      </c>
    </row>
    <row r="117" spans="1:14" ht="14.45" customHeight="1" x14ac:dyDescent="0.2">
      <c r="A117" s="729" t="s">
        <v>594</v>
      </c>
      <c r="B117" s="730" t="s">
        <v>595</v>
      </c>
      <c r="C117" s="731" t="s">
        <v>608</v>
      </c>
      <c r="D117" s="732" t="s">
        <v>609</v>
      </c>
      <c r="E117" s="733">
        <v>50113001</v>
      </c>
      <c r="F117" s="732" t="s">
        <v>632</v>
      </c>
      <c r="G117" s="731" t="s">
        <v>629</v>
      </c>
      <c r="H117" s="731">
        <v>101807</v>
      </c>
      <c r="I117" s="731">
        <v>40538</v>
      </c>
      <c r="J117" s="731" t="s">
        <v>831</v>
      </c>
      <c r="K117" s="731" t="s">
        <v>832</v>
      </c>
      <c r="L117" s="734">
        <v>418.76</v>
      </c>
      <c r="M117" s="734">
        <v>1</v>
      </c>
      <c r="N117" s="735">
        <v>418.76</v>
      </c>
    </row>
    <row r="118" spans="1:14" ht="14.45" customHeight="1" x14ac:dyDescent="0.2">
      <c r="A118" s="729" t="s">
        <v>594</v>
      </c>
      <c r="B118" s="730" t="s">
        <v>595</v>
      </c>
      <c r="C118" s="731" t="s">
        <v>608</v>
      </c>
      <c r="D118" s="732" t="s">
        <v>609</v>
      </c>
      <c r="E118" s="733">
        <v>50113001</v>
      </c>
      <c r="F118" s="732" t="s">
        <v>632</v>
      </c>
      <c r="G118" s="731" t="s">
        <v>629</v>
      </c>
      <c r="H118" s="731">
        <v>117011</v>
      </c>
      <c r="I118" s="731">
        <v>17011</v>
      </c>
      <c r="J118" s="731" t="s">
        <v>833</v>
      </c>
      <c r="K118" s="731" t="s">
        <v>834</v>
      </c>
      <c r="L118" s="734">
        <v>145</v>
      </c>
      <c r="M118" s="734">
        <v>6</v>
      </c>
      <c r="N118" s="735">
        <v>870</v>
      </c>
    </row>
    <row r="119" spans="1:14" ht="14.45" customHeight="1" x14ac:dyDescent="0.2">
      <c r="A119" s="729" t="s">
        <v>594</v>
      </c>
      <c r="B119" s="730" t="s">
        <v>595</v>
      </c>
      <c r="C119" s="731" t="s">
        <v>608</v>
      </c>
      <c r="D119" s="732" t="s">
        <v>609</v>
      </c>
      <c r="E119" s="733">
        <v>50113001</v>
      </c>
      <c r="F119" s="732" t="s">
        <v>632</v>
      </c>
      <c r="G119" s="731" t="s">
        <v>629</v>
      </c>
      <c r="H119" s="731">
        <v>103542</v>
      </c>
      <c r="I119" s="731">
        <v>3542</v>
      </c>
      <c r="J119" s="731" t="s">
        <v>835</v>
      </c>
      <c r="K119" s="731" t="s">
        <v>836</v>
      </c>
      <c r="L119" s="734">
        <v>35.290000000000006</v>
      </c>
      <c r="M119" s="734">
        <v>2</v>
      </c>
      <c r="N119" s="735">
        <v>70.580000000000013</v>
      </c>
    </row>
    <row r="120" spans="1:14" ht="14.45" customHeight="1" x14ac:dyDescent="0.2">
      <c r="A120" s="729" t="s">
        <v>594</v>
      </c>
      <c r="B120" s="730" t="s">
        <v>595</v>
      </c>
      <c r="C120" s="731" t="s">
        <v>608</v>
      </c>
      <c r="D120" s="732" t="s">
        <v>609</v>
      </c>
      <c r="E120" s="733">
        <v>50113001</v>
      </c>
      <c r="F120" s="732" t="s">
        <v>632</v>
      </c>
      <c r="G120" s="731" t="s">
        <v>629</v>
      </c>
      <c r="H120" s="731">
        <v>844831</v>
      </c>
      <c r="I120" s="731">
        <v>9999999</v>
      </c>
      <c r="J120" s="731" t="s">
        <v>837</v>
      </c>
      <c r="K120" s="731" t="s">
        <v>838</v>
      </c>
      <c r="L120" s="734">
        <v>2920.01</v>
      </c>
      <c r="M120" s="734">
        <v>2</v>
      </c>
      <c r="N120" s="735">
        <v>5840.02</v>
      </c>
    </row>
    <row r="121" spans="1:14" ht="14.45" customHeight="1" x14ac:dyDescent="0.2">
      <c r="A121" s="729" t="s">
        <v>594</v>
      </c>
      <c r="B121" s="730" t="s">
        <v>595</v>
      </c>
      <c r="C121" s="731" t="s">
        <v>608</v>
      </c>
      <c r="D121" s="732" t="s">
        <v>609</v>
      </c>
      <c r="E121" s="733">
        <v>50113001</v>
      </c>
      <c r="F121" s="732" t="s">
        <v>632</v>
      </c>
      <c r="G121" s="731" t="s">
        <v>629</v>
      </c>
      <c r="H121" s="731">
        <v>232606</v>
      </c>
      <c r="I121" s="731">
        <v>232606</v>
      </c>
      <c r="J121" s="731" t="s">
        <v>839</v>
      </c>
      <c r="K121" s="731" t="s">
        <v>840</v>
      </c>
      <c r="L121" s="734">
        <v>109.81</v>
      </c>
      <c r="M121" s="734">
        <v>1</v>
      </c>
      <c r="N121" s="735">
        <v>109.81</v>
      </c>
    </row>
    <row r="122" spans="1:14" ht="14.45" customHeight="1" x14ac:dyDescent="0.2">
      <c r="A122" s="729" t="s">
        <v>594</v>
      </c>
      <c r="B122" s="730" t="s">
        <v>595</v>
      </c>
      <c r="C122" s="731" t="s">
        <v>608</v>
      </c>
      <c r="D122" s="732" t="s">
        <v>609</v>
      </c>
      <c r="E122" s="733">
        <v>50113001</v>
      </c>
      <c r="F122" s="732" t="s">
        <v>632</v>
      </c>
      <c r="G122" s="731" t="s">
        <v>629</v>
      </c>
      <c r="H122" s="731">
        <v>241672</v>
      </c>
      <c r="I122" s="731">
        <v>241672</v>
      </c>
      <c r="J122" s="731" t="s">
        <v>841</v>
      </c>
      <c r="K122" s="731" t="s">
        <v>842</v>
      </c>
      <c r="L122" s="734">
        <v>111.40727272727273</v>
      </c>
      <c r="M122" s="734">
        <v>44</v>
      </c>
      <c r="N122" s="735">
        <v>4901.92</v>
      </c>
    </row>
    <row r="123" spans="1:14" ht="14.45" customHeight="1" x14ac:dyDescent="0.2">
      <c r="A123" s="729" t="s">
        <v>594</v>
      </c>
      <c r="B123" s="730" t="s">
        <v>595</v>
      </c>
      <c r="C123" s="731" t="s">
        <v>608</v>
      </c>
      <c r="D123" s="732" t="s">
        <v>609</v>
      </c>
      <c r="E123" s="733">
        <v>50113001</v>
      </c>
      <c r="F123" s="732" t="s">
        <v>632</v>
      </c>
      <c r="G123" s="731" t="s">
        <v>629</v>
      </c>
      <c r="H123" s="731">
        <v>104071</v>
      </c>
      <c r="I123" s="731">
        <v>4071</v>
      </c>
      <c r="J123" s="731" t="s">
        <v>843</v>
      </c>
      <c r="K123" s="731" t="s">
        <v>844</v>
      </c>
      <c r="L123" s="734">
        <v>224.1100000000001</v>
      </c>
      <c r="M123" s="734">
        <v>2</v>
      </c>
      <c r="N123" s="735">
        <v>448.2200000000002</v>
      </c>
    </row>
    <row r="124" spans="1:14" ht="14.45" customHeight="1" x14ac:dyDescent="0.2">
      <c r="A124" s="729" t="s">
        <v>594</v>
      </c>
      <c r="B124" s="730" t="s">
        <v>595</v>
      </c>
      <c r="C124" s="731" t="s">
        <v>608</v>
      </c>
      <c r="D124" s="732" t="s">
        <v>609</v>
      </c>
      <c r="E124" s="733">
        <v>50113001</v>
      </c>
      <c r="F124" s="732" t="s">
        <v>632</v>
      </c>
      <c r="G124" s="731" t="s">
        <v>629</v>
      </c>
      <c r="H124" s="731">
        <v>102479</v>
      </c>
      <c r="I124" s="731">
        <v>2479</v>
      </c>
      <c r="J124" s="731" t="s">
        <v>843</v>
      </c>
      <c r="K124" s="731" t="s">
        <v>845</v>
      </c>
      <c r="L124" s="734">
        <v>65.489999999999995</v>
      </c>
      <c r="M124" s="734">
        <v>3</v>
      </c>
      <c r="N124" s="735">
        <v>196.46999999999997</v>
      </c>
    </row>
    <row r="125" spans="1:14" ht="14.45" customHeight="1" x14ac:dyDescent="0.2">
      <c r="A125" s="729" t="s">
        <v>594</v>
      </c>
      <c r="B125" s="730" t="s">
        <v>595</v>
      </c>
      <c r="C125" s="731" t="s">
        <v>608</v>
      </c>
      <c r="D125" s="732" t="s">
        <v>609</v>
      </c>
      <c r="E125" s="733">
        <v>50113001</v>
      </c>
      <c r="F125" s="732" t="s">
        <v>632</v>
      </c>
      <c r="G125" s="731" t="s">
        <v>629</v>
      </c>
      <c r="H125" s="731">
        <v>846599</v>
      </c>
      <c r="I125" s="731">
        <v>107754</v>
      </c>
      <c r="J125" s="731" t="s">
        <v>846</v>
      </c>
      <c r="K125" s="731" t="s">
        <v>329</v>
      </c>
      <c r="L125" s="734">
        <v>131.82750000000001</v>
      </c>
      <c r="M125" s="734">
        <v>12</v>
      </c>
      <c r="N125" s="735">
        <v>1581.9300000000003</v>
      </c>
    </row>
    <row r="126" spans="1:14" ht="14.45" customHeight="1" x14ac:dyDescent="0.2">
      <c r="A126" s="729" t="s">
        <v>594</v>
      </c>
      <c r="B126" s="730" t="s">
        <v>595</v>
      </c>
      <c r="C126" s="731" t="s">
        <v>608</v>
      </c>
      <c r="D126" s="732" t="s">
        <v>609</v>
      </c>
      <c r="E126" s="733">
        <v>50113001</v>
      </c>
      <c r="F126" s="732" t="s">
        <v>632</v>
      </c>
      <c r="G126" s="731" t="s">
        <v>629</v>
      </c>
      <c r="H126" s="731">
        <v>158425</v>
      </c>
      <c r="I126" s="731">
        <v>58425</v>
      </c>
      <c r="J126" s="731" t="s">
        <v>847</v>
      </c>
      <c r="K126" s="731" t="s">
        <v>848</v>
      </c>
      <c r="L126" s="734">
        <v>61.978749999999998</v>
      </c>
      <c r="M126" s="734">
        <v>8</v>
      </c>
      <c r="N126" s="735">
        <v>495.83</v>
      </c>
    </row>
    <row r="127" spans="1:14" ht="14.45" customHeight="1" x14ac:dyDescent="0.2">
      <c r="A127" s="729" t="s">
        <v>594</v>
      </c>
      <c r="B127" s="730" t="s">
        <v>595</v>
      </c>
      <c r="C127" s="731" t="s">
        <v>608</v>
      </c>
      <c r="D127" s="732" t="s">
        <v>609</v>
      </c>
      <c r="E127" s="733">
        <v>50113001</v>
      </c>
      <c r="F127" s="732" t="s">
        <v>632</v>
      </c>
      <c r="G127" s="731" t="s">
        <v>629</v>
      </c>
      <c r="H127" s="731">
        <v>101328</v>
      </c>
      <c r="I127" s="731">
        <v>1328</v>
      </c>
      <c r="J127" s="731" t="s">
        <v>849</v>
      </c>
      <c r="K127" s="731" t="s">
        <v>850</v>
      </c>
      <c r="L127" s="734">
        <v>126.63999999999999</v>
      </c>
      <c r="M127" s="734">
        <v>1</v>
      </c>
      <c r="N127" s="735">
        <v>126.63999999999999</v>
      </c>
    </row>
    <row r="128" spans="1:14" ht="14.45" customHeight="1" x14ac:dyDescent="0.2">
      <c r="A128" s="729" t="s">
        <v>594</v>
      </c>
      <c r="B128" s="730" t="s">
        <v>595</v>
      </c>
      <c r="C128" s="731" t="s">
        <v>608</v>
      </c>
      <c r="D128" s="732" t="s">
        <v>609</v>
      </c>
      <c r="E128" s="733">
        <v>50113001</v>
      </c>
      <c r="F128" s="732" t="s">
        <v>632</v>
      </c>
      <c r="G128" s="731" t="s">
        <v>629</v>
      </c>
      <c r="H128" s="731">
        <v>179333</v>
      </c>
      <c r="I128" s="731">
        <v>179333</v>
      </c>
      <c r="J128" s="731" t="s">
        <v>851</v>
      </c>
      <c r="K128" s="731" t="s">
        <v>757</v>
      </c>
      <c r="L128" s="734">
        <v>224.64888888888891</v>
      </c>
      <c r="M128" s="734">
        <v>9</v>
      </c>
      <c r="N128" s="735">
        <v>2021.8400000000001</v>
      </c>
    </row>
    <row r="129" spans="1:14" ht="14.45" customHeight="1" x14ac:dyDescent="0.2">
      <c r="A129" s="729" t="s">
        <v>594</v>
      </c>
      <c r="B129" s="730" t="s">
        <v>595</v>
      </c>
      <c r="C129" s="731" t="s">
        <v>608</v>
      </c>
      <c r="D129" s="732" t="s">
        <v>609</v>
      </c>
      <c r="E129" s="733">
        <v>50113001</v>
      </c>
      <c r="F129" s="732" t="s">
        <v>632</v>
      </c>
      <c r="G129" s="731" t="s">
        <v>629</v>
      </c>
      <c r="H129" s="731">
        <v>179325</v>
      </c>
      <c r="I129" s="731">
        <v>179325</v>
      </c>
      <c r="J129" s="731" t="s">
        <v>851</v>
      </c>
      <c r="K129" s="731" t="s">
        <v>852</v>
      </c>
      <c r="L129" s="734">
        <v>33.950000000000003</v>
      </c>
      <c r="M129" s="734">
        <v>3</v>
      </c>
      <c r="N129" s="735">
        <v>101.85000000000001</v>
      </c>
    </row>
    <row r="130" spans="1:14" ht="14.45" customHeight="1" x14ac:dyDescent="0.2">
      <c r="A130" s="729" t="s">
        <v>594</v>
      </c>
      <c r="B130" s="730" t="s">
        <v>595</v>
      </c>
      <c r="C130" s="731" t="s">
        <v>608</v>
      </c>
      <c r="D130" s="732" t="s">
        <v>609</v>
      </c>
      <c r="E130" s="733">
        <v>50113001</v>
      </c>
      <c r="F130" s="732" t="s">
        <v>632</v>
      </c>
      <c r="G130" s="731" t="s">
        <v>629</v>
      </c>
      <c r="H130" s="731">
        <v>167508</v>
      </c>
      <c r="I130" s="731">
        <v>167508</v>
      </c>
      <c r="J130" s="731" t="s">
        <v>853</v>
      </c>
      <c r="K130" s="731" t="s">
        <v>854</v>
      </c>
      <c r="L130" s="734">
        <v>118.86</v>
      </c>
      <c r="M130" s="734">
        <v>1</v>
      </c>
      <c r="N130" s="735">
        <v>118.86</v>
      </c>
    </row>
    <row r="131" spans="1:14" ht="14.45" customHeight="1" x14ac:dyDescent="0.2">
      <c r="A131" s="729" t="s">
        <v>594</v>
      </c>
      <c r="B131" s="730" t="s">
        <v>595</v>
      </c>
      <c r="C131" s="731" t="s">
        <v>608</v>
      </c>
      <c r="D131" s="732" t="s">
        <v>609</v>
      </c>
      <c r="E131" s="733">
        <v>50113001</v>
      </c>
      <c r="F131" s="732" t="s">
        <v>632</v>
      </c>
      <c r="G131" s="731" t="s">
        <v>629</v>
      </c>
      <c r="H131" s="731">
        <v>226523</v>
      </c>
      <c r="I131" s="731">
        <v>226523</v>
      </c>
      <c r="J131" s="731" t="s">
        <v>855</v>
      </c>
      <c r="K131" s="731" t="s">
        <v>856</v>
      </c>
      <c r="L131" s="734">
        <v>51.96</v>
      </c>
      <c r="M131" s="734">
        <v>7</v>
      </c>
      <c r="N131" s="735">
        <v>363.72</v>
      </c>
    </row>
    <row r="132" spans="1:14" ht="14.45" customHeight="1" x14ac:dyDescent="0.2">
      <c r="A132" s="729" t="s">
        <v>594</v>
      </c>
      <c r="B132" s="730" t="s">
        <v>595</v>
      </c>
      <c r="C132" s="731" t="s">
        <v>608</v>
      </c>
      <c r="D132" s="732" t="s">
        <v>609</v>
      </c>
      <c r="E132" s="733">
        <v>50113001</v>
      </c>
      <c r="F132" s="732" t="s">
        <v>632</v>
      </c>
      <c r="G132" s="731" t="s">
        <v>629</v>
      </c>
      <c r="H132" s="731">
        <v>226525</v>
      </c>
      <c r="I132" s="731">
        <v>226525</v>
      </c>
      <c r="J132" s="731" t="s">
        <v>855</v>
      </c>
      <c r="K132" s="731" t="s">
        <v>857</v>
      </c>
      <c r="L132" s="734">
        <v>66.34</v>
      </c>
      <c r="M132" s="734">
        <v>6</v>
      </c>
      <c r="N132" s="735">
        <v>398.04</v>
      </c>
    </row>
    <row r="133" spans="1:14" ht="14.45" customHeight="1" x14ac:dyDescent="0.2">
      <c r="A133" s="729" t="s">
        <v>594</v>
      </c>
      <c r="B133" s="730" t="s">
        <v>595</v>
      </c>
      <c r="C133" s="731" t="s">
        <v>608</v>
      </c>
      <c r="D133" s="732" t="s">
        <v>609</v>
      </c>
      <c r="E133" s="733">
        <v>50113001</v>
      </c>
      <c r="F133" s="732" t="s">
        <v>632</v>
      </c>
      <c r="G133" s="731" t="s">
        <v>629</v>
      </c>
      <c r="H133" s="731">
        <v>920200</v>
      </c>
      <c r="I133" s="731">
        <v>15877</v>
      </c>
      <c r="J133" s="731" t="s">
        <v>858</v>
      </c>
      <c r="K133" s="731" t="s">
        <v>329</v>
      </c>
      <c r="L133" s="734">
        <v>252.97799999999998</v>
      </c>
      <c r="M133" s="734">
        <v>6</v>
      </c>
      <c r="N133" s="735">
        <v>1517.8679999999999</v>
      </c>
    </row>
    <row r="134" spans="1:14" ht="14.45" customHeight="1" x14ac:dyDescent="0.2">
      <c r="A134" s="729" t="s">
        <v>594</v>
      </c>
      <c r="B134" s="730" t="s">
        <v>595</v>
      </c>
      <c r="C134" s="731" t="s">
        <v>608</v>
      </c>
      <c r="D134" s="732" t="s">
        <v>609</v>
      </c>
      <c r="E134" s="733">
        <v>50113001</v>
      </c>
      <c r="F134" s="732" t="s">
        <v>632</v>
      </c>
      <c r="G134" s="731" t="s">
        <v>629</v>
      </c>
      <c r="H134" s="731">
        <v>920235</v>
      </c>
      <c r="I134" s="731">
        <v>15880</v>
      </c>
      <c r="J134" s="731" t="s">
        <v>859</v>
      </c>
      <c r="K134" s="731" t="s">
        <v>329</v>
      </c>
      <c r="L134" s="734">
        <v>163.56999972595398</v>
      </c>
      <c r="M134" s="734">
        <v>6</v>
      </c>
      <c r="N134" s="735">
        <v>981.41999835572392</v>
      </c>
    </row>
    <row r="135" spans="1:14" ht="14.45" customHeight="1" x14ac:dyDescent="0.2">
      <c r="A135" s="729" t="s">
        <v>594</v>
      </c>
      <c r="B135" s="730" t="s">
        <v>595</v>
      </c>
      <c r="C135" s="731" t="s">
        <v>608</v>
      </c>
      <c r="D135" s="732" t="s">
        <v>609</v>
      </c>
      <c r="E135" s="733">
        <v>50113001</v>
      </c>
      <c r="F135" s="732" t="s">
        <v>632</v>
      </c>
      <c r="G135" s="731" t="s">
        <v>629</v>
      </c>
      <c r="H135" s="731">
        <v>23987</v>
      </c>
      <c r="I135" s="731">
        <v>23987</v>
      </c>
      <c r="J135" s="731" t="s">
        <v>860</v>
      </c>
      <c r="K135" s="731" t="s">
        <v>861</v>
      </c>
      <c r="L135" s="734">
        <v>167.42000000000002</v>
      </c>
      <c r="M135" s="734">
        <v>18</v>
      </c>
      <c r="N135" s="735">
        <v>3013.5600000000004</v>
      </c>
    </row>
    <row r="136" spans="1:14" ht="14.45" customHeight="1" x14ac:dyDescent="0.2">
      <c r="A136" s="729" t="s">
        <v>594</v>
      </c>
      <c r="B136" s="730" t="s">
        <v>595</v>
      </c>
      <c r="C136" s="731" t="s">
        <v>608</v>
      </c>
      <c r="D136" s="732" t="s">
        <v>609</v>
      </c>
      <c r="E136" s="733">
        <v>50113001</v>
      </c>
      <c r="F136" s="732" t="s">
        <v>632</v>
      </c>
      <c r="G136" s="731" t="s">
        <v>629</v>
      </c>
      <c r="H136" s="731">
        <v>215476</v>
      </c>
      <c r="I136" s="731">
        <v>215476</v>
      </c>
      <c r="J136" s="731" t="s">
        <v>862</v>
      </c>
      <c r="K136" s="731" t="s">
        <v>863</v>
      </c>
      <c r="L136" s="734">
        <v>122.97499999999999</v>
      </c>
      <c r="M136" s="734">
        <v>4</v>
      </c>
      <c r="N136" s="735">
        <v>491.9</v>
      </c>
    </row>
    <row r="137" spans="1:14" ht="14.45" customHeight="1" x14ac:dyDescent="0.2">
      <c r="A137" s="729" t="s">
        <v>594</v>
      </c>
      <c r="B137" s="730" t="s">
        <v>595</v>
      </c>
      <c r="C137" s="731" t="s">
        <v>608</v>
      </c>
      <c r="D137" s="732" t="s">
        <v>609</v>
      </c>
      <c r="E137" s="733">
        <v>50113001</v>
      </c>
      <c r="F137" s="732" t="s">
        <v>632</v>
      </c>
      <c r="G137" s="731" t="s">
        <v>629</v>
      </c>
      <c r="H137" s="731">
        <v>183272</v>
      </c>
      <c r="I137" s="731">
        <v>215478</v>
      </c>
      <c r="J137" s="731" t="s">
        <v>864</v>
      </c>
      <c r="K137" s="731" t="s">
        <v>865</v>
      </c>
      <c r="L137" s="734">
        <v>161.55000000000001</v>
      </c>
      <c r="M137" s="734">
        <v>5</v>
      </c>
      <c r="N137" s="735">
        <v>807.75000000000011</v>
      </c>
    </row>
    <row r="138" spans="1:14" ht="14.45" customHeight="1" x14ac:dyDescent="0.2">
      <c r="A138" s="729" t="s">
        <v>594</v>
      </c>
      <c r="B138" s="730" t="s">
        <v>595</v>
      </c>
      <c r="C138" s="731" t="s">
        <v>608</v>
      </c>
      <c r="D138" s="732" t="s">
        <v>609</v>
      </c>
      <c r="E138" s="733">
        <v>50113001</v>
      </c>
      <c r="F138" s="732" t="s">
        <v>632</v>
      </c>
      <c r="G138" s="731" t="s">
        <v>329</v>
      </c>
      <c r="H138" s="731">
        <v>215473</v>
      </c>
      <c r="I138" s="731">
        <v>215473</v>
      </c>
      <c r="J138" s="731" t="s">
        <v>866</v>
      </c>
      <c r="K138" s="731" t="s">
        <v>867</v>
      </c>
      <c r="L138" s="734">
        <v>336.27</v>
      </c>
      <c r="M138" s="734">
        <v>2</v>
      </c>
      <c r="N138" s="735">
        <v>672.54</v>
      </c>
    </row>
    <row r="139" spans="1:14" ht="14.45" customHeight="1" x14ac:dyDescent="0.2">
      <c r="A139" s="729" t="s">
        <v>594</v>
      </c>
      <c r="B139" s="730" t="s">
        <v>595</v>
      </c>
      <c r="C139" s="731" t="s">
        <v>608</v>
      </c>
      <c r="D139" s="732" t="s">
        <v>609</v>
      </c>
      <c r="E139" s="733">
        <v>50113001</v>
      </c>
      <c r="F139" s="732" t="s">
        <v>632</v>
      </c>
      <c r="G139" s="731" t="s">
        <v>329</v>
      </c>
      <c r="H139" s="731">
        <v>215474</v>
      </c>
      <c r="I139" s="731">
        <v>215474</v>
      </c>
      <c r="J139" s="731" t="s">
        <v>868</v>
      </c>
      <c r="K139" s="731" t="s">
        <v>869</v>
      </c>
      <c r="L139" s="734">
        <v>531.37999999999988</v>
      </c>
      <c r="M139" s="734">
        <v>5</v>
      </c>
      <c r="N139" s="735">
        <v>2656.8999999999996</v>
      </c>
    </row>
    <row r="140" spans="1:14" ht="14.45" customHeight="1" x14ac:dyDescent="0.2">
      <c r="A140" s="729" t="s">
        <v>594</v>
      </c>
      <c r="B140" s="730" t="s">
        <v>595</v>
      </c>
      <c r="C140" s="731" t="s">
        <v>608</v>
      </c>
      <c r="D140" s="732" t="s">
        <v>609</v>
      </c>
      <c r="E140" s="733">
        <v>50113001</v>
      </c>
      <c r="F140" s="732" t="s">
        <v>632</v>
      </c>
      <c r="G140" s="731" t="s">
        <v>629</v>
      </c>
      <c r="H140" s="731">
        <v>54150</v>
      </c>
      <c r="I140" s="731">
        <v>54150</v>
      </c>
      <c r="J140" s="731" t="s">
        <v>870</v>
      </c>
      <c r="K140" s="731" t="s">
        <v>871</v>
      </c>
      <c r="L140" s="734">
        <v>98.809999999999988</v>
      </c>
      <c r="M140" s="734">
        <v>2</v>
      </c>
      <c r="N140" s="735">
        <v>197.61999999999998</v>
      </c>
    </row>
    <row r="141" spans="1:14" ht="14.45" customHeight="1" x14ac:dyDescent="0.2">
      <c r="A141" s="729" t="s">
        <v>594</v>
      </c>
      <c r="B141" s="730" t="s">
        <v>595</v>
      </c>
      <c r="C141" s="731" t="s">
        <v>608</v>
      </c>
      <c r="D141" s="732" t="s">
        <v>609</v>
      </c>
      <c r="E141" s="733">
        <v>50113001</v>
      </c>
      <c r="F141" s="732" t="s">
        <v>632</v>
      </c>
      <c r="G141" s="731" t="s">
        <v>648</v>
      </c>
      <c r="H141" s="731">
        <v>193741</v>
      </c>
      <c r="I141" s="731">
        <v>193741</v>
      </c>
      <c r="J141" s="731" t="s">
        <v>872</v>
      </c>
      <c r="K141" s="731" t="s">
        <v>873</v>
      </c>
      <c r="L141" s="734">
        <v>2247.66</v>
      </c>
      <c r="M141" s="734">
        <v>1</v>
      </c>
      <c r="N141" s="735">
        <v>2247.66</v>
      </c>
    </row>
    <row r="142" spans="1:14" ht="14.45" customHeight="1" x14ac:dyDescent="0.2">
      <c r="A142" s="729" t="s">
        <v>594</v>
      </c>
      <c r="B142" s="730" t="s">
        <v>595</v>
      </c>
      <c r="C142" s="731" t="s">
        <v>608</v>
      </c>
      <c r="D142" s="732" t="s">
        <v>609</v>
      </c>
      <c r="E142" s="733">
        <v>50113001</v>
      </c>
      <c r="F142" s="732" t="s">
        <v>632</v>
      </c>
      <c r="G142" s="731" t="s">
        <v>648</v>
      </c>
      <c r="H142" s="731">
        <v>193745</v>
      </c>
      <c r="I142" s="731">
        <v>193745</v>
      </c>
      <c r="J142" s="731" t="s">
        <v>874</v>
      </c>
      <c r="K142" s="731" t="s">
        <v>875</v>
      </c>
      <c r="L142" s="734">
        <v>1506.0166666666671</v>
      </c>
      <c r="M142" s="734">
        <v>3</v>
      </c>
      <c r="N142" s="735">
        <v>4518.0500000000011</v>
      </c>
    </row>
    <row r="143" spans="1:14" ht="14.45" customHeight="1" x14ac:dyDescent="0.2">
      <c r="A143" s="729" t="s">
        <v>594</v>
      </c>
      <c r="B143" s="730" t="s">
        <v>595</v>
      </c>
      <c r="C143" s="731" t="s">
        <v>608</v>
      </c>
      <c r="D143" s="732" t="s">
        <v>609</v>
      </c>
      <c r="E143" s="733">
        <v>50113001</v>
      </c>
      <c r="F143" s="732" t="s">
        <v>632</v>
      </c>
      <c r="G143" s="731" t="s">
        <v>629</v>
      </c>
      <c r="H143" s="731">
        <v>192202</v>
      </c>
      <c r="I143" s="731">
        <v>192202</v>
      </c>
      <c r="J143" s="731" t="s">
        <v>876</v>
      </c>
      <c r="K143" s="731" t="s">
        <v>877</v>
      </c>
      <c r="L143" s="734">
        <v>87.769999999999982</v>
      </c>
      <c r="M143" s="734">
        <v>1</v>
      </c>
      <c r="N143" s="735">
        <v>87.769999999999982</v>
      </c>
    </row>
    <row r="144" spans="1:14" ht="14.45" customHeight="1" x14ac:dyDescent="0.2">
      <c r="A144" s="729" t="s">
        <v>594</v>
      </c>
      <c r="B144" s="730" t="s">
        <v>595</v>
      </c>
      <c r="C144" s="731" t="s">
        <v>608</v>
      </c>
      <c r="D144" s="732" t="s">
        <v>609</v>
      </c>
      <c r="E144" s="733">
        <v>50113001</v>
      </c>
      <c r="F144" s="732" t="s">
        <v>632</v>
      </c>
      <c r="G144" s="731" t="s">
        <v>629</v>
      </c>
      <c r="H144" s="731">
        <v>192204</v>
      </c>
      <c r="I144" s="731">
        <v>192204</v>
      </c>
      <c r="J144" s="731" t="s">
        <v>876</v>
      </c>
      <c r="K144" s="731" t="s">
        <v>878</v>
      </c>
      <c r="L144" s="734">
        <v>74.679999999999993</v>
      </c>
      <c r="M144" s="734">
        <v>2</v>
      </c>
      <c r="N144" s="735">
        <v>149.35999999999999</v>
      </c>
    </row>
    <row r="145" spans="1:14" ht="14.45" customHeight="1" x14ac:dyDescent="0.2">
      <c r="A145" s="729" t="s">
        <v>594</v>
      </c>
      <c r="B145" s="730" t="s">
        <v>595</v>
      </c>
      <c r="C145" s="731" t="s">
        <v>608</v>
      </c>
      <c r="D145" s="732" t="s">
        <v>609</v>
      </c>
      <c r="E145" s="733">
        <v>50113001</v>
      </c>
      <c r="F145" s="732" t="s">
        <v>632</v>
      </c>
      <c r="G145" s="731" t="s">
        <v>629</v>
      </c>
      <c r="H145" s="731">
        <v>229191</v>
      </c>
      <c r="I145" s="731">
        <v>229191</v>
      </c>
      <c r="J145" s="731" t="s">
        <v>879</v>
      </c>
      <c r="K145" s="731" t="s">
        <v>880</v>
      </c>
      <c r="L145" s="734">
        <v>141.20999999999998</v>
      </c>
      <c r="M145" s="734">
        <v>1</v>
      </c>
      <c r="N145" s="735">
        <v>141.20999999999998</v>
      </c>
    </row>
    <row r="146" spans="1:14" ht="14.45" customHeight="1" x14ac:dyDescent="0.2">
      <c r="A146" s="729" t="s">
        <v>594</v>
      </c>
      <c r="B146" s="730" t="s">
        <v>595</v>
      </c>
      <c r="C146" s="731" t="s">
        <v>608</v>
      </c>
      <c r="D146" s="732" t="s">
        <v>609</v>
      </c>
      <c r="E146" s="733">
        <v>50113001</v>
      </c>
      <c r="F146" s="732" t="s">
        <v>632</v>
      </c>
      <c r="G146" s="731" t="s">
        <v>629</v>
      </c>
      <c r="H146" s="731">
        <v>166015</v>
      </c>
      <c r="I146" s="731">
        <v>66015</v>
      </c>
      <c r="J146" s="731" t="s">
        <v>881</v>
      </c>
      <c r="K146" s="731" t="s">
        <v>882</v>
      </c>
      <c r="L146" s="734">
        <v>83.86</v>
      </c>
      <c r="M146" s="734">
        <v>2</v>
      </c>
      <c r="N146" s="735">
        <v>167.72</v>
      </c>
    </row>
    <row r="147" spans="1:14" ht="14.45" customHeight="1" x14ac:dyDescent="0.2">
      <c r="A147" s="729" t="s">
        <v>594</v>
      </c>
      <c r="B147" s="730" t="s">
        <v>595</v>
      </c>
      <c r="C147" s="731" t="s">
        <v>608</v>
      </c>
      <c r="D147" s="732" t="s">
        <v>609</v>
      </c>
      <c r="E147" s="733">
        <v>50113001</v>
      </c>
      <c r="F147" s="732" t="s">
        <v>632</v>
      </c>
      <c r="G147" s="731" t="s">
        <v>629</v>
      </c>
      <c r="H147" s="731">
        <v>209038</v>
      </c>
      <c r="I147" s="731">
        <v>209038</v>
      </c>
      <c r="J147" s="731" t="s">
        <v>883</v>
      </c>
      <c r="K147" s="731" t="s">
        <v>884</v>
      </c>
      <c r="L147" s="734">
        <v>1421.62</v>
      </c>
      <c r="M147" s="734">
        <v>1</v>
      </c>
      <c r="N147" s="735">
        <v>1421.62</v>
      </c>
    </row>
    <row r="148" spans="1:14" ht="14.45" customHeight="1" x14ac:dyDescent="0.2">
      <c r="A148" s="729" t="s">
        <v>594</v>
      </c>
      <c r="B148" s="730" t="s">
        <v>595</v>
      </c>
      <c r="C148" s="731" t="s">
        <v>608</v>
      </c>
      <c r="D148" s="732" t="s">
        <v>609</v>
      </c>
      <c r="E148" s="733">
        <v>50113001</v>
      </c>
      <c r="F148" s="732" t="s">
        <v>632</v>
      </c>
      <c r="G148" s="731" t="s">
        <v>329</v>
      </c>
      <c r="H148" s="731">
        <v>203030</v>
      </c>
      <c r="I148" s="731">
        <v>203030</v>
      </c>
      <c r="J148" s="731" t="s">
        <v>885</v>
      </c>
      <c r="K148" s="731" t="s">
        <v>886</v>
      </c>
      <c r="L148" s="734">
        <v>207.48999999999995</v>
      </c>
      <c r="M148" s="734">
        <v>1</v>
      </c>
      <c r="N148" s="735">
        <v>207.48999999999995</v>
      </c>
    </row>
    <row r="149" spans="1:14" ht="14.45" customHeight="1" x14ac:dyDescent="0.2">
      <c r="A149" s="729" t="s">
        <v>594</v>
      </c>
      <c r="B149" s="730" t="s">
        <v>595</v>
      </c>
      <c r="C149" s="731" t="s">
        <v>608</v>
      </c>
      <c r="D149" s="732" t="s">
        <v>609</v>
      </c>
      <c r="E149" s="733">
        <v>50113001</v>
      </c>
      <c r="F149" s="732" t="s">
        <v>632</v>
      </c>
      <c r="G149" s="731" t="s">
        <v>629</v>
      </c>
      <c r="H149" s="731">
        <v>199680</v>
      </c>
      <c r="I149" s="731">
        <v>199680</v>
      </c>
      <c r="J149" s="731" t="s">
        <v>887</v>
      </c>
      <c r="K149" s="731" t="s">
        <v>888</v>
      </c>
      <c r="L149" s="734">
        <v>362.46</v>
      </c>
      <c r="M149" s="734">
        <v>8</v>
      </c>
      <c r="N149" s="735">
        <v>2899.68</v>
      </c>
    </row>
    <row r="150" spans="1:14" ht="14.45" customHeight="1" x14ac:dyDescent="0.2">
      <c r="A150" s="729" t="s">
        <v>594</v>
      </c>
      <c r="B150" s="730" t="s">
        <v>595</v>
      </c>
      <c r="C150" s="731" t="s">
        <v>608</v>
      </c>
      <c r="D150" s="732" t="s">
        <v>609</v>
      </c>
      <c r="E150" s="733">
        <v>50113001</v>
      </c>
      <c r="F150" s="732" t="s">
        <v>632</v>
      </c>
      <c r="G150" s="731" t="s">
        <v>629</v>
      </c>
      <c r="H150" s="731">
        <v>187076</v>
      </c>
      <c r="I150" s="731">
        <v>87076</v>
      </c>
      <c r="J150" s="731" t="s">
        <v>889</v>
      </c>
      <c r="K150" s="731" t="s">
        <v>890</v>
      </c>
      <c r="L150" s="734">
        <v>134.84333333333333</v>
      </c>
      <c r="M150" s="734">
        <v>9</v>
      </c>
      <c r="N150" s="735">
        <v>1213.5899999999999</v>
      </c>
    </row>
    <row r="151" spans="1:14" ht="14.45" customHeight="1" x14ac:dyDescent="0.2">
      <c r="A151" s="729" t="s">
        <v>594</v>
      </c>
      <c r="B151" s="730" t="s">
        <v>595</v>
      </c>
      <c r="C151" s="731" t="s">
        <v>608</v>
      </c>
      <c r="D151" s="732" t="s">
        <v>609</v>
      </c>
      <c r="E151" s="733">
        <v>50113001</v>
      </c>
      <c r="F151" s="732" t="s">
        <v>632</v>
      </c>
      <c r="G151" s="731" t="s">
        <v>629</v>
      </c>
      <c r="H151" s="731">
        <v>192757</v>
      </c>
      <c r="I151" s="731">
        <v>92757</v>
      </c>
      <c r="J151" s="731" t="s">
        <v>889</v>
      </c>
      <c r="K151" s="731" t="s">
        <v>891</v>
      </c>
      <c r="L151" s="734">
        <v>74.250000000000014</v>
      </c>
      <c r="M151" s="734">
        <v>2</v>
      </c>
      <c r="N151" s="735">
        <v>148.50000000000003</v>
      </c>
    </row>
    <row r="152" spans="1:14" ht="14.45" customHeight="1" x14ac:dyDescent="0.2">
      <c r="A152" s="729" t="s">
        <v>594</v>
      </c>
      <c r="B152" s="730" t="s">
        <v>595</v>
      </c>
      <c r="C152" s="731" t="s">
        <v>608</v>
      </c>
      <c r="D152" s="732" t="s">
        <v>609</v>
      </c>
      <c r="E152" s="733">
        <v>50113001</v>
      </c>
      <c r="F152" s="732" t="s">
        <v>632</v>
      </c>
      <c r="G152" s="731" t="s">
        <v>629</v>
      </c>
      <c r="H152" s="731">
        <v>846413</v>
      </c>
      <c r="I152" s="731">
        <v>57585</v>
      </c>
      <c r="J152" s="731" t="s">
        <v>892</v>
      </c>
      <c r="K152" s="731" t="s">
        <v>893</v>
      </c>
      <c r="L152" s="734">
        <v>133.12</v>
      </c>
      <c r="M152" s="734">
        <v>3</v>
      </c>
      <c r="N152" s="735">
        <v>399.36</v>
      </c>
    </row>
    <row r="153" spans="1:14" ht="14.45" customHeight="1" x14ac:dyDescent="0.2">
      <c r="A153" s="729" t="s">
        <v>594</v>
      </c>
      <c r="B153" s="730" t="s">
        <v>595</v>
      </c>
      <c r="C153" s="731" t="s">
        <v>608</v>
      </c>
      <c r="D153" s="732" t="s">
        <v>609</v>
      </c>
      <c r="E153" s="733">
        <v>50113001</v>
      </c>
      <c r="F153" s="732" t="s">
        <v>632</v>
      </c>
      <c r="G153" s="731" t="s">
        <v>629</v>
      </c>
      <c r="H153" s="731">
        <v>181293</v>
      </c>
      <c r="I153" s="731">
        <v>181293</v>
      </c>
      <c r="J153" s="731" t="s">
        <v>894</v>
      </c>
      <c r="K153" s="731" t="s">
        <v>895</v>
      </c>
      <c r="L153" s="734">
        <v>224.10999999999996</v>
      </c>
      <c r="M153" s="734">
        <v>1</v>
      </c>
      <c r="N153" s="735">
        <v>224.10999999999996</v>
      </c>
    </row>
    <row r="154" spans="1:14" ht="14.45" customHeight="1" x14ac:dyDescent="0.2">
      <c r="A154" s="729" t="s">
        <v>594</v>
      </c>
      <c r="B154" s="730" t="s">
        <v>595</v>
      </c>
      <c r="C154" s="731" t="s">
        <v>608</v>
      </c>
      <c r="D154" s="732" t="s">
        <v>609</v>
      </c>
      <c r="E154" s="733">
        <v>50113001</v>
      </c>
      <c r="F154" s="732" t="s">
        <v>632</v>
      </c>
      <c r="G154" s="731" t="s">
        <v>629</v>
      </c>
      <c r="H154" s="731">
        <v>129740</v>
      </c>
      <c r="I154" s="731">
        <v>29740</v>
      </c>
      <c r="J154" s="731" t="s">
        <v>896</v>
      </c>
      <c r="K154" s="731" t="s">
        <v>897</v>
      </c>
      <c r="L154" s="734">
        <v>695.63</v>
      </c>
      <c r="M154" s="734">
        <v>1</v>
      </c>
      <c r="N154" s="735">
        <v>695.63</v>
      </c>
    </row>
    <row r="155" spans="1:14" ht="14.45" customHeight="1" x14ac:dyDescent="0.2">
      <c r="A155" s="729" t="s">
        <v>594</v>
      </c>
      <c r="B155" s="730" t="s">
        <v>595</v>
      </c>
      <c r="C155" s="731" t="s">
        <v>608</v>
      </c>
      <c r="D155" s="732" t="s">
        <v>609</v>
      </c>
      <c r="E155" s="733">
        <v>50113001</v>
      </c>
      <c r="F155" s="732" t="s">
        <v>632</v>
      </c>
      <c r="G155" s="731" t="s">
        <v>629</v>
      </c>
      <c r="H155" s="731">
        <v>225508</v>
      </c>
      <c r="I155" s="731">
        <v>225508</v>
      </c>
      <c r="J155" s="731" t="s">
        <v>898</v>
      </c>
      <c r="K155" s="731" t="s">
        <v>899</v>
      </c>
      <c r="L155" s="734">
        <v>48.879999999999988</v>
      </c>
      <c r="M155" s="734">
        <v>1</v>
      </c>
      <c r="N155" s="735">
        <v>48.879999999999988</v>
      </c>
    </row>
    <row r="156" spans="1:14" ht="14.45" customHeight="1" x14ac:dyDescent="0.2">
      <c r="A156" s="729" t="s">
        <v>594</v>
      </c>
      <c r="B156" s="730" t="s">
        <v>595</v>
      </c>
      <c r="C156" s="731" t="s">
        <v>608</v>
      </c>
      <c r="D156" s="732" t="s">
        <v>609</v>
      </c>
      <c r="E156" s="733">
        <v>50113001</v>
      </c>
      <c r="F156" s="732" t="s">
        <v>632</v>
      </c>
      <c r="G156" s="731" t="s">
        <v>648</v>
      </c>
      <c r="H156" s="731">
        <v>243136</v>
      </c>
      <c r="I156" s="731">
        <v>243136</v>
      </c>
      <c r="J156" s="731" t="s">
        <v>900</v>
      </c>
      <c r="K156" s="731" t="s">
        <v>901</v>
      </c>
      <c r="L156" s="734">
        <v>131.00999999999996</v>
      </c>
      <c r="M156" s="734">
        <v>1</v>
      </c>
      <c r="N156" s="735">
        <v>131.00999999999996</v>
      </c>
    </row>
    <row r="157" spans="1:14" ht="14.45" customHeight="1" x14ac:dyDescent="0.2">
      <c r="A157" s="729" t="s">
        <v>594</v>
      </c>
      <c r="B157" s="730" t="s">
        <v>595</v>
      </c>
      <c r="C157" s="731" t="s">
        <v>608</v>
      </c>
      <c r="D157" s="732" t="s">
        <v>609</v>
      </c>
      <c r="E157" s="733">
        <v>50113001</v>
      </c>
      <c r="F157" s="732" t="s">
        <v>632</v>
      </c>
      <c r="G157" s="731" t="s">
        <v>648</v>
      </c>
      <c r="H157" s="731">
        <v>243130</v>
      </c>
      <c r="I157" s="731">
        <v>243130</v>
      </c>
      <c r="J157" s="731" t="s">
        <v>900</v>
      </c>
      <c r="K157" s="731" t="s">
        <v>902</v>
      </c>
      <c r="L157" s="734">
        <v>78.585000000000008</v>
      </c>
      <c r="M157" s="734">
        <v>4</v>
      </c>
      <c r="N157" s="735">
        <v>314.34000000000003</v>
      </c>
    </row>
    <row r="158" spans="1:14" ht="14.45" customHeight="1" x14ac:dyDescent="0.2">
      <c r="A158" s="729" t="s">
        <v>594</v>
      </c>
      <c r="B158" s="730" t="s">
        <v>595</v>
      </c>
      <c r="C158" s="731" t="s">
        <v>608</v>
      </c>
      <c r="D158" s="732" t="s">
        <v>609</v>
      </c>
      <c r="E158" s="733">
        <v>50113001</v>
      </c>
      <c r="F158" s="732" t="s">
        <v>632</v>
      </c>
      <c r="G158" s="731" t="s">
        <v>648</v>
      </c>
      <c r="H158" s="731">
        <v>243131</v>
      </c>
      <c r="I158" s="731">
        <v>243131</v>
      </c>
      <c r="J158" s="731" t="s">
        <v>900</v>
      </c>
      <c r="K158" s="731" t="s">
        <v>903</v>
      </c>
      <c r="L158" s="734">
        <v>77.679999999999993</v>
      </c>
      <c r="M158" s="734">
        <v>2</v>
      </c>
      <c r="N158" s="735">
        <v>155.35999999999999</v>
      </c>
    </row>
    <row r="159" spans="1:14" ht="14.45" customHeight="1" x14ac:dyDescent="0.2">
      <c r="A159" s="729" t="s">
        <v>594</v>
      </c>
      <c r="B159" s="730" t="s">
        <v>595</v>
      </c>
      <c r="C159" s="731" t="s">
        <v>608</v>
      </c>
      <c r="D159" s="732" t="s">
        <v>609</v>
      </c>
      <c r="E159" s="733">
        <v>50113001</v>
      </c>
      <c r="F159" s="732" t="s">
        <v>632</v>
      </c>
      <c r="G159" s="731" t="s">
        <v>648</v>
      </c>
      <c r="H159" s="731">
        <v>243140</v>
      </c>
      <c r="I159" s="731">
        <v>243140</v>
      </c>
      <c r="J159" s="731" t="s">
        <v>904</v>
      </c>
      <c r="K159" s="731" t="s">
        <v>905</v>
      </c>
      <c r="L159" s="734">
        <v>94.159999999999982</v>
      </c>
      <c r="M159" s="734">
        <v>1</v>
      </c>
      <c r="N159" s="735">
        <v>94.159999999999982</v>
      </c>
    </row>
    <row r="160" spans="1:14" ht="14.45" customHeight="1" x14ac:dyDescent="0.2">
      <c r="A160" s="729" t="s">
        <v>594</v>
      </c>
      <c r="B160" s="730" t="s">
        <v>595</v>
      </c>
      <c r="C160" s="731" t="s">
        <v>608</v>
      </c>
      <c r="D160" s="732" t="s">
        <v>609</v>
      </c>
      <c r="E160" s="733">
        <v>50113001</v>
      </c>
      <c r="F160" s="732" t="s">
        <v>632</v>
      </c>
      <c r="G160" s="731" t="s">
        <v>648</v>
      </c>
      <c r="H160" s="731">
        <v>243138</v>
      </c>
      <c r="I160" s="731">
        <v>243138</v>
      </c>
      <c r="J160" s="731" t="s">
        <v>906</v>
      </c>
      <c r="K160" s="731" t="s">
        <v>907</v>
      </c>
      <c r="L160" s="734">
        <v>61.10499999999999</v>
      </c>
      <c r="M160" s="734">
        <v>4</v>
      </c>
      <c r="N160" s="735">
        <v>244.41999999999996</v>
      </c>
    </row>
    <row r="161" spans="1:14" ht="14.45" customHeight="1" x14ac:dyDescent="0.2">
      <c r="A161" s="729" t="s">
        <v>594</v>
      </c>
      <c r="B161" s="730" t="s">
        <v>595</v>
      </c>
      <c r="C161" s="731" t="s">
        <v>608</v>
      </c>
      <c r="D161" s="732" t="s">
        <v>609</v>
      </c>
      <c r="E161" s="733">
        <v>50113001</v>
      </c>
      <c r="F161" s="732" t="s">
        <v>632</v>
      </c>
      <c r="G161" s="731" t="s">
        <v>629</v>
      </c>
      <c r="H161" s="731">
        <v>142613</v>
      </c>
      <c r="I161" s="731">
        <v>42613</v>
      </c>
      <c r="J161" s="731" t="s">
        <v>908</v>
      </c>
      <c r="K161" s="731" t="s">
        <v>909</v>
      </c>
      <c r="L161" s="734">
        <v>134.50000000000003</v>
      </c>
      <c r="M161" s="734">
        <v>1</v>
      </c>
      <c r="N161" s="735">
        <v>134.50000000000003</v>
      </c>
    </row>
    <row r="162" spans="1:14" ht="14.45" customHeight="1" x14ac:dyDescent="0.2">
      <c r="A162" s="729" t="s">
        <v>594</v>
      </c>
      <c r="B162" s="730" t="s">
        <v>595</v>
      </c>
      <c r="C162" s="731" t="s">
        <v>608</v>
      </c>
      <c r="D162" s="732" t="s">
        <v>609</v>
      </c>
      <c r="E162" s="733">
        <v>50113001</v>
      </c>
      <c r="F162" s="732" t="s">
        <v>632</v>
      </c>
      <c r="G162" s="731" t="s">
        <v>629</v>
      </c>
      <c r="H162" s="731">
        <v>214595</v>
      </c>
      <c r="I162" s="731">
        <v>214595</v>
      </c>
      <c r="J162" s="731" t="s">
        <v>910</v>
      </c>
      <c r="K162" s="731" t="s">
        <v>911</v>
      </c>
      <c r="L162" s="734">
        <v>134.05000000000001</v>
      </c>
      <c r="M162" s="734">
        <v>1</v>
      </c>
      <c r="N162" s="735">
        <v>134.05000000000001</v>
      </c>
    </row>
    <row r="163" spans="1:14" ht="14.45" customHeight="1" x14ac:dyDescent="0.2">
      <c r="A163" s="729" t="s">
        <v>594</v>
      </c>
      <c r="B163" s="730" t="s">
        <v>595</v>
      </c>
      <c r="C163" s="731" t="s">
        <v>608</v>
      </c>
      <c r="D163" s="732" t="s">
        <v>609</v>
      </c>
      <c r="E163" s="733">
        <v>50113001</v>
      </c>
      <c r="F163" s="732" t="s">
        <v>632</v>
      </c>
      <c r="G163" s="731" t="s">
        <v>629</v>
      </c>
      <c r="H163" s="731">
        <v>196193</v>
      </c>
      <c r="I163" s="731">
        <v>96193</v>
      </c>
      <c r="J163" s="731" t="s">
        <v>912</v>
      </c>
      <c r="K163" s="731" t="s">
        <v>913</v>
      </c>
      <c r="L163" s="734">
        <v>39.22</v>
      </c>
      <c r="M163" s="734">
        <v>1</v>
      </c>
      <c r="N163" s="735">
        <v>39.22</v>
      </c>
    </row>
    <row r="164" spans="1:14" ht="14.45" customHeight="1" x14ac:dyDescent="0.2">
      <c r="A164" s="729" t="s">
        <v>594</v>
      </c>
      <c r="B164" s="730" t="s">
        <v>595</v>
      </c>
      <c r="C164" s="731" t="s">
        <v>608</v>
      </c>
      <c r="D164" s="732" t="s">
        <v>609</v>
      </c>
      <c r="E164" s="733">
        <v>50113001</v>
      </c>
      <c r="F164" s="732" t="s">
        <v>632</v>
      </c>
      <c r="G164" s="731" t="s">
        <v>629</v>
      </c>
      <c r="H164" s="731">
        <v>847477</v>
      </c>
      <c r="I164" s="731">
        <v>151436</v>
      </c>
      <c r="J164" s="731" t="s">
        <v>914</v>
      </c>
      <c r="K164" s="731" t="s">
        <v>915</v>
      </c>
      <c r="L164" s="734">
        <v>522.59</v>
      </c>
      <c r="M164" s="734">
        <v>24</v>
      </c>
      <c r="N164" s="735">
        <v>12542.160000000002</v>
      </c>
    </row>
    <row r="165" spans="1:14" ht="14.45" customHeight="1" x14ac:dyDescent="0.2">
      <c r="A165" s="729" t="s">
        <v>594</v>
      </c>
      <c r="B165" s="730" t="s">
        <v>595</v>
      </c>
      <c r="C165" s="731" t="s">
        <v>608</v>
      </c>
      <c r="D165" s="732" t="s">
        <v>609</v>
      </c>
      <c r="E165" s="733">
        <v>50113001</v>
      </c>
      <c r="F165" s="732" t="s">
        <v>632</v>
      </c>
      <c r="G165" s="731" t="s">
        <v>629</v>
      </c>
      <c r="H165" s="731">
        <v>185266</v>
      </c>
      <c r="I165" s="731">
        <v>185266</v>
      </c>
      <c r="J165" s="731" t="s">
        <v>916</v>
      </c>
      <c r="K165" s="731" t="s">
        <v>917</v>
      </c>
      <c r="L165" s="734">
        <v>176.15</v>
      </c>
      <c r="M165" s="734">
        <v>1</v>
      </c>
      <c r="N165" s="735">
        <v>176.15</v>
      </c>
    </row>
    <row r="166" spans="1:14" ht="14.45" customHeight="1" x14ac:dyDescent="0.2">
      <c r="A166" s="729" t="s">
        <v>594</v>
      </c>
      <c r="B166" s="730" t="s">
        <v>595</v>
      </c>
      <c r="C166" s="731" t="s">
        <v>608</v>
      </c>
      <c r="D166" s="732" t="s">
        <v>609</v>
      </c>
      <c r="E166" s="733">
        <v>50113001</v>
      </c>
      <c r="F166" s="732" t="s">
        <v>632</v>
      </c>
      <c r="G166" s="731" t="s">
        <v>629</v>
      </c>
      <c r="H166" s="731">
        <v>502376</v>
      </c>
      <c r="I166" s="731">
        <v>9999999</v>
      </c>
      <c r="J166" s="731" t="s">
        <v>918</v>
      </c>
      <c r="K166" s="731" t="s">
        <v>919</v>
      </c>
      <c r="L166" s="734">
        <v>1012</v>
      </c>
      <c r="M166" s="734">
        <v>3</v>
      </c>
      <c r="N166" s="735">
        <v>3036</v>
      </c>
    </row>
    <row r="167" spans="1:14" ht="14.45" customHeight="1" x14ac:dyDescent="0.2">
      <c r="A167" s="729" t="s">
        <v>594</v>
      </c>
      <c r="B167" s="730" t="s">
        <v>595</v>
      </c>
      <c r="C167" s="731" t="s">
        <v>608</v>
      </c>
      <c r="D167" s="732" t="s">
        <v>609</v>
      </c>
      <c r="E167" s="733">
        <v>50113001</v>
      </c>
      <c r="F167" s="732" t="s">
        <v>632</v>
      </c>
      <c r="G167" s="731" t="s">
        <v>629</v>
      </c>
      <c r="H167" s="731">
        <v>126898</v>
      </c>
      <c r="I167" s="731">
        <v>126898</v>
      </c>
      <c r="J167" s="731" t="s">
        <v>920</v>
      </c>
      <c r="K167" s="731" t="s">
        <v>921</v>
      </c>
      <c r="L167" s="734">
        <v>1041.69</v>
      </c>
      <c r="M167" s="734">
        <v>7</v>
      </c>
      <c r="N167" s="735">
        <v>7291.83</v>
      </c>
    </row>
    <row r="168" spans="1:14" ht="14.45" customHeight="1" x14ac:dyDescent="0.2">
      <c r="A168" s="729" t="s">
        <v>594</v>
      </c>
      <c r="B168" s="730" t="s">
        <v>595</v>
      </c>
      <c r="C168" s="731" t="s">
        <v>608</v>
      </c>
      <c r="D168" s="732" t="s">
        <v>609</v>
      </c>
      <c r="E168" s="733">
        <v>50113001</v>
      </c>
      <c r="F168" s="732" t="s">
        <v>632</v>
      </c>
      <c r="G168" s="731" t="s">
        <v>629</v>
      </c>
      <c r="H168" s="731">
        <v>133360</v>
      </c>
      <c r="I168" s="731">
        <v>133360</v>
      </c>
      <c r="J168" s="731" t="s">
        <v>922</v>
      </c>
      <c r="K168" s="731" t="s">
        <v>923</v>
      </c>
      <c r="L168" s="734">
        <v>602.54</v>
      </c>
      <c r="M168" s="734">
        <v>1</v>
      </c>
      <c r="N168" s="735">
        <v>602.54</v>
      </c>
    </row>
    <row r="169" spans="1:14" ht="14.45" customHeight="1" x14ac:dyDescent="0.2">
      <c r="A169" s="729" t="s">
        <v>594</v>
      </c>
      <c r="B169" s="730" t="s">
        <v>595</v>
      </c>
      <c r="C169" s="731" t="s">
        <v>608</v>
      </c>
      <c r="D169" s="732" t="s">
        <v>609</v>
      </c>
      <c r="E169" s="733">
        <v>50113001</v>
      </c>
      <c r="F169" s="732" t="s">
        <v>632</v>
      </c>
      <c r="G169" s="731" t="s">
        <v>648</v>
      </c>
      <c r="H169" s="731">
        <v>149195</v>
      </c>
      <c r="I169" s="731">
        <v>49195</v>
      </c>
      <c r="J169" s="731" t="s">
        <v>924</v>
      </c>
      <c r="K169" s="731" t="s">
        <v>925</v>
      </c>
      <c r="L169" s="734">
        <v>161.83250000000001</v>
      </c>
      <c r="M169" s="734">
        <v>4</v>
      </c>
      <c r="N169" s="735">
        <v>647.33000000000004</v>
      </c>
    </row>
    <row r="170" spans="1:14" ht="14.45" customHeight="1" x14ac:dyDescent="0.2">
      <c r="A170" s="729" t="s">
        <v>594</v>
      </c>
      <c r="B170" s="730" t="s">
        <v>595</v>
      </c>
      <c r="C170" s="731" t="s">
        <v>608</v>
      </c>
      <c r="D170" s="732" t="s">
        <v>609</v>
      </c>
      <c r="E170" s="733">
        <v>50113001</v>
      </c>
      <c r="F170" s="732" t="s">
        <v>632</v>
      </c>
      <c r="G170" s="731" t="s">
        <v>648</v>
      </c>
      <c r="H170" s="731">
        <v>114439</v>
      </c>
      <c r="I170" s="731">
        <v>14439</v>
      </c>
      <c r="J170" s="731" t="s">
        <v>924</v>
      </c>
      <c r="K170" s="731" t="s">
        <v>926</v>
      </c>
      <c r="L170" s="734">
        <v>74.430000000000007</v>
      </c>
      <c r="M170" s="734">
        <v>1</v>
      </c>
      <c r="N170" s="735">
        <v>74.430000000000007</v>
      </c>
    </row>
    <row r="171" spans="1:14" ht="14.45" customHeight="1" x14ac:dyDescent="0.2">
      <c r="A171" s="729" t="s">
        <v>594</v>
      </c>
      <c r="B171" s="730" t="s">
        <v>595</v>
      </c>
      <c r="C171" s="731" t="s">
        <v>608</v>
      </c>
      <c r="D171" s="732" t="s">
        <v>609</v>
      </c>
      <c r="E171" s="733">
        <v>50113001</v>
      </c>
      <c r="F171" s="732" t="s">
        <v>632</v>
      </c>
      <c r="G171" s="731" t="s">
        <v>648</v>
      </c>
      <c r="H171" s="731">
        <v>213487</v>
      </c>
      <c r="I171" s="731">
        <v>213487</v>
      </c>
      <c r="J171" s="731" t="s">
        <v>927</v>
      </c>
      <c r="K171" s="731" t="s">
        <v>928</v>
      </c>
      <c r="L171" s="734">
        <v>271.99007462686575</v>
      </c>
      <c r="M171" s="734">
        <v>134</v>
      </c>
      <c r="N171" s="735">
        <v>36446.670000000013</v>
      </c>
    </row>
    <row r="172" spans="1:14" ht="14.45" customHeight="1" x14ac:dyDescent="0.2">
      <c r="A172" s="729" t="s">
        <v>594</v>
      </c>
      <c r="B172" s="730" t="s">
        <v>595</v>
      </c>
      <c r="C172" s="731" t="s">
        <v>608</v>
      </c>
      <c r="D172" s="732" t="s">
        <v>609</v>
      </c>
      <c r="E172" s="733">
        <v>50113001</v>
      </c>
      <c r="F172" s="732" t="s">
        <v>632</v>
      </c>
      <c r="G172" s="731" t="s">
        <v>648</v>
      </c>
      <c r="H172" s="731">
        <v>213489</v>
      </c>
      <c r="I172" s="731">
        <v>213489</v>
      </c>
      <c r="J172" s="731" t="s">
        <v>927</v>
      </c>
      <c r="K172" s="731" t="s">
        <v>929</v>
      </c>
      <c r="L172" s="734">
        <v>627.45500000000015</v>
      </c>
      <c r="M172" s="734">
        <v>106</v>
      </c>
      <c r="N172" s="735">
        <v>66510.23000000001</v>
      </c>
    </row>
    <row r="173" spans="1:14" ht="14.45" customHeight="1" x14ac:dyDescent="0.2">
      <c r="A173" s="729" t="s">
        <v>594</v>
      </c>
      <c r="B173" s="730" t="s">
        <v>595</v>
      </c>
      <c r="C173" s="731" t="s">
        <v>608</v>
      </c>
      <c r="D173" s="732" t="s">
        <v>609</v>
      </c>
      <c r="E173" s="733">
        <v>50113001</v>
      </c>
      <c r="F173" s="732" t="s">
        <v>632</v>
      </c>
      <c r="G173" s="731" t="s">
        <v>648</v>
      </c>
      <c r="H173" s="731">
        <v>213485</v>
      </c>
      <c r="I173" s="731">
        <v>213485</v>
      </c>
      <c r="J173" s="731" t="s">
        <v>927</v>
      </c>
      <c r="K173" s="731" t="s">
        <v>930</v>
      </c>
      <c r="L173" s="734">
        <v>721.18274509803939</v>
      </c>
      <c r="M173" s="734">
        <v>51</v>
      </c>
      <c r="N173" s="735">
        <v>36780.320000000007</v>
      </c>
    </row>
    <row r="174" spans="1:14" ht="14.45" customHeight="1" x14ac:dyDescent="0.2">
      <c r="A174" s="729" t="s">
        <v>594</v>
      </c>
      <c r="B174" s="730" t="s">
        <v>595</v>
      </c>
      <c r="C174" s="731" t="s">
        <v>608</v>
      </c>
      <c r="D174" s="732" t="s">
        <v>609</v>
      </c>
      <c r="E174" s="733">
        <v>50113001</v>
      </c>
      <c r="F174" s="732" t="s">
        <v>632</v>
      </c>
      <c r="G174" s="731" t="s">
        <v>648</v>
      </c>
      <c r="H174" s="731">
        <v>213494</v>
      </c>
      <c r="I174" s="731">
        <v>213494</v>
      </c>
      <c r="J174" s="731" t="s">
        <v>927</v>
      </c>
      <c r="K174" s="731" t="s">
        <v>931</v>
      </c>
      <c r="L174" s="734">
        <v>408.91141176470592</v>
      </c>
      <c r="M174" s="734">
        <v>85</v>
      </c>
      <c r="N174" s="735">
        <v>34757.47</v>
      </c>
    </row>
    <row r="175" spans="1:14" ht="14.45" customHeight="1" x14ac:dyDescent="0.2">
      <c r="A175" s="729" t="s">
        <v>594</v>
      </c>
      <c r="B175" s="730" t="s">
        <v>595</v>
      </c>
      <c r="C175" s="731" t="s">
        <v>608</v>
      </c>
      <c r="D175" s="732" t="s">
        <v>609</v>
      </c>
      <c r="E175" s="733">
        <v>50113001</v>
      </c>
      <c r="F175" s="732" t="s">
        <v>632</v>
      </c>
      <c r="G175" s="731" t="s">
        <v>648</v>
      </c>
      <c r="H175" s="731">
        <v>213490</v>
      </c>
      <c r="I175" s="731">
        <v>213490</v>
      </c>
      <c r="J175" s="731" t="s">
        <v>927</v>
      </c>
      <c r="K175" s="731" t="s">
        <v>932</v>
      </c>
      <c r="L175" s="734">
        <v>913.61315789473667</v>
      </c>
      <c r="M175" s="734">
        <v>19</v>
      </c>
      <c r="N175" s="735">
        <v>17358.649999999998</v>
      </c>
    </row>
    <row r="176" spans="1:14" ht="14.45" customHeight="1" x14ac:dyDescent="0.2">
      <c r="A176" s="729" t="s">
        <v>594</v>
      </c>
      <c r="B176" s="730" t="s">
        <v>595</v>
      </c>
      <c r="C176" s="731" t="s">
        <v>608</v>
      </c>
      <c r="D176" s="732" t="s">
        <v>609</v>
      </c>
      <c r="E176" s="733">
        <v>50113001</v>
      </c>
      <c r="F176" s="732" t="s">
        <v>632</v>
      </c>
      <c r="G176" s="731" t="s">
        <v>648</v>
      </c>
      <c r="H176" s="731">
        <v>213482</v>
      </c>
      <c r="I176" s="731">
        <v>213482</v>
      </c>
      <c r="J176" s="731" t="s">
        <v>933</v>
      </c>
      <c r="K176" s="731" t="s">
        <v>934</v>
      </c>
      <c r="L176" s="734">
        <v>1501.0199999999998</v>
      </c>
      <c r="M176" s="734">
        <v>4</v>
      </c>
      <c r="N176" s="735">
        <v>6004.079999999999</v>
      </c>
    </row>
    <row r="177" spans="1:14" ht="14.45" customHeight="1" x14ac:dyDescent="0.2">
      <c r="A177" s="729" t="s">
        <v>594</v>
      </c>
      <c r="B177" s="730" t="s">
        <v>595</v>
      </c>
      <c r="C177" s="731" t="s">
        <v>608</v>
      </c>
      <c r="D177" s="732" t="s">
        <v>609</v>
      </c>
      <c r="E177" s="733">
        <v>50113001</v>
      </c>
      <c r="F177" s="732" t="s">
        <v>632</v>
      </c>
      <c r="G177" s="731" t="s">
        <v>648</v>
      </c>
      <c r="H177" s="731">
        <v>213480</v>
      </c>
      <c r="I177" s="731">
        <v>213480</v>
      </c>
      <c r="J177" s="731" t="s">
        <v>933</v>
      </c>
      <c r="K177" s="731" t="s">
        <v>929</v>
      </c>
      <c r="L177" s="734">
        <v>1106.2350000000001</v>
      </c>
      <c r="M177" s="734">
        <v>12</v>
      </c>
      <c r="N177" s="735">
        <v>13274.820000000002</v>
      </c>
    </row>
    <row r="178" spans="1:14" ht="14.45" customHeight="1" x14ac:dyDescent="0.2">
      <c r="A178" s="729" t="s">
        <v>594</v>
      </c>
      <c r="B178" s="730" t="s">
        <v>595</v>
      </c>
      <c r="C178" s="731" t="s">
        <v>608</v>
      </c>
      <c r="D178" s="732" t="s">
        <v>609</v>
      </c>
      <c r="E178" s="733">
        <v>50113001</v>
      </c>
      <c r="F178" s="732" t="s">
        <v>632</v>
      </c>
      <c r="G178" s="731" t="s">
        <v>329</v>
      </c>
      <c r="H178" s="731">
        <v>198219</v>
      </c>
      <c r="I178" s="731">
        <v>98219</v>
      </c>
      <c r="J178" s="731" t="s">
        <v>935</v>
      </c>
      <c r="K178" s="731" t="s">
        <v>936</v>
      </c>
      <c r="L178" s="734">
        <v>59.824615384615385</v>
      </c>
      <c r="M178" s="734">
        <v>13</v>
      </c>
      <c r="N178" s="735">
        <v>777.72</v>
      </c>
    </row>
    <row r="179" spans="1:14" ht="14.45" customHeight="1" x14ac:dyDescent="0.2">
      <c r="A179" s="729" t="s">
        <v>594</v>
      </c>
      <c r="B179" s="730" t="s">
        <v>595</v>
      </c>
      <c r="C179" s="731" t="s">
        <v>608</v>
      </c>
      <c r="D179" s="732" t="s">
        <v>609</v>
      </c>
      <c r="E179" s="733">
        <v>50113001</v>
      </c>
      <c r="F179" s="732" t="s">
        <v>632</v>
      </c>
      <c r="G179" s="731" t="s">
        <v>648</v>
      </c>
      <c r="H179" s="731">
        <v>156810</v>
      </c>
      <c r="I179" s="731">
        <v>56810</v>
      </c>
      <c r="J179" s="731" t="s">
        <v>937</v>
      </c>
      <c r="K179" s="731" t="s">
        <v>938</v>
      </c>
      <c r="L179" s="734">
        <v>69.379999999999981</v>
      </c>
      <c r="M179" s="734">
        <v>1</v>
      </c>
      <c r="N179" s="735">
        <v>69.379999999999981</v>
      </c>
    </row>
    <row r="180" spans="1:14" ht="14.45" customHeight="1" x14ac:dyDescent="0.2">
      <c r="A180" s="729" t="s">
        <v>594</v>
      </c>
      <c r="B180" s="730" t="s">
        <v>595</v>
      </c>
      <c r="C180" s="731" t="s">
        <v>608</v>
      </c>
      <c r="D180" s="732" t="s">
        <v>609</v>
      </c>
      <c r="E180" s="733">
        <v>50113001</v>
      </c>
      <c r="F180" s="732" t="s">
        <v>632</v>
      </c>
      <c r="G180" s="731" t="s">
        <v>648</v>
      </c>
      <c r="H180" s="731">
        <v>156805</v>
      </c>
      <c r="I180" s="731">
        <v>56805</v>
      </c>
      <c r="J180" s="731" t="s">
        <v>939</v>
      </c>
      <c r="K180" s="731" t="s">
        <v>940</v>
      </c>
      <c r="L180" s="734">
        <v>58.539999999999985</v>
      </c>
      <c r="M180" s="734">
        <v>20</v>
      </c>
      <c r="N180" s="735">
        <v>1170.7999999999997</v>
      </c>
    </row>
    <row r="181" spans="1:14" ht="14.45" customHeight="1" x14ac:dyDescent="0.2">
      <c r="A181" s="729" t="s">
        <v>594</v>
      </c>
      <c r="B181" s="730" t="s">
        <v>595</v>
      </c>
      <c r="C181" s="731" t="s">
        <v>608</v>
      </c>
      <c r="D181" s="732" t="s">
        <v>609</v>
      </c>
      <c r="E181" s="733">
        <v>50113001</v>
      </c>
      <c r="F181" s="732" t="s">
        <v>632</v>
      </c>
      <c r="G181" s="731" t="s">
        <v>648</v>
      </c>
      <c r="H181" s="731">
        <v>156804</v>
      </c>
      <c r="I181" s="731">
        <v>56804</v>
      </c>
      <c r="J181" s="731" t="s">
        <v>939</v>
      </c>
      <c r="K181" s="731" t="s">
        <v>936</v>
      </c>
      <c r="L181" s="734">
        <v>31.626666666666665</v>
      </c>
      <c r="M181" s="734">
        <v>6</v>
      </c>
      <c r="N181" s="735">
        <v>189.76</v>
      </c>
    </row>
    <row r="182" spans="1:14" ht="14.45" customHeight="1" x14ac:dyDescent="0.2">
      <c r="A182" s="729" t="s">
        <v>594</v>
      </c>
      <c r="B182" s="730" t="s">
        <v>595</v>
      </c>
      <c r="C182" s="731" t="s">
        <v>608</v>
      </c>
      <c r="D182" s="732" t="s">
        <v>609</v>
      </c>
      <c r="E182" s="733">
        <v>50113001</v>
      </c>
      <c r="F182" s="732" t="s">
        <v>632</v>
      </c>
      <c r="G182" s="731" t="s">
        <v>648</v>
      </c>
      <c r="H182" s="731">
        <v>214036</v>
      </c>
      <c r="I182" s="731">
        <v>214036</v>
      </c>
      <c r="J182" s="731" t="s">
        <v>941</v>
      </c>
      <c r="K182" s="731" t="s">
        <v>942</v>
      </c>
      <c r="L182" s="734">
        <v>40.349999999999994</v>
      </c>
      <c r="M182" s="734">
        <v>54</v>
      </c>
      <c r="N182" s="735">
        <v>2178.8999999999996</v>
      </c>
    </row>
    <row r="183" spans="1:14" ht="14.45" customHeight="1" x14ac:dyDescent="0.2">
      <c r="A183" s="729" t="s">
        <v>594</v>
      </c>
      <c r="B183" s="730" t="s">
        <v>595</v>
      </c>
      <c r="C183" s="731" t="s">
        <v>608</v>
      </c>
      <c r="D183" s="732" t="s">
        <v>609</v>
      </c>
      <c r="E183" s="733">
        <v>50113001</v>
      </c>
      <c r="F183" s="732" t="s">
        <v>632</v>
      </c>
      <c r="G183" s="731" t="s">
        <v>648</v>
      </c>
      <c r="H183" s="731">
        <v>239807</v>
      </c>
      <c r="I183" s="731">
        <v>239807</v>
      </c>
      <c r="J183" s="731" t="s">
        <v>941</v>
      </c>
      <c r="K183" s="731" t="s">
        <v>942</v>
      </c>
      <c r="L183" s="734">
        <v>40.369259259259252</v>
      </c>
      <c r="M183" s="734">
        <v>54</v>
      </c>
      <c r="N183" s="735">
        <v>2179.9399999999996</v>
      </c>
    </row>
    <row r="184" spans="1:14" ht="14.45" customHeight="1" x14ac:dyDescent="0.2">
      <c r="A184" s="729" t="s">
        <v>594</v>
      </c>
      <c r="B184" s="730" t="s">
        <v>595</v>
      </c>
      <c r="C184" s="731" t="s">
        <v>608</v>
      </c>
      <c r="D184" s="732" t="s">
        <v>609</v>
      </c>
      <c r="E184" s="733">
        <v>50113001</v>
      </c>
      <c r="F184" s="732" t="s">
        <v>632</v>
      </c>
      <c r="G184" s="731" t="s">
        <v>629</v>
      </c>
      <c r="H184" s="731">
        <v>199333</v>
      </c>
      <c r="I184" s="731">
        <v>99333</v>
      </c>
      <c r="J184" s="731" t="s">
        <v>943</v>
      </c>
      <c r="K184" s="731" t="s">
        <v>944</v>
      </c>
      <c r="L184" s="734">
        <v>246.78166666666675</v>
      </c>
      <c r="M184" s="734">
        <v>6</v>
      </c>
      <c r="N184" s="735">
        <v>1480.6900000000005</v>
      </c>
    </row>
    <row r="185" spans="1:14" ht="14.45" customHeight="1" x14ac:dyDescent="0.2">
      <c r="A185" s="729" t="s">
        <v>594</v>
      </c>
      <c r="B185" s="730" t="s">
        <v>595</v>
      </c>
      <c r="C185" s="731" t="s">
        <v>608</v>
      </c>
      <c r="D185" s="732" t="s">
        <v>609</v>
      </c>
      <c r="E185" s="733">
        <v>50113001</v>
      </c>
      <c r="F185" s="732" t="s">
        <v>632</v>
      </c>
      <c r="G185" s="731" t="s">
        <v>629</v>
      </c>
      <c r="H185" s="731">
        <v>221744</v>
      </c>
      <c r="I185" s="731">
        <v>221744</v>
      </c>
      <c r="J185" s="731" t="s">
        <v>945</v>
      </c>
      <c r="K185" s="731" t="s">
        <v>946</v>
      </c>
      <c r="L185" s="734">
        <v>38.325937499999995</v>
      </c>
      <c r="M185" s="734">
        <v>64</v>
      </c>
      <c r="N185" s="735">
        <v>2452.8599999999997</v>
      </c>
    </row>
    <row r="186" spans="1:14" ht="14.45" customHeight="1" x14ac:dyDescent="0.2">
      <c r="A186" s="729" t="s">
        <v>594</v>
      </c>
      <c r="B186" s="730" t="s">
        <v>595</v>
      </c>
      <c r="C186" s="731" t="s">
        <v>608</v>
      </c>
      <c r="D186" s="732" t="s">
        <v>609</v>
      </c>
      <c r="E186" s="733">
        <v>50113001</v>
      </c>
      <c r="F186" s="732" t="s">
        <v>632</v>
      </c>
      <c r="G186" s="731" t="s">
        <v>648</v>
      </c>
      <c r="H186" s="731">
        <v>150766</v>
      </c>
      <c r="I186" s="731">
        <v>150766</v>
      </c>
      <c r="J186" s="731" t="s">
        <v>947</v>
      </c>
      <c r="K186" s="731" t="s">
        <v>948</v>
      </c>
      <c r="L186" s="734">
        <v>593.65</v>
      </c>
      <c r="M186" s="734">
        <v>1</v>
      </c>
      <c r="N186" s="735">
        <v>593.65</v>
      </c>
    </row>
    <row r="187" spans="1:14" ht="14.45" customHeight="1" x14ac:dyDescent="0.2">
      <c r="A187" s="729" t="s">
        <v>594</v>
      </c>
      <c r="B187" s="730" t="s">
        <v>595</v>
      </c>
      <c r="C187" s="731" t="s">
        <v>608</v>
      </c>
      <c r="D187" s="732" t="s">
        <v>609</v>
      </c>
      <c r="E187" s="733">
        <v>50113001</v>
      </c>
      <c r="F187" s="732" t="s">
        <v>632</v>
      </c>
      <c r="G187" s="731" t="s">
        <v>629</v>
      </c>
      <c r="H187" s="731">
        <v>111337</v>
      </c>
      <c r="I187" s="731">
        <v>52421</v>
      </c>
      <c r="J187" s="731" t="s">
        <v>949</v>
      </c>
      <c r="K187" s="731" t="s">
        <v>950</v>
      </c>
      <c r="L187" s="734">
        <v>75.900000000000006</v>
      </c>
      <c r="M187" s="734">
        <v>1</v>
      </c>
      <c r="N187" s="735">
        <v>75.900000000000006</v>
      </c>
    </row>
    <row r="188" spans="1:14" ht="14.45" customHeight="1" x14ac:dyDescent="0.2">
      <c r="A188" s="729" t="s">
        <v>594</v>
      </c>
      <c r="B188" s="730" t="s">
        <v>595</v>
      </c>
      <c r="C188" s="731" t="s">
        <v>608</v>
      </c>
      <c r="D188" s="732" t="s">
        <v>609</v>
      </c>
      <c r="E188" s="733">
        <v>50113001</v>
      </c>
      <c r="F188" s="732" t="s">
        <v>632</v>
      </c>
      <c r="G188" s="731" t="s">
        <v>629</v>
      </c>
      <c r="H188" s="731">
        <v>152147</v>
      </c>
      <c r="I188" s="731">
        <v>152147</v>
      </c>
      <c r="J188" s="731" t="s">
        <v>951</v>
      </c>
      <c r="K188" s="731" t="s">
        <v>952</v>
      </c>
      <c r="L188" s="734">
        <v>145.66999999999996</v>
      </c>
      <c r="M188" s="734">
        <v>1</v>
      </c>
      <c r="N188" s="735">
        <v>145.66999999999996</v>
      </c>
    </row>
    <row r="189" spans="1:14" ht="14.45" customHeight="1" x14ac:dyDescent="0.2">
      <c r="A189" s="729" t="s">
        <v>594</v>
      </c>
      <c r="B189" s="730" t="s">
        <v>595</v>
      </c>
      <c r="C189" s="731" t="s">
        <v>608</v>
      </c>
      <c r="D189" s="732" t="s">
        <v>609</v>
      </c>
      <c r="E189" s="733">
        <v>50113001</v>
      </c>
      <c r="F189" s="732" t="s">
        <v>632</v>
      </c>
      <c r="G189" s="731" t="s">
        <v>629</v>
      </c>
      <c r="H189" s="731">
        <v>31915</v>
      </c>
      <c r="I189" s="731">
        <v>31915</v>
      </c>
      <c r="J189" s="731" t="s">
        <v>953</v>
      </c>
      <c r="K189" s="731" t="s">
        <v>954</v>
      </c>
      <c r="L189" s="734">
        <v>173.69000000000003</v>
      </c>
      <c r="M189" s="734">
        <v>14</v>
      </c>
      <c r="N189" s="735">
        <v>2431.6600000000003</v>
      </c>
    </row>
    <row r="190" spans="1:14" ht="14.45" customHeight="1" x14ac:dyDescent="0.2">
      <c r="A190" s="729" t="s">
        <v>594</v>
      </c>
      <c r="B190" s="730" t="s">
        <v>595</v>
      </c>
      <c r="C190" s="731" t="s">
        <v>608</v>
      </c>
      <c r="D190" s="732" t="s">
        <v>609</v>
      </c>
      <c r="E190" s="733">
        <v>50113001</v>
      </c>
      <c r="F190" s="732" t="s">
        <v>632</v>
      </c>
      <c r="G190" s="731" t="s">
        <v>629</v>
      </c>
      <c r="H190" s="731">
        <v>47256</v>
      </c>
      <c r="I190" s="731">
        <v>47256</v>
      </c>
      <c r="J190" s="731" t="s">
        <v>955</v>
      </c>
      <c r="K190" s="731" t="s">
        <v>956</v>
      </c>
      <c r="L190" s="734">
        <v>222.20000000000002</v>
      </c>
      <c r="M190" s="734">
        <v>11</v>
      </c>
      <c r="N190" s="735">
        <v>2444.2000000000003</v>
      </c>
    </row>
    <row r="191" spans="1:14" ht="14.45" customHeight="1" x14ac:dyDescent="0.2">
      <c r="A191" s="729" t="s">
        <v>594</v>
      </c>
      <c r="B191" s="730" t="s">
        <v>595</v>
      </c>
      <c r="C191" s="731" t="s">
        <v>608</v>
      </c>
      <c r="D191" s="732" t="s">
        <v>609</v>
      </c>
      <c r="E191" s="733">
        <v>50113001</v>
      </c>
      <c r="F191" s="732" t="s">
        <v>632</v>
      </c>
      <c r="G191" s="731" t="s">
        <v>629</v>
      </c>
      <c r="H191" s="731">
        <v>47244</v>
      </c>
      <c r="I191" s="731">
        <v>47244</v>
      </c>
      <c r="J191" s="731" t="s">
        <v>955</v>
      </c>
      <c r="K191" s="731" t="s">
        <v>954</v>
      </c>
      <c r="L191" s="734">
        <v>143</v>
      </c>
      <c r="M191" s="734">
        <v>2</v>
      </c>
      <c r="N191" s="735">
        <v>286</v>
      </c>
    </row>
    <row r="192" spans="1:14" ht="14.45" customHeight="1" x14ac:dyDescent="0.2">
      <c r="A192" s="729" t="s">
        <v>594</v>
      </c>
      <c r="B192" s="730" t="s">
        <v>595</v>
      </c>
      <c r="C192" s="731" t="s">
        <v>608</v>
      </c>
      <c r="D192" s="732" t="s">
        <v>609</v>
      </c>
      <c r="E192" s="733">
        <v>50113001</v>
      </c>
      <c r="F192" s="732" t="s">
        <v>632</v>
      </c>
      <c r="G192" s="731" t="s">
        <v>629</v>
      </c>
      <c r="H192" s="731">
        <v>848335</v>
      </c>
      <c r="I192" s="731">
        <v>155782</v>
      </c>
      <c r="J192" s="731" t="s">
        <v>957</v>
      </c>
      <c r="K192" s="731" t="s">
        <v>958</v>
      </c>
      <c r="L192" s="734">
        <v>53.472000000000001</v>
      </c>
      <c r="M192" s="734">
        <v>5</v>
      </c>
      <c r="N192" s="735">
        <v>267.36</v>
      </c>
    </row>
    <row r="193" spans="1:14" ht="14.45" customHeight="1" x14ac:dyDescent="0.2">
      <c r="A193" s="729" t="s">
        <v>594</v>
      </c>
      <c r="B193" s="730" t="s">
        <v>595</v>
      </c>
      <c r="C193" s="731" t="s">
        <v>608</v>
      </c>
      <c r="D193" s="732" t="s">
        <v>609</v>
      </c>
      <c r="E193" s="733">
        <v>50113001</v>
      </c>
      <c r="F193" s="732" t="s">
        <v>632</v>
      </c>
      <c r="G193" s="731" t="s">
        <v>329</v>
      </c>
      <c r="H193" s="731">
        <v>234730</v>
      </c>
      <c r="I193" s="731">
        <v>234730</v>
      </c>
      <c r="J193" s="731" t="s">
        <v>959</v>
      </c>
      <c r="K193" s="731" t="s">
        <v>960</v>
      </c>
      <c r="L193" s="734">
        <v>197.27</v>
      </c>
      <c r="M193" s="734">
        <v>1</v>
      </c>
      <c r="N193" s="735">
        <v>197.27</v>
      </c>
    </row>
    <row r="194" spans="1:14" ht="14.45" customHeight="1" x14ac:dyDescent="0.2">
      <c r="A194" s="729" t="s">
        <v>594</v>
      </c>
      <c r="B194" s="730" t="s">
        <v>595</v>
      </c>
      <c r="C194" s="731" t="s">
        <v>608</v>
      </c>
      <c r="D194" s="732" t="s">
        <v>609</v>
      </c>
      <c r="E194" s="733">
        <v>50113001</v>
      </c>
      <c r="F194" s="732" t="s">
        <v>632</v>
      </c>
      <c r="G194" s="731" t="s">
        <v>629</v>
      </c>
      <c r="H194" s="731">
        <v>102538</v>
      </c>
      <c r="I194" s="731">
        <v>2538</v>
      </c>
      <c r="J194" s="731" t="s">
        <v>961</v>
      </c>
      <c r="K194" s="731" t="s">
        <v>962</v>
      </c>
      <c r="L194" s="734">
        <v>55.440000000000012</v>
      </c>
      <c r="M194" s="734">
        <v>1</v>
      </c>
      <c r="N194" s="735">
        <v>55.440000000000012</v>
      </c>
    </row>
    <row r="195" spans="1:14" ht="14.45" customHeight="1" x14ac:dyDescent="0.2">
      <c r="A195" s="729" t="s">
        <v>594</v>
      </c>
      <c r="B195" s="730" t="s">
        <v>595</v>
      </c>
      <c r="C195" s="731" t="s">
        <v>608</v>
      </c>
      <c r="D195" s="732" t="s">
        <v>609</v>
      </c>
      <c r="E195" s="733">
        <v>50113001</v>
      </c>
      <c r="F195" s="732" t="s">
        <v>632</v>
      </c>
      <c r="G195" s="731" t="s">
        <v>629</v>
      </c>
      <c r="H195" s="731">
        <v>102539</v>
      </c>
      <c r="I195" s="731">
        <v>2539</v>
      </c>
      <c r="J195" s="731" t="s">
        <v>961</v>
      </c>
      <c r="K195" s="731" t="s">
        <v>963</v>
      </c>
      <c r="L195" s="734">
        <v>52.56</v>
      </c>
      <c r="M195" s="734">
        <v>2</v>
      </c>
      <c r="N195" s="735">
        <v>105.12</v>
      </c>
    </row>
    <row r="196" spans="1:14" ht="14.45" customHeight="1" x14ac:dyDescent="0.2">
      <c r="A196" s="729" t="s">
        <v>594</v>
      </c>
      <c r="B196" s="730" t="s">
        <v>595</v>
      </c>
      <c r="C196" s="731" t="s">
        <v>608</v>
      </c>
      <c r="D196" s="732" t="s">
        <v>609</v>
      </c>
      <c r="E196" s="733">
        <v>50113001</v>
      </c>
      <c r="F196" s="732" t="s">
        <v>632</v>
      </c>
      <c r="G196" s="731" t="s">
        <v>629</v>
      </c>
      <c r="H196" s="731">
        <v>112061</v>
      </c>
      <c r="I196" s="731">
        <v>12061</v>
      </c>
      <c r="J196" s="731" t="s">
        <v>964</v>
      </c>
      <c r="K196" s="731" t="s">
        <v>965</v>
      </c>
      <c r="L196" s="734">
        <v>211.35</v>
      </c>
      <c r="M196" s="734">
        <v>3</v>
      </c>
      <c r="N196" s="735">
        <v>634.04999999999995</v>
      </c>
    </row>
    <row r="197" spans="1:14" ht="14.45" customHeight="1" x14ac:dyDescent="0.2">
      <c r="A197" s="729" t="s">
        <v>594</v>
      </c>
      <c r="B197" s="730" t="s">
        <v>595</v>
      </c>
      <c r="C197" s="731" t="s">
        <v>608</v>
      </c>
      <c r="D197" s="732" t="s">
        <v>609</v>
      </c>
      <c r="E197" s="733">
        <v>50113001</v>
      </c>
      <c r="F197" s="732" t="s">
        <v>632</v>
      </c>
      <c r="G197" s="731" t="s">
        <v>629</v>
      </c>
      <c r="H197" s="731">
        <v>125366</v>
      </c>
      <c r="I197" s="731">
        <v>25366</v>
      </c>
      <c r="J197" s="731" t="s">
        <v>966</v>
      </c>
      <c r="K197" s="731" t="s">
        <v>967</v>
      </c>
      <c r="L197" s="734">
        <v>68.958181818181814</v>
      </c>
      <c r="M197" s="734">
        <v>11</v>
      </c>
      <c r="N197" s="735">
        <v>758.54</v>
      </c>
    </row>
    <row r="198" spans="1:14" ht="14.45" customHeight="1" x14ac:dyDescent="0.2">
      <c r="A198" s="729" t="s">
        <v>594</v>
      </c>
      <c r="B198" s="730" t="s">
        <v>595</v>
      </c>
      <c r="C198" s="731" t="s">
        <v>608</v>
      </c>
      <c r="D198" s="732" t="s">
        <v>609</v>
      </c>
      <c r="E198" s="733">
        <v>50113001</v>
      </c>
      <c r="F198" s="732" t="s">
        <v>632</v>
      </c>
      <c r="G198" s="731" t="s">
        <v>629</v>
      </c>
      <c r="H198" s="731">
        <v>202873</v>
      </c>
      <c r="I198" s="731">
        <v>202873</v>
      </c>
      <c r="J198" s="731" t="s">
        <v>968</v>
      </c>
      <c r="K198" s="731" t="s">
        <v>969</v>
      </c>
      <c r="L198" s="734">
        <v>40.651666666666671</v>
      </c>
      <c r="M198" s="734">
        <v>6</v>
      </c>
      <c r="N198" s="735">
        <v>243.91000000000003</v>
      </c>
    </row>
    <row r="199" spans="1:14" ht="14.45" customHeight="1" x14ac:dyDescent="0.2">
      <c r="A199" s="729" t="s">
        <v>594</v>
      </c>
      <c r="B199" s="730" t="s">
        <v>595</v>
      </c>
      <c r="C199" s="731" t="s">
        <v>608</v>
      </c>
      <c r="D199" s="732" t="s">
        <v>609</v>
      </c>
      <c r="E199" s="733">
        <v>50113001</v>
      </c>
      <c r="F199" s="732" t="s">
        <v>632</v>
      </c>
      <c r="G199" s="731" t="s">
        <v>629</v>
      </c>
      <c r="H199" s="731">
        <v>109139</v>
      </c>
      <c r="I199" s="731">
        <v>176129</v>
      </c>
      <c r="J199" s="731" t="s">
        <v>970</v>
      </c>
      <c r="K199" s="731" t="s">
        <v>971</v>
      </c>
      <c r="L199" s="734">
        <v>639.14</v>
      </c>
      <c r="M199" s="734">
        <v>10</v>
      </c>
      <c r="N199" s="735">
        <v>6391.4</v>
      </c>
    </row>
    <row r="200" spans="1:14" ht="14.45" customHeight="1" x14ac:dyDescent="0.2">
      <c r="A200" s="729" t="s">
        <v>594</v>
      </c>
      <c r="B200" s="730" t="s">
        <v>595</v>
      </c>
      <c r="C200" s="731" t="s">
        <v>608</v>
      </c>
      <c r="D200" s="732" t="s">
        <v>609</v>
      </c>
      <c r="E200" s="733">
        <v>50113001</v>
      </c>
      <c r="F200" s="732" t="s">
        <v>632</v>
      </c>
      <c r="G200" s="731" t="s">
        <v>629</v>
      </c>
      <c r="H200" s="731">
        <v>193746</v>
      </c>
      <c r="I200" s="731">
        <v>93746</v>
      </c>
      <c r="J200" s="731" t="s">
        <v>972</v>
      </c>
      <c r="K200" s="731" t="s">
        <v>973</v>
      </c>
      <c r="L200" s="734">
        <v>384.53</v>
      </c>
      <c r="M200" s="734">
        <v>2</v>
      </c>
      <c r="N200" s="735">
        <v>769.06</v>
      </c>
    </row>
    <row r="201" spans="1:14" ht="14.45" customHeight="1" x14ac:dyDescent="0.2">
      <c r="A201" s="729" t="s">
        <v>594</v>
      </c>
      <c r="B201" s="730" t="s">
        <v>595</v>
      </c>
      <c r="C201" s="731" t="s">
        <v>608</v>
      </c>
      <c r="D201" s="732" t="s">
        <v>609</v>
      </c>
      <c r="E201" s="733">
        <v>50113001</v>
      </c>
      <c r="F201" s="732" t="s">
        <v>632</v>
      </c>
      <c r="G201" s="731" t="s">
        <v>629</v>
      </c>
      <c r="H201" s="731">
        <v>849045</v>
      </c>
      <c r="I201" s="731">
        <v>155938</v>
      </c>
      <c r="J201" s="731" t="s">
        <v>974</v>
      </c>
      <c r="K201" s="731" t="s">
        <v>975</v>
      </c>
      <c r="L201" s="734">
        <v>180.18999999999994</v>
      </c>
      <c r="M201" s="734">
        <v>1</v>
      </c>
      <c r="N201" s="735">
        <v>180.18999999999994</v>
      </c>
    </row>
    <row r="202" spans="1:14" ht="14.45" customHeight="1" x14ac:dyDescent="0.2">
      <c r="A202" s="729" t="s">
        <v>594</v>
      </c>
      <c r="B202" s="730" t="s">
        <v>595</v>
      </c>
      <c r="C202" s="731" t="s">
        <v>608</v>
      </c>
      <c r="D202" s="732" t="s">
        <v>609</v>
      </c>
      <c r="E202" s="733">
        <v>50113001</v>
      </c>
      <c r="F202" s="732" t="s">
        <v>632</v>
      </c>
      <c r="G202" s="731" t="s">
        <v>648</v>
      </c>
      <c r="H202" s="731">
        <v>845593</v>
      </c>
      <c r="I202" s="731">
        <v>100304</v>
      </c>
      <c r="J202" s="731" t="s">
        <v>976</v>
      </c>
      <c r="K202" s="731" t="s">
        <v>977</v>
      </c>
      <c r="L202" s="734">
        <v>40.980000000000004</v>
      </c>
      <c r="M202" s="734">
        <v>1</v>
      </c>
      <c r="N202" s="735">
        <v>40.980000000000004</v>
      </c>
    </row>
    <row r="203" spans="1:14" ht="14.45" customHeight="1" x14ac:dyDescent="0.2">
      <c r="A203" s="729" t="s">
        <v>594</v>
      </c>
      <c r="B203" s="730" t="s">
        <v>595</v>
      </c>
      <c r="C203" s="731" t="s">
        <v>608</v>
      </c>
      <c r="D203" s="732" t="s">
        <v>609</v>
      </c>
      <c r="E203" s="733">
        <v>50113001</v>
      </c>
      <c r="F203" s="732" t="s">
        <v>632</v>
      </c>
      <c r="G203" s="731" t="s">
        <v>648</v>
      </c>
      <c r="H203" s="731">
        <v>100308</v>
      </c>
      <c r="I203" s="731">
        <v>100308</v>
      </c>
      <c r="J203" s="731" t="s">
        <v>976</v>
      </c>
      <c r="K203" s="731" t="s">
        <v>978</v>
      </c>
      <c r="L203" s="734">
        <v>39.478571428571435</v>
      </c>
      <c r="M203" s="734">
        <v>14</v>
      </c>
      <c r="N203" s="735">
        <v>552.70000000000005</v>
      </c>
    </row>
    <row r="204" spans="1:14" ht="14.45" customHeight="1" x14ac:dyDescent="0.2">
      <c r="A204" s="729" t="s">
        <v>594</v>
      </c>
      <c r="B204" s="730" t="s">
        <v>595</v>
      </c>
      <c r="C204" s="731" t="s">
        <v>608</v>
      </c>
      <c r="D204" s="732" t="s">
        <v>609</v>
      </c>
      <c r="E204" s="733">
        <v>50113001</v>
      </c>
      <c r="F204" s="732" t="s">
        <v>632</v>
      </c>
      <c r="G204" s="731" t="s">
        <v>629</v>
      </c>
      <c r="H204" s="731">
        <v>214337</v>
      </c>
      <c r="I204" s="731">
        <v>214337</v>
      </c>
      <c r="J204" s="731" t="s">
        <v>979</v>
      </c>
      <c r="K204" s="731" t="s">
        <v>980</v>
      </c>
      <c r="L204" s="734">
        <v>263.00999999999988</v>
      </c>
      <c r="M204" s="734">
        <v>4</v>
      </c>
      <c r="N204" s="735">
        <v>1052.0399999999995</v>
      </c>
    </row>
    <row r="205" spans="1:14" ht="14.45" customHeight="1" x14ac:dyDescent="0.2">
      <c r="A205" s="729" t="s">
        <v>594</v>
      </c>
      <c r="B205" s="730" t="s">
        <v>595</v>
      </c>
      <c r="C205" s="731" t="s">
        <v>608</v>
      </c>
      <c r="D205" s="732" t="s">
        <v>609</v>
      </c>
      <c r="E205" s="733">
        <v>50113001</v>
      </c>
      <c r="F205" s="732" t="s">
        <v>632</v>
      </c>
      <c r="G205" s="731" t="s">
        <v>629</v>
      </c>
      <c r="H205" s="731">
        <v>214355</v>
      </c>
      <c r="I205" s="731">
        <v>214355</v>
      </c>
      <c r="J205" s="731" t="s">
        <v>981</v>
      </c>
      <c r="K205" s="731" t="s">
        <v>980</v>
      </c>
      <c r="L205" s="734">
        <v>244.21846153846155</v>
      </c>
      <c r="M205" s="734">
        <v>13</v>
      </c>
      <c r="N205" s="735">
        <v>3174.84</v>
      </c>
    </row>
    <row r="206" spans="1:14" ht="14.45" customHeight="1" x14ac:dyDescent="0.2">
      <c r="A206" s="729" t="s">
        <v>594</v>
      </c>
      <c r="B206" s="730" t="s">
        <v>595</v>
      </c>
      <c r="C206" s="731" t="s">
        <v>608</v>
      </c>
      <c r="D206" s="732" t="s">
        <v>609</v>
      </c>
      <c r="E206" s="733">
        <v>50113001</v>
      </c>
      <c r="F206" s="732" t="s">
        <v>632</v>
      </c>
      <c r="G206" s="731" t="s">
        <v>629</v>
      </c>
      <c r="H206" s="731">
        <v>176205</v>
      </c>
      <c r="I206" s="731">
        <v>180825</v>
      </c>
      <c r="J206" s="731" t="s">
        <v>982</v>
      </c>
      <c r="K206" s="731" t="s">
        <v>983</v>
      </c>
      <c r="L206" s="734">
        <v>104.64000000000004</v>
      </c>
      <c r="M206" s="734">
        <v>1</v>
      </c>
      <c r="N206" s="735">
        <v>104.64000000000004</v>
      </c>
    </row>
    <row r="207" spans="1:14" ht="14.45" customHeight="1" x14ac:dyDescent="0.2">
      <c r="A207" s="729" t="s">
        <v>594</v>
      </c>
      <c r="B207" s="730" t="s">
        <v>595</v>
      </c>
      <c r="C207" s="731" t="s">
        <v>608</v>
      </c>
      <c r="D207" s="732" t="s">
        <v>609</v>
      </c>
      <c r="E207" s="733">
        <v>50113001</v>
      </c>
      <c r="F207" s="732" t="s">
        <v>632</v>
      </c>
      <c r="G207" s="731" t="s">
        <v>629</v>
      </c>
      <c r="H207" s="731">
        <v>216572</v>
      </c>
      <c r="I207" s="731">
        <v>216572</v>
      </c>
      <c r="J207" s="731" t="s">
        <v>984</v>
      </c>
      <c r="K207" s="731" t="s">
        <v>985</v>
      </c>
      <c r="L207" s="734">
        <v>40.705609756097573</v>
      </c>
      <c r="M207" s="734">
        <v>41</v>
      </c>
      <c r="N207" s="735">
        <v>1668.9300000000005</v>
      </c>
    </row>
    <row r="208" spans="1:14" ht="14.45" customHeight="1" x14ac:dyDescent="0.2">
      <c r="A208" s="729" t="s">
        <v>594</v>
      </c>
      <c r="B208" s="730" t="s">
        <v>595</v>
      </c>
      <c r="C208" s="731" t="s">
        <v>608</v>
      </c>
      <c r="D208" s="732" t="s">
        <v>609</v>
      </c>
      <c r="E208" s="733">
        <v>50113001</v>
      </c>
      <c r="F208" s="732" t="s">
        <v>632</v>
      </c>
      <c r="G208" s="731" t="s">
        <v>629</v>
      </c>
      <c r="H208" s="731">
        <v>223200</v>
      </c>
      <c r="I208" s="731">
        <v>223200</v>
      </c>
      <c r="J208" s="731" t="s">
        <v>986</v>
      </c>
      <c r="K208" s="731" t="s">
        <v>987</v>
      </c>
      <c r="L208" s="734">
        <v>144.38153846153847</v>
      </c>
      <c r="M208" s="734">
        <v>13</v>
      </c>
      <c r="N208" s="735">
        <v>1876.96</v>
      </c>
    </row>
    <row r="209" spans="1:14" ht="14.45" customHeight="1" x14ac:dyDescent="0.2">
      <c r="A209" s="729" t="s">
        <v>594</v>
      </c>
      <c r="B209" s="730" t="s">
        <v>595</v>
      </c>
      <c r="C209" s="731" t="s">
        <v>608</v>
      </c>
      <c r="D209" s="732" t="s">
        <v>609</v>
      </c>
      <c r="E209" s="733">
        <v>50113001</v>
      </c>
      <c r="F209" s="732" t="s">
        <v>632</v>
      </c>
      <c r="G209" s="731" t="s">
        <v>629</v>
      </c>
      <c r="H209" s="731">
        <v>51384</v>
      </c>
      <c r="I209" s="731">
        <v>51384</v>
      </c>
      <c r="J209" s="731" t="s">
        <v>988</v>
      </c>
      <c r="K209" s="731" t="s">
        <v>989</v>
      </c>
      <c r="L209" s="734">
        <v>192.5</v>
      </c>
      <c r="M209" s="734">
        <v>7</v>
      </c>
      <c r="N209" s="735">
        <v>1347.5</v>
      </c>
    </row>
    <row r="210" spans="1:14" ht="14.45" customHeight="1" x14ac:dyDescent="0.2">
      <c r="A210" s="729" t="s">
        <v>594</v>
      </c>
      <c r="B210" s="730" t="s">
        <v>595</v>
      </c>
      <c r="C210" s="731" t="s">
        <v>608</v>
      </c>
      <c r="D210" s="732" t="s">
        <v>609</v>
      </c>
      <c r="E210" s="733">
        <v>50113001</v>
      </c>
      <c r="F210" s="732" t="s">
        <v>632</v>
      </c>
      <c r="G210" s="731" t="s">
        <v>629</v>
      </c>
      <c r="H210" s="731">
        <v>51383</v>
      </c>
      <c r="I210" s="731">
        <v>51383</v>
      </c>
      <c r="J210" s="731" t="s">
        <v>988</v>
      </c>
      <c r="K210" s="731" t="s">
        <v>990</v>
      </c>
      <c r="L210" s="734">
        <v>93.5</v>
      </c>
      <c r="M210" s="734">
        <v>4</v>
      </c>
      <c r="N210" s="735">
        <v>374</v>
      </c>
    </row>
    <row r="211" spans="1:14" ht="14.45" customHeight="1" x14ac:dyDescent="0.2">
      <c r="A211" s="729" t="s">
        <v>594</v>
      </c>
      <c r="B211" s="730" t="s">
        <v>595</v>
      </c>
      <c r="C211" s="731" t="s">
        <v>608</v>
      </c>
      <c r="D211" s="732" t="s">
        <v>609</v>
      </c>
      <c r="E211" s="733">
        <v>50113001</v>
      </c>
      <c r="F211" s="732" t="s">
        <v>632</v>
      </c>
      <c r="G211" s="731" t="s">
        <v>629</v>
      </c>
      <c r="H211" s="731">
        <v>51367</v>
      </c>
      <c r="I211" s="731">
        <v>51367</v>
      </c>
      <c r="J211" s="731" t="s">
        <v>988</v>
      </c>
      <c r="K211" s="731" t="s">
        <v>991</v>
      </c>
      <c r="L211" s="734">
        <v>92.949999999999989</v>
      </c>
      <c r="M211" s="734">
        <v>57</v>
      </c>
      <c r="N211" s="735">
        <v>5298.15</v>
      </c>
    </row>
    <row r="212" spans="1:14" ht="14.45" customHeight="1" x14ac:dyDescent="0.2">
      <c r="A212" s="729" t="s">
        <v>594</v>
      </c>
      <c r="B212" s="730" t="s">
        <v>595</v>
      </c>
      <c r="C212" s="731" t="s">
        <v>608</v>
      </c>
      <c r="D212" s="732" t="s">
        <v>609</v>
      </c>
      <c r="E212" s="733">
        <v>50113001</v>
      </c>
      <c r="F212" s="732" t="s">
        <v>632</v>
      </c>
      <c r="G212" s="731" t="s">
        <v>629</v>
      </c>
      <c r="H212" s="731">
        <v>51366</v>
      </c>
      <c r="I212" s="731">
        <v>51366</v>
      </c>
      <c r="J212" s="731" t="s">
        <v>988</v>
      </c>
      <c r="K212" s="731" t="s">
        <v>992</v>
      </c>
      <c r="L212" s="734">
        <v>171.60000000000005</v>
      </c>
      <c r="M212" s="734">
        <v>54</v>
      </c>
      <c r="N212" s="735">
        <v>9266.4000000000033</v>
      </c>
    </row>
    <row r="213" spans="1:14" ht="14.45" customHeight="1" x14ac:dyDescent="0.2">
      <c r="A213" s="729" t="s">
        <v>594</v>
      </c>
      <c r="B213" s="730" t="s">
        <v>595</v>
      </c>
      <c r="C213" s="731" t="s">
        <v>608</v>
      </c>
      <c r="D213" s="732" t="s">
        <v>609</v>
      </c>
      <c r="E213" s="733">
        <v>50113001</v>
      </c>
      <c r="F213" s="732" t="s">
        <v>632</v>
      </c>
      <c r="G213" s="731" t="s">
        <v>629</v>
      </c>
      <c r="H213" s="731">
        <v>175433</v>
      </c>
      <c r="I213" s="731">
        <v>75433</v>
      </c>
      <c r="J213" s="731" t="s">
        <v>993</v>
      </c>
      <c r="K213" s="731" t="s">
        <v>994</v>
      </c>
      <c r="L213" s="734">
        <v>33.130000000000003</v>
      </c>
      <c r="M213" s="734">
        <v>2</v>
      </c>
      <c r="N213" s="735">
        <v>66.260000000000005</v>
      </c>
    </row>
    <row r="214" spans="1:14" ht="14.45" customHeight="1" x14ac:dyDescent="0.2">
      <c r="A214" s="729" t="s">
        <v>594</v>
      </c>
      <c r="B214" s="730" t="s">
        <v>595</v>
      </c>
      <c r="C214" s="731" t="s">
        <v>608</v>
      </c>
      <c r="D214" s="732" t="s">
        <v>609</v>
      </c>
      <c r="E214" s="733">
        <v>50113001</v>
      </c>
      <c r="F214" s="732" t="s">
        <v>632</v>
      </c>
      <c r="G214" s="731" t="s">
        <v>629</v>
      </c>
      <c r="H214" s="731">
        <v>229792</v>
      </c>
      <c r="I214" s="731">
        <v>229792</v>
      </c>
      <c r="J214" s="731" t="s">
        <v>995</v>
      </c>
      <c r="K214" s="731" t="s">
        <v>996</v>
      </c>
      <c r="L214" s="734">
        <v>81.77</v>
      </c>
      <c r="M214" s="734">
        <v>6</v>
      </c>
      <c r="N214" s="735">
        <v>490.62</v>
      </c>
    </row>
    <row r="215" spans="1:14" ht="14.45" customHeight="1" x14ac:dyDescent="0.2">
      <c r="A215" s="729" t="s">
        <v>594</v>
      </c>
      <c r="B215" s="730" t="s">
        <v>595</v>
      </c>
      <c r="C215" s="731" t="s">
        <v>608</v>
      </c>
      <c r="D215" s="732" t="s">
        <v>609</v>
      </c>
      <c r="E215" s="733">
        <v>50113001</v>
      </c>
      <c r="F215" s="732" t="s">
        <v>632</v>
      </c>
      <c r="G215" s="731" t="s">
        <v>629</v>
      </c>
      <c r="H215" s="731">
        <v>207899</v>
      </c>
      <c r="I215" s="731">
        <v>207899</v>
      </c>
      <c r="J215" s="731" t="s">
        <v>997</v>
      </c>
      <c r="K215" s="731" t="s">
        <v>998</v>
      </c>
      <c r="L215" s="734">
        <v>66.850000000000009</v>
      </c>
      <c r="M215" s="734">
        <v>1</v>
      </c>
      <c r="N215" s="735">
        <v>66.850000000000009</v>
      </c>
    </row>
    <row r="216" spans="1:14" ht="14.45" customHeight="1" x14ac:dyDescent="0.2">
      <c r="A216" s="729" t="s">
        <v>594</v>
      </c>
      <c r="B216" s="730" t="s">
        <v>595</v>
      </c>
      <c r="C216" s="731" t="s">
        <v>608</v>
      </c>
      <c r="D216" s="732" t="s">
        <v>609</v>
      </c>
      <c r="E216" s="733">
        <v>50113001</v>
      </c>
      <c r="F216" s="732" t="s">
        <v>632</v>
      </c>
      <c r="G216" s="731" t="s">
        <v>629</v>
      </c>
      <c r="H216" s="731">
        <v>207898</v>
      </c>
      <c r="I216" s="731">
        <v>207898</v>
      </c>
      <c r="J216" s="731" t="s">
        <v>997</v>
      </c>
      <c r="K216" s="731" t="s">
        <v>999</v>
      </c>
      <c r="L216" s="734">
        <v>64.58</v>
      </c>
      <c r="M216" s="734">
        <v>1</v>
      </c>
      <c r="N216" s="735">
        <v>64.58</v>
      </c>
    </row>
    <row r="217" spans="1:14" ht="14.45" customHeight="1" x14ac:dyDescent="0.2">
      <c r="A217" s="729" t="s">
        <v>594</v>
      </c>
      <c r="B217" s="730" t="s">
        <v>595</v>
      </c>
      <c r="C217" s="731" t="s">
        <v>608</v>
      </c>
      <c r="D217" s="732" t="s">
        <v>609</v>
      </c>
      <c r="E217" s="733">
        <v>50113001</v>
      </c>
      <c r="F217" s="732" t="s">
        <v>632</v>
      </c>
      <c r="G217" s="731" t="s">
        <v>629</v>
      </c>
      <c r="H217" s="731">
        <v>229793</v>
      </c>
      <c r="I217" s="731">
        <v>229793</v>
      </c>
      <c r="J217" s="731" t="s">
        <v>1000</v>
      </c>
      <c r="K217" s="731" t="s">
        <v>1001</v>
      </c>
      <c r="L217" s="734">
        <v>126.99833333333335</v>
      </c>
      <c r="M217" s="734">
        <v>6</v>
      </c>
      <c r="N217" s="735">
        <v>761.99000000000012</v>
      </c>
    </row>
    <row r="218" spans="1:14" ht="14.45" customHeight="1" x14ac:dyDescent="0.2">
      <c r="A218" s="729" t="s">
        <v>594</v>
      </c>
      <c r="B218" s="730" t="s">
        <v>595</v>
      </c>
      <c r="C218" s="731" t="s">
        <v>608</v>
      </c>
      <c r="D218" s="732" t="s">
        <v>609</v>
      </c>
      <c r="E218" s="733">
        <v>50113001</v>
      </c>
      <c r="F218" s="732" t="s">
        <v>632</v>
      </c>
      <c r="G218" s="731" t="s">
        <v>629</v>
      </c>
      <c r="H218" s="731">
        <v>157608</v>
      </c>
      <c r="I218" s="731">
        <v>57608</v>
      </c>
      <c r="J218" s="731" t="s">
        <v>1002</v>
      </c>
      <c r="K218" s="731" t="s">
        <v>1003</v>
      </c>
      <c r="L218" s="734">
        <v>106.45333333333333</v>
      </c>
      <c r="M218" s="734">
        <v>3</v>
      </c>
      <c r="N218" s="735">
        <v>319.36</v>
      </c>
    </row>
    <row r="219" spans="1:14" ht="14.45" customHeight="1" x14ac:dyDescent="0.2">
      <c r="A219" s="729" t="s">
        <v>594</v>
      </c>
      <c r="B219" s="730" t="s">
        <v>595</v>
      </c>
      <c r="C219" s="731" t="s">
        <v>608</v>
      </c>
      <c r="D219" s="732" t="s">
        <v>609</v>
      </c>
      <c r="E219" s="733">
        <v>50113001</v>
      </c>
      <c r="F219" s="732" t="s">
        <v>632</v>
      </c>
      <c r="G219" s="731" t="s">
        <v>629</v>
      </c>
      <c r="H219" s="731">
        <v>225166</v>
      </c>
      <c r="I219" s="731">
        <v>225166</v>
      </c>
      <c r="J219" s="731" t="s">
        <v>1004</v>
      </c>
      <c r="K219" s="731" t="s">
        <v>1005</v>
      </c>
      <c r="L219" s="734">
        <v>58.290000000000013</v>
      </c>
      <c r="M219" s="734">
        <v>2</v>
      </c>
      <c r="N219" s="735">
        <v>116.58000000000003</v>
      </c>
    </row>
    <row r="220" spans="1:14" ht="14.45" customHeight="1" x14ac:dyDescent="0.2">
      <c r="A220" s="729" t="s">
        <v>594</v>
      </c>
      <c r="B220" s="730" t="s">
        <v>595</v>
      </c>
      <c r="C220" s="731" t="s">
        <v>608</v>
      </c>
      <c r="D220" s="732" t="s">
        <v>609</v>
      </c>
      <c r="E220" s="733">
        <v>50113001</v>
      </c>
      <c r="F220" s="732" t="s">
        <v>632</v>
      </c>
      <c r="G220" s="731" t="s">
        <v>629</v>
      </c>
      <c r="H220" s="731">
        <v>224964</v>
      </c>
      <c r="I220" s="731">
        <v>224964</v>
      </c>
      <c r="J220" s="731" t="s">
        <v>1006</v>
      </c>
      <c r="K220" s="731" t="s">
        <v>1007</v>
      </c>
      <c r="L220" s="734">
        <v>107.74999999999999</v>
      </c>
      <c r="M220" s="734">
        <v>1</v>
      </c>
      <c r="N220" s="735">
        <v>107.74999999999999</v>
      </c>
    </row>
    <row r="221" spans="1:14" ht="14.45" customHeight="1" x14ac:dyDescent="0.2">
      <c r="A221" s="729" t="s">
        <v>594</v>
      </c>
      <c r="B221" s="730" t="s">
        <v>595</v>
      </c>
      <c r="C221" s="731" t="s">
        <v>608</v>
      </c>
      <c r="D221" s="732" t="s">
        <v>609</v>
      </c>
      <c r="E221" s="733">
        <v>50113001</v>
      </c>
      <c r="F221" s="732" t="s">
        <v>632</v>
      </c>
      <c r="G221" s="731" t="s">
        <v>629</v>
      </c>
      <c r="H221" s="731">
        <v>224965</v>
      </c>
      <c r="I221" s="731">
        <v>224965</v>
      </c>
      <c r="J221" s="731" t="s">
        <v>1008</v>
      </c>
      <c r="K221" s="731" t="s">
        <v>1009</v>
      </c>
      <c r="L221" s="734">
        <v>107.75000000000004</v>
      </c>
      <c r="M221" s="734">
        <v>3</v>
      </c>
      <c r="N221" s="735">
        <v>323.25000000000011</v>
      </c>
    </row>
    <row r="222" spans="1:14" ht="14.45" customHeight="1" x14ac:dyDescent="0.2">
      <c r="A222" s="729" t="s">
        <v>594</v>
      </c>
      <c r="B222" s="730" t="s">
        <v>595</v>
      </c>
      <c r="C222" s="731" t="s">
        <v>608</v>
      </c>
      <c r="D222" s="732" t="s">
        <v>609</v>
      </c>
      <c r="E222" s="733">
        <v>50113001</v>
      </c>
      <c r="F222" s="732" t="s">
        <v>632</v>
      </c>
      <c r="G222" s="731" t="s">
        <v>629</v>
      </c>
      <c r="H222" s="731">
        <v>196696</v>
      </c>
      <c r="I222" s="731">
        <v>96696</v>
      </c>
      <c r="J222" s="731" t="s">
        <v>1010</v>
      </c>
      <c r="K222" s="731" t="s">
        <v>1011</v>
      </c>
      <c r="L222" s="734">
        <v>47.74</v>
      </c>
      <c r="M222" s="734">
        <v>1</v>
      </c>
      <c r="N222" s="735">
        <v>47.74</v>
      </c>
    </row>
    <row r="223" spans="1:14" ht="14.45" customHeight="1" x14ac:dyDescent="0.2">
      <c r="A223" s="729" t="s">
        <v>594</v>
      </c>
      <c r="B223" s="730" t="s">
        <v>595</v>
      </c>
      <c r="C223" s="731" t="s">
        <v>608</v>
      </c>
      <c r="D223" s="732" t="s">
        <v>609</v>
      </c>
      <c r="E223" s="733">
        <v>50113001</v>
      </c>
      <c r="F223" s="732" t="s">
        <v>632</v>
      </c>
      <c r="G223" s="731" t="s">
        <v>629</v>
      </c>
      <c r="H223" s="731">
        <v>218183</v>
      </c>
      <c r="I223" s="731">
        <v>218183</v>
      </c>
      <c r="J223" s="731" t="s">
        <v>1012</v>
      </c>
      <c r="K223" s="731" t="s">
        <v>1013</v>
      </c>
      <c r="L223" s="734">
        <v>565.97</v>
      </c>
      <c r="M223" s="734">
        <v>2</v>
      </c>
      <c r="N223" s="735">
        <v>1131.94</v>
      </c>
    </row>
    <row r="224" spans="1:14" ht="14.45" customHeight="1" x14ac:dyDescent="0.2">
      <c r="A224" s="729" t="s">
        <v>594</v>
      </c>
      <c r="B224" s="730" t="s">
        <v>595</v>
      </c>
      <c r="C224" s="731" t="s">
        <v>608</v>
      </c>
      <c r="D224" s="732" t="s">
        <v>609</v>
      </c>
      <c r="E224" s="733">
        <v>50113001</v>
      </c>
      <c r="F224" s="732" t="s">
        <v>632</v>
      </c>
      <c r="G224" s="731" t="s">
        <v>648</v>
      </c>
      <c r="H224" s="731">
        <v>162748</v>
      </c>
      <c r="I224" s="731">
        <v>162748</v>
      </c>
      <c r="J224" s="731" t="s">
        <v>1014</v>
      </c>
      <c r="K224" s="731" t="s">
        <v>1015</v>
      </c>
      <c r="L224" s="734">
        <v>716.62</v>
      </c>
      <c r="M224" s="734">
        <v>1</v>
      </c>
      <c r="N224" s="735">
        <v>716.62</v>
      </c>
    </row>
    <row r="225" spans="1:14" ht="14.45" customHeight="1" x14ac:dyDescent="0.2">
      <c r="A225" s="729" t="s">
        <v>594</v>
      </c>
      <c r="B225" s="730" t="s">
        <v>595</v>
      </c>
      <c r="C225" s="731" t="s">
        <v>608</v>
      </c>
      <c r="D225" s="732" t="s">
        <v>609</v>
      </c>
      <c r="E225" s="733">
        <v>50113001</v>
      </c>
      <c r="F225" s="732" t="s">
        <v>632</v>
      </c>
      <c r="G225" s="731" t="s">
        <v>648</v>
      </c>
      <c r="H225" s="731">
        <v>844716</v>
      </c>
      <c r="I225" s="731">
        <v>107676</v>
      </c>
      <c r="J225" s="731" t="s">
        <v>1014</v>
      </c>
      <c r="K225" s="731" t="s">
        <v>1016</v>
      </c>
      <c r="L225" s="734">
        <v>359.85</v>
      </c>
      <c r="M225" s="734">
        <v>2</v>
      </c>
      <c r="N225" s="735">
        <v>719.7</v>
      </c>
    </row>
    <row r="226" spans="1:14" ht="14.45" customHeight="1" x14ac:dyDescent="0.2">
      <c r="A226" s="729" t="s">
        <v>594</v>
      </c>
      <c r="B226" s="730" t="s">
        <v>595</v>
      </c>
      <c r="C226" s="731" t="s">
        <v>608</v>
      </c>
      <c r="D226" s="732" t="s">
        <v>609</v>
      </c>
      <c r="E226" s="733">
        <v>50113001</v>
      </c>
      <c r="F226" s="732" t="s">
        <v>632</v>
      </c>
      <c r="G226" s="731" t="s">
        <v>648</v>
      </c>
      <c r="H226" s="731">
        <v>233479</v>
      </c>
      <c r="I226" s="731">
        <v>233479</v>
      </c>
      <c r="J226" s="731" t="s">
        <v>1017</v>
      </c>
      <c r="K226" s="731" t="s">
        <v>1018</v>
      </c>
      <c r="L226" s="734">
        <v>444.39999999999992</v>
      </c>
      <c r="M226" s="734">
        <v>1</v>
      </c>
      <c r="N226" s="735">
        <v>444.39999999999992</v>
      </c>
    </row>
    <row r="227" spans="1:14" ht="14.45" customHeight="1" x14ac:dyDescent="0.2">
      <c r="A227" s="729" t="s">
        <v>594</v>
      </c>
      <c r="B227" s="730" t="s">
        <v>595</v>
      </c>
      <c r="C227" s="731" t="s">
        <v>608</v>
      </c>
      <c r="D227" s="732" t="s">
        <v>609</v>
      </c>
      <c r="E227" s="733">
        <v>50113001</v>
      </c>
      <c r="F227" s="732" t="s">
        <v>632</v>
      </c>
      <c r="G227" s="731" t="s">
        <v>629</v>
      </c>
      <c r="H227" s="731">
        <v>233478</v>
      </c>
      <c r="I227" s="731">
        <v>233478</v>
      </c>
      <c r="J227" s="731" t="s">
        <v>1019</v>
      </c>
      <c r="K227" s="731" t="s">
        <v>1020</v>
      </c>
      <c r="L227" s="734">
        <v>130.57</v>
      </c>
      <c r="M227" s="734">
        <v>1</v>
      </c>
      <c r="N227" s="735">
        <v>130.57</v>
      </c>
    </row>
    <row r="228" spans="1:14" ht="14.45" customHeight="1" x14ac:dyDescent="0.2">
      <c r="A228" s="729" t="s">
        <v>594</v>
      </c>
      <c r="B228" s="730" t="s">
        <v>595</v>
      </c>
      <c r="C228" s="731" t="s">
        <v>608</v>
      </c>
      <c r="D228" s="732" t="s">
        <v>609</v>
      </c>
      <c r="E228" s="733">
        <v>50113001</v>
      </c>
      <c r="F228" s="732" t="s">
        <v>632</v>
      </c>
      <c r="G228" s="731" t="s">
        <v>629</v>
      </c>
      <c r="H228" s="731">
        <v>117189</v>
      </c>
      <c r="I228" s="731">
        <v>17189</v>
      </c>
      <c r="J228" s="731" t="s">
        <v>1021</v>
      </c>
      <c r="K228" s="731" t="s">
        <v>1022</v>
      </c>
      <c r="L228" s="734">
        <v>55.799999999999983</v>
      </c>
      <c r="M228" s="734">
        <v>1</v>
      </c>
      <c r="N228" s="735">
        <v>55.799999999999983</v>
      </c>
    </row>
    <row r="229" spans="1:14" ht="14.45" customHeight="1" x14ac:dyDescent="0.2">
      <c r="A229" s="729" t="s">
        <v>594</v>
      </c>
      <c r="B229" s="730" t="s">
        <v>595</v>
      </c>
      <c r="C229" s="731" t="s">
        <v>608</v>
      </c>
      <c r="D229" s="732" t="s">
        <v>609</v>
      </c>
      <c r="E229" s="733">
        <v>50113001</v>
      </c>
      <c r="F229" s="732" t="s">
        <v>632</v>
      </c>
      <c r="G229" s="731" t="s">
        <v>629</v>
      </c>
      <c r="H229" s="731">
        <v>848725</v>
      </c>
      <c r="I229" s="731">
        <v>107677</v>
      </c>
      <c r="J229" s="731" t="s">
        <v>1023</v>
      </c>
      <c r="K229" s="731" t="s">
        <v>1024</v>
      </c>
      <c r="L229" s="734">
        <v>382.1099999999999</v>
      </c>
      <c r="M229" s="734">
        <v>22</v>
      </c>
      <c r="N229" s="735">
        <v>8406.4199999999983</v>
      </c>
    </row>
    <row r="230" spans="1:14" ht="14.45" customHeight="1" x14ac:dyDescent="0.2">
      <c r="A230" s="729" t="s">
        <v>594</v>
      </c>
      <c r="B230" s="730" t="s">
        <v>595</v>
      </c>
      <c r="C230" s="731" t="s">
        <v>608</v>
      </c>
      <c r="D230" s="732" t="s">
        <v>609</v>
      </c>
      <c r="E230" s="733">
        <v>50113001</v>
      </c>
      <c r="F230" s="732" t="s">
        <v>632</v>
      </c>
      <c r="G230" s="731" t="s">
        <v>629</v>
      </c>
      <c r="H230" s="731">
        <v>845697</v>
      </c>
      <c r="I230" s="731">
        <v>200935</v>
      </c>
      <c r="J230" s="731" t="s">
        <v>1025</v>
      </c>
      <c r="K230" s="731" t="s">
        <v>1026</v>
      </c>
      <c r="L230" s="734">
        <v>44.789999999999985</v>
      </c>
      <c r="M230" s="734">
        <v>50</v>
      </c>
      <c r="N230" s="735">
        <v>2239.4999999999991</v>
      </c>
    </row>
    <row r="231" spans="1:14" ht="14.45" customHeight="1" x14ac:dyDescent="0.2">
      <c r="A231" s="729" t="s">
        <v>594</v>
      </c>
      <c r="B231" s="730" t="s">
        <v>595</v>
      </c>
      <c r="C231" s="731" t="s">
        <v>608</v>
      </c>
      <c r="D231" s="732" t="s">
        <v>609</v>
      </c>
      <c r="E231" s="733">
        <v>50113001</v>
      </c>
      <c r="F231" s="732" t="s">
        <v>632</v>
      </c>
      <c r="G231" s="731" t="s">
        <v>629</v>
      </c>
      <c r="H231" s="731">
        <v>100489</v>
      </c>
      <c r="I231" s="731">
        <v>489</v>
      </c>
      <c r="J231" s="731" t="s">
        <v>1027</v>
      </c>
      <c r="K231" s="731" t="s">
        <v>1028</v>
      </c>
      <c r="L231" s="734">
        <v>47.29</v>
      </c>
      <c r="M231" s="734">
        <v>2</v>
      </c>
      <c r="N231" s="735">
        <v>94.58</v>
      </c>
    </row>
    <row r="232" spans="1:14" ht="14.45" customHeight="1" x14ac:dyDescent="0.2">
      <c r="A232" s="729" t="s">
        <v>594</v>
      </c>
      <c r="B232" s="730" t="s">
        <v>595</v>
      </c>
      <c r="C232" s="731" t="s">
        <v>608</v>
      </c>
      <c r="D232" s="732" t="s">
        <v>609</v>
      </c>
      <c r="E232" s="733">
        <v>50113001</v>
      </c>
      <c r="F232" s="732" t="s">
        <v>632</v>
      </c>
      <c r="G232" s="731" t="s">
        <v>629</v>
      </c>
      <c r="H232" s="731">
        <v>230426</v>
      </c>
      <c r="I232" s="731">
        <v>230426</v>
      </c>
      <c r="J232" s="731" t="s">
        <v>1027</v>
      </c>
      <c r="K232" s="731" t="s">
        <v>1029</v>
      </c>
      <c r="L232" s="734">
        <v>78.205000000000013</v>
      </c>
      <c r="M232" s="734">
        <v>2</v>
      </c>
      <c r="N232" s="735">
        <v>156.41000000000003</v>
      </c>
    </row>
    <row r="233" spans="1:14" ht="14.45" customHeight="1" x14ac:dyDescent="0.2">
      <c r="A233" s="729" t="s">
        <v>594</v>
      </c>
      <c r="B233" s="730" t="s">
        <v>595</v>
      </c>
      <c r="C233" s="731" t="s">
        <v>608</v>
      </c>
      <c r="D233" s="732" t="s">
        <v>609</v>
      </c>
      <c r="E233" s="733">
        <v>50113001</v>
      </c>
      <c r="F233" s="732" t="s">
        <v>632</v>
      </c>
      <c r="G233" s="731" t="s">
        <v>648</v>
      </c>
      <c r="H233" s="731">
        <v>237595</v>
      </c>
      <c r="I233" s="731">
        <v>237595</v>
      </c>
      <c r="J233" s="731" t="s">
        <v>1030</v>
      </c>
      <c r="K233" s="731" t="s">
        <v>1031</v>
      </c>
      <c r="L233" s="734">
        <v>123.17000000000003</v>
      </c>
      <c r="M233" s="734">
        <v>2</v>
      </c>
      <c r="N233" s="735">
        <v>246.34000000000006</v>
      </c>
    </row>
    <row r="234" spans="1:14" ht="14.45" customHeight="1" x14ac:dyDescent="0.2">
      <c r="A234" s="729" t="s">
        <v>594</v>
      </c>
      <c r="B234" s="730" t="s">
        <v>595</v>
      </c>
      <c r="C234" s="731" t="s">
        <v>608</v>
      </c>
      <c r="D234" s="732" t="s">
        <v>609</v>
      </c>
      <c r="E234" s="733">
        <v>50113001</v>
      </c>
      <c r="F234" s="732" t="s">
        <v>632</v>
      </c>
      <c r="G234" s="731" t="s">
        <v>648</v>
      </c>
      <c r="H234" s="731">
        <v>166759</v>
      </c>
      <c r="I234" s="731">
        <v>166759</v>
      </c>
      <c r="J234" s="731" t="s">
        <v>1030</v>
      </c>
      <c r="K234" s="731" t="s">
        <v>1031</v>
      </c>
      <c r="L234" s="734">
        <v>122.10999999999999</v>
      </c>
      <c r="M234" s="734">
        <v>1</v>
      </c>
      <c r="N234" s="735">
        <v>122.10999999999999</v>
      </c>
    </row>
    <row r="235" spans="1:14" ht="14.45" customHeight="1" x14ac:dyDescent="0.2">
      <c r="A235" s="729" t="s">
        <v>594</v>
      </c>
      <c r="B235" s="730" t="s">
        <v>595</v>
      </c>
      <c r="C235" s="731" t="s">
        <v>608</v>
      </c>
      <c r="D235" s="732" t="s">
        <v>609</v>
      </c>
      <c r="E235" s="733">
        <v>50113001</v>
      </c>
      <c r="F235" s="732" t="s">
        <v>632</v>
      </c>
      <c r="G235" s="731" t="s">
        <v>629</v>
      </c>
      <c r="H235" s="731">
        <v>900881</v>
      </c>
      <c r="I235" s="731">
        <v>0</v>
      </c>
      <c r="J235" s="731" t="s">
        <v>1032</v>
      </c>
      <c r="K235" s="731" t="s">
        <v>329</v>
      </c>
      <c r="L235" s="734">
        <v>167.39809206680212</v>
      </c>
      <c r="M235" s="734">
        <v>1</v>
      </c>
      <c r="N235" s="735">
        <v>167.39809206680212</v>
      </c>
    </row>
    <row r="236" spans="1:14" ht="14.45" customHeight="1" x14ac:dyDescent="0.2">
      <c r="A236" s="729" t="s">
        <v>594</v>
      </c>
      <c r="B236" s="730" t="s">
        <v>595</v>
      </c>
      <c r="C236" s="731" t="s">
        <v>608</v>
      </c>
      <c r="D236" s="732" t="s">
        <v>609</v>
      </c>
      <c r="E236" s="733">
        <v>50113001</v>
      </c>
      <c r="F236" s="732" t="s">
        <v>632</v>
      </c>
      <c r="G236" s="731" t="s">
        <v>629</v>
      </c>
      <c r="H236" s="731">
        <v>841566</v>
      </c>
      <c r="I236" s="731">
        <v>0</v>
      </c>
      <c r="J236" s="731" t="s">
        <v>1033</v>
      </c>
      <c r="K236" s="731" t="s">
        <v>329</v>
      </c>
      <c r="L236" s="734">
        <v>84.927699174241226</v>
      </c>
      <c r="M236" s="734">
        <v>2</v>
      </c>
      <c r="N236" s="735">
        <v>169.85539834848245</v>
      </c>
    </row>
    <row r="237" spans="1:14" ht="14.45" customHeight="1" x14ac:dyDescent="0.2">
      <c r="A237" s="729" t="s">
        <v>594</v>
      </c>
      <c r="B237" s="730" t="s">
        <v>595</v>
      </c>
      <c r="C237" s="731" t="s">
        <v>608</v>
      </c>
      <c r="D237" s="732" t="s">
        <v>609</v>
      </c>
      <c r="E237" s="733">
        <v>50113001</v>
      </c>
      <c r="F237" s="732" t="s">
        <v>632</v>
      </c>
      <c r="G237" s="731" t="s">
        <v>629</v>
      </c>
      <c r="H237" s="731">
        <v>921284</v>
      </c>
      <c r="I237" s="731">
        <v>0</v>
      </c>
      <c r="J237" s="731" t="s">
        <v>1034</v>
      </c>
      <c r="K237" s="731" t="s">
        <v>329</v>
      </c>
      <c r="L237" s="734">
        <v>145.66212028571292</v>
      </c>
      <c r="M237" s="734">
        <v>54</v>
      </c>
      <c r="N237" s="735">
        <v>7865.7544954284967</v>
      </c>
    </row>
    <row r="238" spans="1:14" ht="14.45" customHeight="1" x14ac:dyDescent="0.2">
      <c r="A238" s="729" t="s">
        <v>594</v>
      </c>
      <c r="B238" s="730" t="s">
        <v>595</v>
      </c>
      <c r="C238" s="731" t="s">
        <v>608</v>
      </c>
      <c r="D238" s="732" t="s">
        <v>609</v>
      </c>
      <c r="E238" s="733">
        <v>50113001</v>
      </c>
      <c r="F238" s="732" t="s">
        <v>632</v>
      </c>
      <c r="G238" s="731" t="s">
        <v>629</v>
      </c>
      <c r="H238" s="731">
        <v>921458</v>
      </c>
      <c r="I238" s="731">
        <v>0</v>
      </c>
      <c r="J238" s="731" t="s">
        <v>1035</v>
      </c>
      <c r="K238" s="731" t="s">
        <v>329</v>
      </c>
      <c r="L238" s="734">
        <v>121.41995793538953</v>
      </c>
      <c r="M238" s="734">
        <v>2</v>
      </c>
      <c r="N238" s="735">
        <v>242.83991587077907</v>
      </c>
    </row>
    <row r="239" spans="1:14" ht="14.45" customHeight="1" x14ac:dyDescent="0.2">
      <c r="A239" s="729" t="s">
        <v>594</v>
      </c>
      <c r="B239" s="730" t="s">
        <v>595</v>
      </c>
      <c r="C239" s="731" t="s">
        <v>608</v>
      </c>
      <c r="D239" s="732" t="s">
        <v>609</v>
      </c>
      <c r="E239" s="733">
        <v>50113001</v>
      </c>
      <c r="F239" s="732" t="s">
        <v>632</v>
      </c>
      <c r="G239" s="731" t="s">
        <v>629</v>
      </c>
      <c r="H239" s="731">
        <v>395019</v>
      </c>
      <c r="I239" s="731">
        <v>0</v>
      </c>
      <c r="J239" s="731" t="s">
        <v>1036</v>
      </c>
      <c r="K239" s="731" t="s">
        <v>1037</v>
      </c>
      <c r="L239" s="734">
        <v>253.70409231043558</v>
      </c>
      <c r="M239" s="734">
        <v>11</v>
      </c>
      <c r="N239" s="735">
        <v>2790.7450154147914</v>
      </c>
    </row>
    <row r="240" spans="1:14" ht="14.45" customHeight="1" x14ac:dyDescent="0.2">
      <c r="A240" s="729" t="s">
        <v>594</v>
      </c>
      <c r="B240" s="730" t="s">
        <v>595</v>
      </c>
      <c r="C240" s="731" t="s">
        <v>608</v>
      </c>
      <c r="D240" s="732" t="s">
        <v>609</v>
      </c>
      <c r="E240" s="733">
        <v>50113001</v>
      </c>
      <c r="F240" s="732" t="s">
        <v>632</v>
      </c>
      <c r="G240" s="731" t="s">
        <v>629</v>
      </c>
      <c r="H240" s="731">
        <v>394080</v>
      </c>
      <c r="I240" s="731">
        <v>0</v>
      </c>
      <c r="J240" s="731" t="s">
        <v>1038</v>
      </c>
      <c r="K240" s="731" t="s">
        <v>1039</v>
      </c>
      <c r="L240" s="734">
        <v>699.41681133170675</v>
      </c>
      <c r="M240" s="734">
        <v>1</v>
      </c>
      <c r="N240" s="735">
        <v>699.41681133170675</v>
      </c>
    </row>
    <row r="241" spans="1:14" ht="14.45" customHeight="1" x14ac:dyDescent="0.2">
      <c r="A241" s="729" t="s">
        <v>594</v>
      </c>
      <c r="B241" s="730" t="s">
        <v>595</v>
      </c>
      <c r="C241" s="731" t="s">
        <v>608</v>
      </c>
      <c r="D241" s="732" t="s">
        <v>609</v>
      </c>
      <c r="E241" s="733">
        <v>50113001</v>
      </c>
      <c r="F241" s="732" t="s">
        <v>632</v>
      </c>
      <c r="G241" s="731" t="s">
        <v>629</v>
      </c>
      <c r="H241" s="731">
        <v>921227</v>
      </c>
      <c r="I241" s="731">
        <v>0</v>
      </c>
      <c r="J241" s="731" t="s">
        <v>1040</v>
      </c>
      <c r="K241" s="731" t="s">
        <v>329</v>
      </c>
      <c r="L241" s="734">
        <v>282.42791997049858</v>
      </c>
      <c r="M241" s="734">
        <v>1</v>
      </c>
      <c r="N241" s="735">
        <v>282.42791997049858</v>
      </c>
    </row>
    <row r="242" spans="1:14" ht="14.45" customHeight="1" x14ac:dyDescent="0.2">
      <c r="A242" s="729" t="s">
        <v>594</v>
      </c>
      <c r="B242" s="730" t="s">
        <v>595</v>
      </c>
      <c r="C242" s="731" t="s">
        <v>608</v>
      </c>
      <c r="D242" s="732" t="s">
        <v>609</v>
      </c>
      <c r="E242" s="733">
        <v>50113001</v>
      </c>
      <c r="F242" s="732" t="s">
        <v>632</v>
      </c>
      <c r="G242" s="731" t="s">
        <v>629</v>
      </c>
      <c r="H242" s="731">
        <v>900071</v>
      </c>
      <c r="I242" s="731">
        <v>0</v>
      </c>
      <c r="J242" s="731" t="s">
        <v>1041</v>
      </c>
      <c r="K242" s="731" t="s">
        <v>329</v>
      </c>
      <c r="L242" s="734">
        <v>150.21778567106941</v>
      </c>
      <c r="M242" s="734">
        <v>11</v>
      </c>
      <c r="N242" s="735">
        <v>1652.3956423817635</v>
      </c>
    </row>
    <row r="243" spans="1:14" ht="14.45" customHeight="1" x14ac:dyDescent="0.2">
      <c r="A243" s="729" t="s">
        <v>594</v>
      </c>
      <c r="B243" s="730" t="s">
        <v>595</v>
      </c>
      <c r="C243" s="731" t="s">
        <v>608</v>
      </c>
      <c r="D243" s="732" t="s">
        <v>609</v>
      </c>
      <c r="E243" s="733">
        <v>50113001</v>
      </c>
      <c r="F243" s="732" t="s">
        <v>632</v>
      </c>
      <c r="G243" s="731" t="s">
        <v>629</v>
      </c>
      <c r="H243" s="731">
        <v>235808</v>
      </c>
      <c r="I243" s="731">
        <v>235808</v>
      </c>
      <c r="J243" s="731" t="s">
        <v>1042</v>
      </c>
      <c r="K243" s="731" t="s">
        <v>1043</v>
      </c>
      <c r="L243" s="734">
        <v>91.043333333333337</v>
      </c>
      <c r="M243" s="734">
        <v>3</v>
      </c>
      <c r="N243" s="735">
        <v>273.13</v>
      </c>
    </row>
    <row r="244" spans="1:14" ht="14.45" customHeight="1" x14ac:dyDescent="0.2">
      <c r="A244" s="729" t="s">
        <v>594</v>
      </c>
      <c r="B244" s="730" t="s">
        <v>595</v>
      </c>
      <c r="C244" s="731" t="s">
        <v>608</v>
      </c>
      <c r="D244" s="732" t="s">
        <v>609</v>
      </c>
      <c r="E244" s="733">
        <v>50113001</v>
      </c>
      <c r="F244" s="732" t="s">
        <v>632</v>
      </c>
      <c r="G244" s="731" t="s">
        <v>629</v>
      </c>
      <c r="H244" s="731">
        <v>990927</v>
      </c>
      <c r="I244" s="731">
        <v>0</v>
      </c>
      <c r="J244" s="731" t="s">
        <v>1044</v>
      </c>
      <c r="K244" s="731" t="s">
        <v>329</v>
      </c>
      <c r="L244" s="734">
        <v>140.07</v>
      </c>
      <c r="M244" s="734">
        <v>10</v>
      </c>
      <c r="N244" s="735">
        <v>1400.6999999999998</v>
      </c>
    </row>
    <row r="245" spans="1:14" ht="14.45" customHeight="1" x14ac:dyDescent="0.2">
      <c r="A245" s="729" t="s">
        <v>594</v>
      </c>
      <c r="B245" s="730" t="s">
        <v>595</v>
      </c>
      <c r="C245" s="731" t="s">
        <v>608</v>
      </c>
      <c r="D245" s="732" t="s">
        <v>609</v>
      </c>
      <c r="E245" s="733">
        <v>50113001</v>
      </c>
      <c r="F245" s="732" t="s">
        <v>632</v>
      </c>
      <c r="G245" s="731" t="s">
        <v>629</v>
      </c>
      <c r="H245" s="731">
        <v>127506</v>
      </c>
      <c r="I245" s="731">
        <v>27506</v>
      </c>
      <c r="J245" s="731" t="s">
        <v>1045</v>
      </c>
      <c r="K245" s="731" t="s">
        <v>1046</v>
      </c>
      <c r="L245" s="734">
        <v>1083.6400000000001</v>
      </c>
      <c r="M245" s="734">
        <v>1</v>
      </c>
      <c r="N245" s="735">
        <v>1083.6400000000001</v>
      </c>
    </row>
    <row r="246" spans="1:14" ht="14.45" customHeight="1" x14ac:dyDescent="0.2">
      <c r="A246" s="729" t="s">
        <v>594</v>
      </c>
      <c r="B246" s="730" t="s">
        <v>595</v>
      </c>
      <c r="C246" s="731" t="s">
        <v>608</v>
      </c>
      <c r="D246" s="732" t="s">
        <v>609</v>
      </c>
      <c r="E246" s="733">
        <v>50113001</v>
      </c>
      <c r="F246" s="732" t="s">
        <v>632</v>
      </c>
      <c r="G246" s="731" t="s">
        <v>629</v>
      </c>
      <c r="H246" s="731">
        <v>127953</v>
      </c>
      <c r="I246" s="731">
        <v>27953</v>
      </c>
      <c r="J246" s="731" t="s">
        <v>1047</v>
      </c>
      <c r="K246" s="731" t="s">
        <v>1048</v>
      </c>
      <c r="L246" s="734">
        <v>1083.6399999999999</v>
      </c>
      <c r="M246" s="734">
        <v>2</v>
      </c>
      <c r="N246" s="735">
        <v>2167.2799999999997</v>
      </c>
    </row>
    <row r="247" spans="1:14" ht="14.45" customHeight="1" x14ac:dyDescent="0.2">
      <c r="A247" s="729" t="s">
        <v>594</v>
      </c>
      <c r="B247" s="730" t="s">
        <v>595</v>
      </c>
      <c r="C247" s="731" t="s">
        <v>608</v>
      </c>
      <c r="D247" s="732" t="s">
        <v>609</v>
      </c>
      <c r="E247" s="733">
        <v>50113001</v>
      </c>
      <c r="F247" s="732" t="s">
        <v>632</v>
      </c>
      <c r="G247" s="731" t="s">
        <v>629</v>
      </c>
      <c r="H247" s="731">
        <v>225400</v>
      </c>
      <c r="I247" s="731">
        <v>225400</v>
      </c>
      <c r="J247" s="731" t="s">
        <v>1049</v>
      </c>
      <c r="K247" s="731" t="s">
        <v>1050</v>
      </c>
      <c r="L247" s="734">
        <v>52.95</v>
      </c>
      <c r="M247" s="734">
        <v>1</v>
      </c>
      <c r="N247" s="735">
        <v>52.95</v>
      </c>
    </row>
    <row r="248" spans="1:14" ht="14.45" customHeight="1" x14ac:dyDescent="0.2">
      <c r="A248" s="729" t="s">
        <v>594</v>
      </c>
      <c r="B248" s="730" t="s">
        <v>595</v>
      </c>
      <c r="C248" s="731" t="s">
        <v>608</v>
      </c>
      <c r="D248" s="732" t="s">
        <v>609</v>
      </c>
      <c r="E248" s="733">
        <v>50113001</v>
      </c>
      <c r="F248" s="732" t="s">
        <v>632</v>
      </c>
      <c r="G248" s="731" t="s">
        <v>648</v>
      </c>
      <c r="H248" s="731">
        <v>187427</v>
      </c>
      <c r="I248" s="731">
        <v>187427</v>
      </c>
      <c r="J248" s="731" t="s">
        <v>1051</v>
      </c>
      <c r="K248" s="731" t="s">
        <v>1052</v>
      </c>
      <c r="L248" s="734">
        <v>62.596666666666671</v>
      </c>
      <c r="M248" s="734">
        <v>3</v>
      </c>
      <c r="N248" s="735">
        <v>187.79000000000002</v>
      </c>
    </row>
    <row r="249" spans="1:14" ht="14.45" customHeight="1" x14ac:dyDescent="0.2">
      <c r="A249" s="729" t="s">
        <v>594</v>
      </c>
      <c r="B249" s="730" t="s">
        <v>595</v>
      </c>
      <c r="C249" s="731" t="s">
        <v>608</v>
      </c>
      <c r="D249" s="732" t="s">
        <v>609</v>
      </c>
      <c r="E249" s="733">
        <v>50113001</v>
      </c>
      <c r="F249" s="732" t="s">
        <v>632</v>
      </c>
      <c r="G249" s="731" t="s">
        <v>648</v>
      </c>
      <c r="H249" s="731">
        <v>147133</v>
      </c>
      <c r="I249" s="731">
        <v>172044</v>
      </c>
      <c r="J249" s="731" t="s">
        <v>1053</v>
      </c>
      <c r="K249" s="731" t="s">
        <v>1054</v>
      </c>
      <c r="L249" s="734">
        <v>98.010000000000034</v>
      </c>
      <c r="M249" s="734">
        <v>1</v>
      </c>
      <c r="N249" s="735">
        <v>98.010000000000034</v>
      </c>
    </row>
    <row r="250" spans="1:14" ht="14.45" customHeight="1" x14ac:dyDescent="0.2">
      <c r="A250" s="729" t="s">
        <v>594</v>
      </c>
      <c r="B250" s="730" t="s">
        <v>595</v>
      </c>
      <c r="C250" s="731" t="s">
        <v>608</v>
      </c>
      <c r="D250" s="732" t="s">
        <v>609</v>
      </c>
      <c r="E250" s="733">
        <v>50113001</v>
      </c>
      <c r="F250" s="732" t="s">
        <v>632</v>
      </c>
      <c r="G250" s="731" t="s">
        <v>629</v>
      </c>
      <c r="H250" s="731">
        <v>216146</v>
      </c>
      <c r="I250" s="731">
        <v>216146</v>
      </c>
      <c r="J250" s="731" t="s">
        <v>1055</v>
      </c>
      <c r="K250" s="731" t="s">
        <v>1056</v>
      </c>
      <c r="L250" s="734">
        <v>135.2657142857143</v>
      </c>
      <c r="M250" s="734">
        <v>7</v>
      </c>
      <c r="N250" s="735">
        <v>946.86</v>
      </c>
    </row>
    <row r="251" spans="1:14" ht="14.45" customHeight="1" x14ac:dyDescent="0.2">
      <c r="A251" s="729" t="s">
        <v>594</v>
      </c>
      <c r="B251" s="730" t="s">
        <v>595</v>
      </c>
      <c r="C251" s="731" t="s">
        <v>608</v>
      </c>
      <c r="D251" s="732" t="s">
        <v>609</v>
      </c>
      <c r="E251" s="733">
        <v>50113001</v>
      </c>
      <c r="F251" s="732" t="s">
        <v>632</v>
      </c>
      <c r="G251" s="731" t="s">
        <v>629</v>
      </c>
      <c r="H251" s="731">
        <v>188219</v>
      </c>
      <c r="I251" s="731">
        <v>88219</v>
      </c>
      <c r="J251" s="731" t="s">
        <v>1055</v>
      </c>
      <c r="K251" s="731" t="s">
        <v>1057</v>
      </c>
      <c r="L251" s="734">
        <v>141.96315789473684</v>
      </c>
      <c r="M251" s="734">
        <v>57</v>
      </c>
      <c r="N251" s="735">
        <v>8091.9000000000005</v>
      </c>
    </row>
    <row r="252" spans="1:14" ht="14.45" customHeight="1" x14ac:dyDescent="0.2">
      <c r="A252" s="729" t="s">
        <v>594</v>
      </c>
      <c r="B252" s="730" t="s">
        <v>595</v>
      </c>
      <c r="C252" s="731" t="s">
        <v>608</v>
      </c>
      <c r="D252" s="732" t="s">
        <v>609</v>
      </c>
      <c r="E252" s="733">
        <v>50113001</v>
      </c>
      <c r="F252" s="732" t="s">
        <v>632</v>
      </c>
      <c r="G252" s="731" t="s">
        <v>629</v>
      </c>
      <c r="H252" s="731">
        <v>203092</v>
      </c>
      <c r="I252" s="731">
        <v>203092</v>
      </c>
      <c r="J252" s="731" t="s">
        <v>1058</v>
      </c>
      <c r="K252" s="731" t="s">
        <v>1059</v>
      </c>
      <c r="L252" s="734">
        <v>150.34</v>
      </c>
      <c r="M252" s="734">
        <v>1</v>
      </c>
      <c r="N252" s="735">
        <v>150.34</v>
      </c>
    </row>
    <row r="253" spans="1:14" ht="14.45" customHeight="1" x14ac:dyDescent="0.2">
      <c r="A253" s="729" t="s">
        <v>594</v>
      </c>
      <c r="B253" s="730" t="s">
        <v>595</v>
      </c>
      <c r="C253" s="731" t="s">
        <v>608</v>
      </c>
      <c r="D253" s="732" t="s">
        <v>609</v>
      </c>
      <c r="E253" s="733">
        <v>50113001</v>
      </c>
      <c r="F253" s="732" t="s">
        <v>632</v>
      </c>
      <c r="G253" s="731" t="s">
        <v>629</v>
      </c>
      <c r="H253" s="731">
        <v>117165</v>
      </c>
      <c r="I253" s="731">
        <v>17165</v>
      </c>
      <c r="J253" s="731" t="s">
        <v>1060</v>
      </c>
      <c r="K253" s="731" t="s">
        <v>1061</v>
      </c>
      <c r="L253" s="734">
        <v>270.61999999999989</v>
      </c>
      <c r="M253" s="734">
        <v>1</v>
      </c>
      <c r="N253" s="735">
        <v>270.61999999999989</v>
      </c>
    </row>
    <row r="254" spans="1:14" ht="14.45" customHeight="1" x14ac:dyDescent="0.2">
      <c r="A254" s="729" t="s">
        <v>594</v>
      </c>
      <c r="B254" s="730" t="s">
        <v>595</v>
      </c>
      <c r="C254" s="731" t="s">
        <v>608</v>
      </c>
      <c r="D254" s="732" t="s">
        <v>609</v>
      </c>
      <c r="E254" s="733">
        <v>50113001</v>
      </c>
      <c r="F254" s="732" t="s">
        <v>632</v>
      </c>
      <c r="G254" s="731" t="s">
        <v>629</v>
      </c>
      <c r="H254" s="731">
        <v>159747</v>
      </c>
      <c r="I254" s="731">
        <v>0</v>
      </c>
      <c r="J254" s="731" t="s">
        <v>1062</v>
      </c>
      <c r="K254" s="731" t="s">
        <v>1063</v>
      </c>
      <c r="L254" s="734">
        <v>35.799999999999997</v>
      </c>
      <c r="M254" s="734">
        <v>2</v>
      </c>
      <c r="N254" s="735">
        <v>71.599999999999994</v>
      </c>
    </row>
    <row r="255" spans="1:14" ht="14.45" customHeight="1" x14ac:dyDescent="0.2">
      <c r="A255" s="729" t="s">
        <v>594</v>
      </c>
      <c r="B255" s="730" t="s">
        <v>595</v>
      </c>
      <c r="C255" s="731" t="s">
        <v>608</v>
      </c>
      <c r="D255" s="732" t="s">
        <v>609</v>
      </c>
      <c r="E255" s="733">
        <v>50113001</v>
      </c>
      <c r="F255" s="732" t="s">
        <v>632</v>
      </c>
      <c r="G255" s="731" t="s">
        <v>648</v>
      </c>
      <c r="H255" s="731">
        <v>149910</v>
      </c>
      <c r="I255" s="731">
        <v>49910</v>
      </c>
      <c r="J255" s="731" t="s">
        <v>1064</v>
      </c>
      <c r="K255" s="731" t="s">
        <v>1065</v>
      </c>
      <c r="L255" s="734">
        <v>98.469999999999956</v>
      </c>
      <c r="M255" s="734">
        <v>1</v>
      </c>
      <c r="N255" s="735">
        <v>98.469999999999956</v>
      </c>
    </row>
    <row r="256" spans="1:14" ht="14.45" customHeight="1" x14ac:dyDescent="0.2">
      <c r="A256" s="729" t="s">
        <v>594</v>
      </c>
      <c r="B256" s="730" t="s">
        <v>595</v>
      </c>
      <c r="C256" s="731" t="s">
        <v>608</v>
      </c>
      <c r="D256" s="732" t="s">
        <v>609</v>
      </c>
      <c r="E256" s="733">
        <v>50113001</v>
      </c>
      <c r="F256" s="732" t="s">
        <v>632</v>
      </c>
      <c r="G256" s="731" t="s">
        <v>648</v>
      </c>
      <c r="H256" s="731">
        <v>149909</v>
      </c>
      <c r="I256" s="731">
        <v>49909</v>
      </c>
      <c r="J256" s="731" t="s">
        <v>1064</v>
      </c>
      <c r="K256" s="731" t="s">
        <v>1066</v>
      </c>
      <c r="L256" s="734">
        <v>27.9</v>
      </c>
      <c r="M256" s="734">
        <v>2</v>
      </c>
      <c r="N256" s="735">
        <v>55.8</v>
      </c>
    </row>
    <row r="257" spans="1:14" ht="14.45" customHeight="1" x14ac:dyDescent="0.2">
      <c r="A257" s="729" t="s">
        <v>594</v>
      </c>
      <c r="B257" s="730" t="s">
        <v>595</v>
      </c>
      <c r="C257" s="731" t="s">
        <v>608</v>
      </c>
      <c r="D257" s="732" t="s">
        <v>609</v>
      </c>
      <c r="E257" s="733">
        <v>50113001</v>
      </c>
      <c r="F257" s="732" t="s">
        <v>632</v>
      </c>
      <c r="G257" s="731" t="s">
        <v>629</v>
      </c>
      <c r="H257" s="731">
        <v>192853</v>
      </c>
      <c r="I257" s="731">
        <v>192853</v>
      </c>
      <c r="J257" s="731" t="s">
        <v>1067</v>
      </c>
      <c r="K257" s="731" t="s">
        <v>1068</v>
      </c>
      <c r="L257" s="734">
        <v>107.61555555555555</v>
      </c>
      <c r="M257" s="734">
        <v>9</v>
      </c>
      <c r="N257" s="735">
        <v>968.54</v>
      </c>
    </row>
    <row r="258" spans="1:14" ht="14.45" customHeight="1" x14ac:dyDescent="0.2">
      <c r="A258" s="729" t="s">
        <v>594</v>
      </c>
      <c r="B258" s="730" t="s">
        <v>595</v>
      </c>
      <c r="C258" s="731" t="s">
        <v>608</v>
      </c>
      <c r="D258" s="732" t="s">
        <v>609</v>
      </c>
      <c r="E258" s="733">
        <v>50113001</v>
      </c>
      <c r="F258" s="732" t="s">
        <v>632</v>
      </c>
      <c r="G258" s="731" t="s">
        <v>629</v>
      </c>
      <c r="H258" s="731">
        <v>110151</v>
      </c>
      <c r="I258" s="731">
        <v>10151</v>
      </c>
      <c r="J258" s="731" t="s">
        <v>1067</v>
      </c>
      <c r="K258" s="731" t="s">
        <v>1069</v>
      </c>
      <c r="L258" s="734">
        <v>66.068000000000012</v>
      </c>
      <c r="M258" s="734">
        <v>10</v>
      </c>
      <c r="N258" s="735">
        <v>660.68000000000006</v>
      </c>
    </row>
    <row r="259" spans="1:14" ht="14.45" customHeight="1" x14ac:dyDescent="0.2">
      <c r="A259" s="729" t="s">
        <v>594</v>
      </c>
      <c r="B259" s="730" t="s">
        <v>595</v>
      </c>
      <c r="C259" s="731" t="s">
        <v>608</v>
      </c>
      <c r="D259" s="732" t="s">
        <v>609</v>
      </c>
      <c r="E259" s="733">
        <v>50113001</v>
      </c>
      <c r="F259" s="732" t="s">
        <v>632</v>
      </c>
      <c r="G259" s="731" t="s">
        <v>629</v>
      </c>
      <c r="H259" s="731">
        <v>147478</v>
      </c>
      <c r="I259" s="731">
        <v>47478</v>
      </c>
      <c r="J259" s="731" t="s">
        <v>1070</v>
      </c>
      <c r="K259" s="731" t="s">
        <v>1071</v>
      </c>
      <c r="L259" s="734">
        <v>84.59</v>
      </c>
      <c r="M259" s="734">
        <v>1</v>
      </c>
      <c r="N259" s="735">
        <v>84.59</v>
      </c>
    </row>
    <row r="260" spans="1:14" ht="14.45" customHeight="1" x14ac:dyDescent="0.2">
      <c r="A260" s="729" t="s">
        <v>594</v>
      </c>
      <c r="B260" s="730" t="s">
        <v>595</v>
      </c>
      <c r="C260" s="731" t="s">
        <v>608</v>
      </c>
      <c r="D260" s="732" t="s">
        <v>609</v>
      </c>
      <c r="E260" s="733">
        <v>50113001</v>
      </c>
      <c r="F260" s="732" t="s">
        <v>632</v>
      </c>
      <c r="G260" s="731" t="s">
        <v>648</v>
      </c>
      <c r="H260" s="731">
        <v>114070</v>
      </c>
      <c r="I260" s="731">
        <v>114070</v>
      </c>
      <c r="J260" s="731" t="s">
        <v>1072</v>
      </c>
      <c r="K260" s="731" t="s">
        <v>1073</v>
      </c>
      <c r="L260" s="734">
        <v>90.460000000000008</v>
      </c>
      <c r="M260" s="734">
        <v>1</v>
      </c>
      <c r="N260" s="735">
        <v>90.460000000000008</v>
      </c>
    </row>
    <row r="261" spans="1:14" ht="14.45" customHeight="1" x14ac:dyDescent="0.2">
      <c r="A261" s="729" t="s">
        <v>594</v>
      </c>
      <c r="B261" s="730" t="s">
        <v>595</v>
      </c>
      <c r="C261" s="731" t="s">
        <v>608</v>
      </c>
      <c r="D261" s="732" t="s">
        <v>609</v>
      </c>
      <c r="E261" s="733">
        <v>50113001</v>
      </c>
      <c r="F261" s="732" t="s">
        <v>632</v>
      </c>
      <c r="G261" s="731" t="s">
        <v>648</v>
      </c>
      <c r="H261" s="731">
        <v>844378</v>
      </c>
      <c r="I261" s="731">
        <v>114067</v>
      </c>
      <c r="J261" s="731" t="s">
        <v>1074</v>
      </c>
      <c r="K261" s="731" t="s">
        <v>1075</v>
      </c>
      <c r="L261" s="734">
        <v>48.54</v>
      </c>
      <c r="M261" s="734">
        <v>1</v>
      </c>
      <c r="N261" s="735">
        <v>48.54</v>
      </c>
    </row>
    <row r="262" spans="1:14" ht="14.45" customHeight="1" x14ac:dyDescent="0.2">
      <c r="A262" s="729" t="s">
        <v>594</v>
      </c>
      <c r="B262" s="730" t="s">
        <v>595</v>
      </c>
      <c r="C262" s="731" t="s">
        <v>608</v>
      </c>
      <c r="D262" s="732" t="s">
        <v>609</v>
      </c>
      <c r="E262" s="733">
        <v>50113001</v>
      </c>
      <c r="F262" s="732" t="s">
        <v>632</v>
      </c>
      <c r="G262" s="731" t="s">
        <v>629</v>
      </c>
      <c r="H262" s="731">
        <v>117992</v>
      </c>
      <c r="I262" s="731">
        <v>17992</v>
      </c>
      <c r="J262" s="731" t="s">
        <v>1076</v>
      </c>
      <c r="K262" s="731" t="s">
        <v>1077</v>
      </c>
      <c r="L262" s="734">
        <v>83.35</v>
      </c>
      <c r="M262" s="734">
        <v>1</v>
      </c>
      <c r="N262" s="735">
        <v>83.35</v>
      </c>
    </row>
    <row r="263" spans="1:14" ht="14.45" customHeight="1" x14ac:dyDescent="0.2">
      <c r="A263" s="729" t="s">
        <v>594</v>
      </c>
      <c r="B263" s="730" t="s">
        <v>595</v>
      </c>
      <c r="C263" s="731" t="s">
        <v>608</v>
      </c>
      <c r="D263" s="732" t="s">
        <v>609</v>
      </c>
      <c r="E263" s="733">
        <v>50113001</v>
      </c>
      <c r="F263" s="732" t="s">
        <v>632</v>
      </c>
      <c r="G263" s="731" t="s">
        <v>629</v>
      </c>
      <c r="H263" s="731">
        <v>231541</v>
      </c>
      <c r="I263" s="731">
        <v>231541</v>
      </c>
      <c r="J263" s="731" t="s">
        <v>1078</v>
      </c>
      <c r="K263" s="731" t="s">
        <v>1079</v>
      </c>
      <c r="L263" s="734">
        <v>80.69</v>
      </c>
      <c r="M263" s="734">
        <v>4</v>
      </c>
      <c r="N263" s="735">
        <v>322.76</v>
      </c>
    </row>
    <row r="264" spans="1:14" ht="14.45" customHeight="1" x14ac:dyDescent="0.2">
      <c r="A264" s="729" t="s">
        <v>594</v>
      </c>
      <c r="B264" s="730" t="s">
        <v>595</v>
      </c>
      <c r="C264" s="731" t="s">
        <v>608</v>
      </c>
      <c r="D264" s="732" t="s">
        <v>609</v>
      </c>
      <c r="E264" s="733">
        <v>50113001</v>
      </c>
      <c r="F264" s="732" t="s">
        <v>632</v>
      </c>
      <c r="G264" s="731" t="s">
        <v>629</v>
      </c>
      <c r="H264" s="731">
        <v>231544</v>
      </c>
      <c r="I264" s="731">
        <v>231544</v>
      </c>
      <c r="J264" s="731" t="s">
        <v>1078</v>
      </c>
      <c r="K264" s="731" t="s">
        <v>1080</v>
      </c>
      <c r="L264" s="734">
        <v>80.691904761904766</v>
      </c>
      <c r="M264" s="734">
        <v>42</v>
      </c>
      <c r="N264" s="735">
        <v>3389.0600000000004</v>
      </c>
    </row>
    <row r="265" spans="1:14" ht="14.45" customHeight="1" x14ac:dyDescent="0.2">
      <c r="A265" s="729" t="s">
        <v>594</v>
      </c>
      <c r="B265" s="730" t="s">
        <v>595</v>
      </c>
      <c r="C265" s="731" t="s">
        <v>608</v>
      </c>
      <c r="D265" s="732" t="s">
        <v>609</v>
      </c>
      <c r="E265" s="733">
        <v>50113001</v>
      </c>
      <c r="F265" s="732" t="s">
        <v>632</v>
      </c>
      <c r="G265" s="731" t="s">
        <v>629</v>
      </c>
      <c r="H265" s="731">
        <v>237330</v>
      </c>
      <c r="I265" s="731">
        <v>237330</v>
      </c>
      <c r="J265" s="731" t="s">
        <v>1081</v>
      </c>
      <c r="K265" s="731" t="s">
        <v>1082</v>
      </c>
      <c r="L265" s="734">
        <v>110.24901960784315</v>
      </c>
      <c r="M265" s="734">
        <v>51</v>
      </c>
      <c r="N265" s="735">
        <v>5622.7000000000007</v>
      </c>
    </row>
    <row r="266" spans="1:14" ht="14.45" customHeight="1" x14ac:dyDescent="0.2">
      <c r="A266" s="729" t="s">
        <v>594</v>
      </c>
      <c r="B266" s="730" t="s">
        <v>595</v>
      </c>
      <c r="C266" s="731" t="s">
        <v>608</v>
      </c>
      <c r="D266" s="732" t="s">
        <v>609</v>
      </c>
      <c r="E266" s="733">
        <v>50113001</v>
      </c>
      <c r="F266" s="732" t="s">
        <v>632</v>
      </c>
      <c r="G266" s="731" t="s">
        <v>629</v>
      </c>
      <c r="H266" s="731">
        <v>987685</v>
      </c>
      <c r="I266" s="731">
        <v>0</v>
      </c>
      <c r="J266" s="731" t="s">
        <v>1083</v>
      </c>
      <c r="K266" s="731" t="s">
        <v>329</v>
      </c>
      <c r="L266" s="734">
        <v>132.96636161735555</v>
      </c>
      <c r="M266" s="734">
        <v>11</v>
      </c>
      <c r="N266" s="735">
        <v>1462.629977790911</v>
      </c>
    </row>
    <row r="267" spans="1:14" ht="14.45" customHeight="1" x14ac:dyDescent="0.2">
      <c r="A267" s="729" t="s">
        <v>594</v>
      </c>
      <c r="B267" s="730" t="s">
        <v>595</v>
      </c>
      <c r="C267" s="731" t="s">
        <v>608</v>
      </c>
      <c r="D267" s="732" t="s">
        <v>609</v>
      </c>
      <c r="E267" s="733">
        <v>50113001</v>
      </c>
      <c r="F267" s="732" t="s">
        <v>632</v>
      </c>
      <c r="G267" s="731" t="s">
        <v>629</v>
      </c>
      <c r="H267" s="731">
        <v>159750</v>
      </c>
      <c r="I267" s="731">
        <v>0</v>
      </c>
      <c r="J267" s="731" t="s">
        <v>1084</v>
      </c>
      <c r="K267" s="731" t="s">
        <v>1085</v>
      </c>
      <c r="L267" s="734">
        <v>28.73</v>
      </c>
      <c r="M267" s="734">
        <v>3</v>
      </c>
      <c r="N267" s="735">
        <v>86.19</v>
      </c>
    </row>
    <row r="268" spans="1:14" ht="14.45" customHeight="1" x14ac:dyDescent="0.2">
      <c r="A268" s="729" t="s">
        <v>594</v>
      </c>
      <c r="B268" s="730" t="s">
        <v>595</v>
      </c>
      <c r="C268" s="731" t="s">
        <v>608</v>
      </c>
      <c r="D268" s="732" t="s">
        <v>609</v>
      </c>
      <c r="E268" s="733">
        <v>50113001</v>
      </c>
      <c r="F268" s="732" t="s">
        <v>632</v>
      </c>
      <c r="G268" s="731" t="s">
        <v>629</v>
      </c>
      <c r="H268" s="731">
        <v>207527</v>
      </c>
      <c r="I268" s="731">
        <v>207527</v>
      </c>
      <c r="J268" s="731" t="s">
        <v>1086</v>
      </c>
      <c r="K268" s="731" t="s">
        <v>1087</v>
      </c>
      <c r="L268" s="734">
        <v>61.63000000000001</v>
      </c>
      <c r="M268" s="734">
        <v>2</v>
      </c>
      <c r="N268" s="735">
        <v>123.26000000000002</v>
      </c>
    </row>
    <row r="269" spans="1:14" ht="14.45" customHeight="1" x14ac:dyDescent="0.2">
      <c r="A269" s="729" t="s">
        <v>594</v>
      </c>
      <c r="B269" s="730" t="s">
        <v>595</v>
      </c>
      <c r="C269" s="731" t="s">
        <v>608</v>
      </c>
      <c r="D269" s="732" t="s">
        <v>609</v>
      </c>
      <c r="E269" s="733">
        <v>50113001</v>
      </c>
      <c r="F269" s="732" t="s">
        <v>632</v>
      </c>
      <c r="G269" s="731" t="s">
        <v>648</v>
      </c>
      <c r="H269" s="731">
        <v>145849</v>
      </c>
      <c r="I269" s="731">
        <v>145849</v>
      </c>
      <c r="J269" s="731" t="s">
        <v>1088</v>
      </c>
      <c r="K269" s="731" t="s">
        <v>1089</v>
      </c>
      <c r="L269" s="734">
        <v>96.929999999999978</v>
      </c>
      <c r="M269" s="734">
        <v>1</v>
      </c>
      <c r="N269" s="735">
        <v>96.929999999999978</v>
      </c>
    </row>
    <row r="270" spans="1:14" ht="14.45" customHeight="1" x14ac:dyDescent="0.2">
      <c r="A270" s="729" t="s">
        <v>594</v>
      </c>
      <c r="B270" s="730" t="s">
        <v>595</v>
      </c>
      <c r="C270" s="731" t="s">
        <v>608</v>
      </c>
      <c r="D270" s="732" t="s">
        <v>609</v>
      </c>
      <c r="E270" s="733">
        <v>50113001</v>
      </c>
      <c r="F270" s="732" t="s">
        <v>632</v>
      </c>
      <c r="G270" s="731" t="s">
        <v>629</v>
      </c>
      <c r="H270" s="731">
        <v>100502</v>
      </c>
      <c r="I270" s="731">
        <v>502</v>
      </c>
      <c r="J270" s="731" t="s">
        <v>1090</v>
      </c>
      <c r="K270" s="731" t="s">
        <v>1091</v>
      </c>
      <c r="L270" s="734">
        <v>268.4092307692307</v>
      </c>
      <c r="M270" s="734">
        <v>13</v>
      </c>
      <c r="N270" s="735">
        <v>3489.3199999999993</v>
      </c>
    </row>
    <row r="271" spans="1:14" ht="14.45" customHeight="1" x14ac:dyDescent="0.2">
      <c r="A271" s="729" t="s">
        <v>594</v>
      </c>
      <c r="B271" s="730" t="s">
        <v>595</v>
      </c>
      <c r="C271" s="731" t="s">
        <v>608</v>
      </c>
      <c r="D271" s="732" t="s">
        <v>609</v>
      </c>
      <c r="E271" s="733">
        <v>50113001</v>
      </c>
      <c r="F271" s="732" t="s">
        <v>632</v>
      </c>
      <c r="G271" s="731" t="s">
        <v>629</v>
      </c>
      <c r="H271" s="731">
        <v>102684</v>
      </c>
      <c r="I271" s="731">
        <v>2684</v>
      </c>
      <c r="J271" s="731" t="s">
        <v>1090</v>
      </c>
      <c r="K271" s="731" t="s">
        <v>1092</v>
      </c>
      <c r="L271" s="734">
        <v>110.37518518518519</v>
      </c>
      <c r="M271" s="734">
        <v>27</v>
      </c>
      <c r="N271" s="735">
        <v>2980.13</v>
      </c>
    </row>
    <row r="272" spans="1:14" ht="14.45" customHeight="1" x14ac:dyDescent="0.2">
      <c r="A272" s="729" t="s">
        <v>594</v>
      </c>
      <c r="B272" s="730" t="s">
        <v>595</v>
      </c>
      <c r="C272" s="731" t="s">
        <v>608</v>
      </c>
      <c r="D272" s="732" t="s">
        <v>609</v>
      </c>
      <c r="E272" s="733">
        <v>50113001</v>
      </c>
      <c r="F272" s="732" t="s">
        <v>632</v>
      </c>
      <c r="G272" s="731" t="s">
        <v>648</v>
      </c>
      <c r="H272" s="731">
        <v>239963</v>
      </c>
      <c r="I272" s="731">
        <v>239963</v>
      </c>
      <c r="J272" s="731" t="s">
        <v>1093</v>
      </c>
      <c r="K272" s="731" t="s">
        <v>1094</v>
      </c>
      <c r="L272" s="734">
        <v>155.56133333333335</v>
      </c>
      <c r="M272" s="734">
        <v>12</v>
      </c>
      <c r="N272" s="735">
        <v>1866.7360000000001</v>
      </c>
    </row>
    <row r="273" spans="1:14" ht="14.45" customHeight="1" x14ac:dyDescent="0.2">
      <c r="A273" s="729" t="s">
        <v>594</v>
      </c>
      <c r="B273" s="730" t="s">
        <v>595</v>
      </c>
      <c r="C273" s="731" t="s">
        <v>608</v>
      </c>
      <c r="D273" s="732" t="s">
        <v>609</v>
      </c>
      <c r="E273" s="733">
        <v>50113001</v>
      </c>
      <c r="F273" s="732" t="s">
        <v>632</v>
      </c>
      <c r="G273" s="731" t="s">
        <v>648</v>
      </c>
      <c r="H273" s="731">
        <v>127737</v>
      </c>
      <c r="I273" s="731">
        <v>127737</v>
      </c>
      <c r="J273" s="731" t="s">
        <v>1095</v>
      </c>
      <c r="K273" s="731" t="s">
        <v>1096</v>
      </c>
      <c r="L273" s="734">
        <v>67.39</v>
      </c>
      <c r="M273" s="734">
        <v>11</v>
      </c>
      <c r="N273" s="735">
        <v>741.29</v>
      </c>
    </row>
    <row r="274" spans="1:14" ht="14.45" customHeight="1" x14ac:dyDescent="0.2">
      <c r="A274" s="729" t="s">
        <v>594</v>
      </c>
      <c r="B274" s="730" t="s">
        <v>595</v>
      </c>
      <c r="C274" s="731" t="s">
        <v>608</v>
      </c>
      <c r="D274" s="732" t="s">
        <v>609</v>
      </c>
      <c r="E274" s="733">
        <v>50113001</v>
      </c>
      <c r="F274" s="732" t="s">
        <v>632</v>
      </c>
      <c r="G274" s="731" t="s">
        <v>648</v>
      </c>
      <c r="H274" s="731">
        <v>239964</v>
      </c>
      <c r="I274" s="731">
        <v>239964</v>
      </c>
      <c r="J274" s="731" t="s">
        <v>1095</v>
      </c>
      <c r="K274" s="731" t="s">
        <v>1096</v>
      </c>
      <c r="L274" s="734">
        <v>129.74631578947367</v>
      </c>
      <c r="M274" s="734">
        <v>38</v>
      </c>
      <c r="N274" s="735">
        <v>4930.3599999999997</v>
      </c>
    </row>
    <row r="275" spans="1:14" ht="14.45" customHeight="1" x14ac:dyDescent="0.2">
      <c r="A275" s="729" t="s">
        <v>594</v>
      </c>
      <c r="B275" s="730" t="s">
        <v>595</v>
      </c>
      <c r="C275" s="731" t="s">
        <v>608</v>
      </c>
      <c r="D275" s="732" t="s">
        <v>609</v>
      </c>
      <c r="E275" s="733">
        <v>50113001</v>
      </c>
      <c r="F275" s="732" t="s">
        <v>632</v>
      </c>
      <c r="G275" s="731" t="s">
        <v>629</v>
      </c>
      <c r="H275" s="731">
        <v>113816</v>
      </c>
      <c r="I275" s="731">
        <v>13816</v>
      </c>
      <c r="J275" s="731" t="s">
        <v>1097</v>
      </c>
      <c r="K275" s="731" t="s">
        <v>1098</v>
      </c>
      <c r="L275" s="734">
        <v>255.75000000000006</v>
      </c>
      <c r="M275" s="734">
        <v>1</v>
      </c>
      <c r="N275" s="735">
        <v>255.75000000000006</v>
      </c>
    </row>
    <row r="276" spans="1:14" ht="14.45" customHeight="1" x14ac:dyDescent="0.2">
      <c r="A276" s="729" t="s">
        <v>594</v>
      </c>
      <c r="B276" s="730" t="s">
        <v>595</v>
      </c>
      <c r="C276" s="731" t="s">
        <v>608</v>
      </c>
      <c r="D276" s="732" t="s">
        <v>609</v>
      </c>
      <c r="E276" s="733">
        <v>50113001</v>
      </c>
      <c r="F276" s="732" t="s">
        <v>632</v>
      </c>
      <c r="G276" s="731" t="s">
        <v>329</v>
      </c>
      <c r="H276" s="731">
        <v>235822</v>
      </c>
      <c r="I276" s="731">
        <v>235822</v>
      </c>
      <c r="J276" s="731" t="s">
        <v>1099</v>
      </c>
      <c r="K276" s="731" t="s">
        <v>1100</v>
      </c>
      <c r="L276" s="734">
        <v>119.78999999999999</v>
      </c>
      <c r="M276" s="734">
        <v>1</v>
      </c>
      <c r="N276" s="735">
        <v>119.78999999999999</v>
      </c>
    </row>
    <row r="277" spans="1:14" ht="14.45" customHeight="1" x14ac:dyDescent="0.2">
      <c r="A277" s="729" t="s">
        <v>594</v>
      </c>
      <c r="B277" s="730" t="s">
        <v>595</v>
      </c>
      <c r="C277" s="731" t="s">
        <v>608</v>
      </c>
      <c r="D277" s="732" t="s">
        <v>609</v>
      </c>
      <c r="E277" s="733">
        <v>50113001</v>
      </c>
      <c r="F277" s="732" t="s">
        <v>632</v>
      </c>
      <c r="G277" s="731" t="s">
        <v>629</v>
      </c>
      <c r="H277" s="731">
        <v>850104</v>
      </c>
      <c r="I277" s="731">
        <v>164344</v>
      </c>
      <c r="J277" s="731" t="s">
        <v>1101</v>
      </c>
      <c r="K277" s="731" t="s">
        <v>1102</v>
      </c>
      <c r="L277" s="734">
        <v>125.35</v>
      </c>
      <c r="M277" s="734">
        <v>1</v>
      </c>
      <c r="N277" s="735">
        <v>125.35</v>
      </c>
    </row>
    <row r="278" spans="1:14" ht="14.45" customHeight="1" x14ac:dyDescent="0.2">
      <c r="A278" s="729" t="s">
        <v>594</v>
      </c>
      <c r="B278" s="730" t="s">
        <v>595</v>
      </c>
      <c r="C278" s="731" t="s">
        <v>608</v>
      </c>
      <c r="D278" s="732" t="s">
        <v>609</v>
      </c>
      <c r="E278" s="733">
        <v>50113001</v>
      </c>
      <c r="F278" s="732" t="s">
        <v>632</v>
      </c>
      <c r="G278" s="731" t="s">
        <v>629</v>
      </c>
      <c r="H278" s="731">
        <v>101125</v>
      </c>
      <c r="I278" s="731">
        <v>1125</v>
      </c>
      <c r="J278" s="731" t="s">
        <v>1103</v>
      </c>
      <c r="K278" s="731" t="s">
        <v>1104</v>
      </c>
      <c r="L278" s="734">
        <v>77.421063829787229</v>
      </c>
      <c r="M278" s="734">
        <v>47</v>
      </c>
      <c r="N278" s="735">
        <v>3638.79</v>
      </c>
    </row>
    <row r="279" spans="1:14" ht="14.45" customHeight="1" x14ac:dyDescent="0.2">
      <c r="A279" s="729" t="s">
        <v>594</v>
      </c>
      <c r="B279" s="730" t="s">
        <v>595</v>
      </c>
      <c r="C279" s="731" t="s">
        <v>608</v>
      </c>
      <c r="D279" s="732" t="s">
        <v>609</v>
      </c>
      <c r="E279" s="733">
        <v>50113001</v>
      </c>
      <c r="F279" s="732" t="s">
        <v>632</v>
      </c>
      <c r="G279" s="731" t="s">
        <v>629</v>
      </c>
      <c r="H279" s="731">
        <v>203765</v>
      </c>
      <c r="I279" s="731">
        <v>203765</v>
      </c>
      <c r="J279" s="731" t="s">
        <v>1105</v>
      </c>
      <c r="K279" s="731" t="s">
        <v>1106</v>
      </c>
      <c r="L279" s="734">
        <v>141.29999999999995</v>
      </c>
      <c r="M279" s="734">
        <v>1</v>
      </c>
      <c r="N279" s="735">
        <v>141.29999999999995</v>
      </c>
    </row>
    <row r="280" spans="1:14" ht="14.45" customHeight="1" x14ac:dyDescent="0.2">
      <c r="A280" s="729" t="s">
        <v>594</v>
      </c>
      <c r="B280" s="730" t="s">
        <v>595</v>
      </c>
      <c r="C280" s="731" t="s">
        <v>608</v>
      </c>
      <c r="D280" s="732" t="s">
        <v>609</v>
      </c>
      <c r="E280" s="733">
        <v>50113001</v>
      </c>
      <c r="F280" s="732" t="s">
        <v>632</v>
      </c>
      <c r="G280" s="731" t="s">
        <v>329</v>
      </c>
      <c r="H280" s="731">
        <v>232296</v>
      </c>
      <c r="I280" s="731">
        <v>232296</v>
      </c>
      <c r="J280" s="731" t="s">
        <v>1107</v>
      </c>
      <c r="K280" s="731" t="s">
        <v>1108</v>
      </c>
      <c r="L280" s="734">
        <v>77.209999999999994</v>
      </c>
      <c r="M280" s="734">
        <v>3</v>
      </c>
      <c r="N280" s="735">
        <v>231.63</v>
      </c>
    </row>
    <row r="281" spans="1:14" ht="14.45" customHeight="1" x14ac:dyDescent="0.2">
      <c r="A281" s="729" t="s">
        <v>594</v>
      </c>
      <c r="B281" s="730" t="s">
        <v>595</v>
      </c>
      <c r="C281" s="731" t="s">
        <v>608</v>
      </c>
      <c r="D281" s="732" t="s">
        <v>609</v>
      </c>
      <c r="E281" s="733">
        <v>50113001</v>
      </c>
      <c r="F281" s="732" t="s">
        <v>632</v>
      </c>
      <c r="G281" s="731" t="s">
        <v>648</v>
      </c>
      <c r="H281" s="731">
        <v>32859</v>
      </c>
      <c r="I281" s="731">
        <v>32859</v>
      </c>
      <c r="J281" s="731" t="s">
        <v>1109</v>
      </c>
      <c r="K281" s="731" t="s">
        <v>1110</v>
      </c>
      <c r="L281" s="734">
        <v>135.88999999999996</v>
      </c>
      <c r="M281" s="734">
        <v>1</v>
      </c>
      <c r="N281" s="735">
        <v>135.88999999999996</v>
      </c>
    </row>
    <row r="282" spans="1:14" ht="14.45" customHeight="1" x14ac:dyDescent="0.2">
      <c r="A282" s="729" t="s">
        <v>594</v>
      </c>
      <c r="B282" s="730" t="s">
        <v>595</v>
      </c>
      <c r="C282" s="731" t="s">
        <v>608</v>
      </c>
      <c r="D282" s="732" t="s">
        <v>609</v>
      </c>
      <c r="E282" s="733">
        <v>50113001</v>
      </c>
      <c r="F282" s="732" t="s">
        <v>632</v>
      </c>
      <c r="G282" s="731" t="s">
        <v>648</v>
      </c>
      <c r="H282" s="731">
        <v>132857</v>
      </c>
      <c r="I282" s="731">
        <v>32857</v>
      </c>
      <c r="J282" s="731" t="s">
        <v>1109</v>
      </c>
      <c r="K282" s="731" t="s">
        <v>1111</v>
      </c>
      <c r="L282" s="734">
        <v>52.723333333333336</v>
      </c>
      <c r="M282" s="734">
        <v>3</v>
      </c>
      <c r="N282" s="735">
        <v>158.17000000000002</v>
      </c>
    </row>
    <row r="283" spans="1:14" ht="14.45" customHeight="1" x14ac:dyDescent="0.2">
      <c r="A283" s="729" t="s">
        <v>594</v>
      </c>
      <c r="B283" s="730" t="s">
        <v>595</v>
      </c>
      <c r="C283" s="731" t="s">
        <v>608</v>
      </c>
      <c r="D283" s="732" t="s">
        <v>609</v>
      </c>
      <c r="E283" s="733">
        <v>50113001</v>
      </c>
      <c r="F283" s="732" t="s">
        <v>632</v>
      </c>
      <c r="G283" s="731" t="s">
        <v>648</v>
      </c>
      <c r="H283" s="731">
        <v>132858</v>
      </c>
      <c r="I283" s="731">
        <v>32858</v>
      </c>
      <c r="J283" s="731" t="s">
        <v>1109</v>
      </c>
      <c r="K283" s="731" t="s">
        <v>1112</v>
      </c>
      <c r="L283" s="734">
        <v>95.674482758620698</v>
      </c>
      <c r="M283" s="734">
        <v>29</v>
      </c>
      <c r="N283" s="735">
        <v>2774.5600000000004</v>
      </c>
    </row>
    <row r="284" spans="1:14" ht="14.45" customHeight="1" x14ac:dyDescent="0.2">
      <c r="A284" s="729" t="s">
        <v>594</v>
      </c>
      <c r="B284" s="730" t="s">
        <v>595</v>
      </c>
      <c r="C284" s="731" t="s">
        <v>608</v>
      </c>
      <c r="D284" s="732" t="s">
        <v>609</v>
      </c>
      <c r="E284" s="733">
        <v>50113001</v>
      </c>
      <c r="F284" s="732" t="s">
        <v>632</v>
      </c>
      <c r="G284" s="731" t="s">
        <v>648</v>
      </c>
      <c r="H284" s="731">
        <v>103591</v>
      </c>
      <c r="I284" s="731">
        <v>3591</v>
      </c>
      <c r="J284" s="731" t="s">
        <v>1113</v>
      </c>
      <c r="K284" s="731" t="s">
        <v>1114</v>
      </c>
      <c r="L284" s="734">
        <v>432.72</v>
      </c>
      <c r="M284" s="734">
        <v>1</v>
      </c>
      <c r="N284" s="735">
        <v>432.72</v>
      </c>
    </row>
    <row r="285" spans="1:14" ht="14.45" customHeight="1" x14ac:dyDescent="0.2">
      <c r="A285" s="729" t="s">
        <v>594</v>
      </c>
      <c r="B285" s="730" t="s">
        <v>595</v>
      </c>
      <c r="C285" s="731" t="s">
        <v>608</v>
      </c>
      <c r="D285" s="732" t="s">
        <v>609</v>
      </c>
      <c r="E285" s="733">
        <v>50113001</v>
      </c>
      <c r="F285" s="732" t="s">
        <v>632</v>
      </c>
      <c r="G285" s="731" t="s">
        <v>329</v>
      </c>
      <c r="H285" s="731">
        <v>229887</v>
      </c>
      <c r="I285" s="731">
        <v>229887</v>
      </c>
      <c r="J285" s="731" t="s">
        <v>1115</v>
      </c>
      <c r="K285" s="731" t="s">
        <v>1116</v>
      </c>
      <c r="L285" s="734">
        <v>64.8</v>
      </c>
      <c r="M285" s="734">
        <v>2</v>
      </c>
      <c r="N285" s="735">
        <v>129.6</v>
      </c>
    </row>
    <row r="286" spans="1:14" ht="14.45" customHeight="1" x14ac:dyDescent="0.2">
      <c r="A286" s="729" t="s">
        <v>594</v>
      </c>
      <c r="B286" s="730" t="s">
        <v>595</v>
      </c>
      <c r="C286" s="731" t="s">
        <v>608</v>
      </c>
      <c r="D286" s="732" t="s">
        <v>609</v>
      </c>
      <c r="E286" s="733">
        <v>50113001</v>
      </c>
      <c r="F286" s="732" t="s">
        <v>632</v>
      </c>
      <c r="G286" s="731" t="s">
        <v>629</v>
      </c>
      <c r="H286" s="731">
        <v>112572</v>
      </c>
      <c r="I286" s="731">
        <v>112572</v>
      </c>
      <c r="J286" s="731" t="s">
        <v>1117</v>
      </c>
      <c r="K286" s="731" t="s">
        <v>1118</v>
      </c>
      <c r="L286" s="734">
        <v>64.779999999999987</v>
      </c>
      <c r="M286" s="734">
        <v>6</v>
      </c>
      <c r="N286" s="735">
        <v>388.67999999999995</v>
      </c>
    </row>
    <row r="287" spans="1:14" ht="14.45" customHeight="1" x14ac:dyDescent="0.2">
      <c r="A287" s="729" t="s">
        <v>594</v>
      </c>
      <c r="B287" s="730" t="s">
        <v>595</v>
      </c>
      <c r="C287" s="731" t="s">
        <v>608</v>
      </c>
      <c r="D287" s="732" t="s">
        <v>609</v>
      </c>
      <c r="E287" s="733">
        <v>50113001</v>
      </c>
      <c r="F287" s="732" t="s">
        <v>632</v>
      </c>
      <c r="G287" s="731" t="s">
        <v>629</v>
      </c>
      <c r="H287" s="731">
        <v>230353</v>
      </c>
      <c r="I287" s="731">
        <v>230353</v>
      </c>
      <c r="J287" s="731" t="s">
        <v>1119</v>
      </c>
      <c r="K287" s="731" t="s">
        <v>1120</v>
      </c>
      <c r="L287" s="734">
        <v>1687.3885714285711</v>
      </c>
      <c r="M287" s="734">
        <v>21</v>
      </c>
      <c r="N287" s="735">
        <v>35435.159999999996</v>
      </c>
    </row>
    <row r="288" spans="1:14" ht="14.45" customHeight="1" x14ac:dyDescent="0.2">
      <c r="A288" s="729" t="s">
        <v>594</v>
      </c>
      <c r="B288" s="730" t="s">
        <v>595</v>
      </c>
      <c r="C288" s="731" t="s">
        <v>608</v>
      </c>
      <c r="D288" s="732" t="s">
        <v>609</v>
      </c>
      <c r="E288" s="733">
        <v>50113001</v>
      </c>
      <c r="F288" s="732" t="s">
        <v>632</v>
      </c>
      <c r="G288" s="731" t="s">
        <v>648</v>
      </c>
      <c r="H288" s="731">
        <v>191788</v>
      </c>
      <c r="I288" s="731">
        <v>91788</v>
      </c>
      <c r="J288" s="731" t="s">
        <v>1121</v>
      </c>
      <c r="K288" s="731" t="s">
        <v>836</v>
      </c>
      <c r="L288" s="734">
        <v>9.1158974358974376</v>
      </c>
      <c r="M288" s="734">
        <v>39</v>
      </c>
      <c r="N288" s="735">
        <v>355.5200000000001</v>
      </c>
    </row>
    <row r="289" spans="1:14" ht="14.45" customHeight="1" x14ac:dyDescent="0.2">
      <c r="A289" s="729" t="s">
        <v>594</v>
      </c>
      <c r="B289" s="730" t="s">
        <v>595</v>
      </c>
      <c r="C289" s="731" t="s">
        <v>608</v>
      </c>
      <c r="D289" s="732" t="s">
        <v>609</v>
      </c>
      <c r="E289" s="733">
        <v>50113001</v>
      </c>
      <c r="F289" s="732" t="s">
        <v>632</v>
      </c>
      <c r="G289" s="731" t="s">
        <v>648</v>
      </c>
      <c r="H289" s="731">
        <v>106618</v>
      </c>
      <c r="I289" s="731">
        <v>6618</v>
      </c>
      <c r="J289" s="731" t="s">
        <v>1122</v>
      </c>
      <c r="K289" s="731" t="s">
        <v>1123</v>
      </c>
      <c r="L289" s="734">
        <v>19.59</v>
      </c>
      <c r="M289" s="734">
        <v>2</v>
      </c>
      <c r="N289" s="735">
        <v>39.18</v>
      </c>
    </row>
    <row r="290" spans="1:14" ht="14.45" customHeight="1" x14ac:dyDescent="0.2">
      <c r="A290" s="729" t="s">
        <v>594</v>
      </c>
      <c r="B290" s="730" t="s">
        <v>595</v>
      </c>
      <c r="C290" s="731" t="s">
        <v>608</v>
      </c>
      <c r="D290" s="732" t="s">
        <v>609</v>
      </c>
      <c r="E290" s="733">
        <v>50113001</v>
      </c>
      <c r="F290" s="732" t="s">
        <v>632</v>
      </c>
      <c r="G290" s="731" t="s">
        <v>648</v>
      </c>
      <c r="H290" s="731">
        <v>184398</v>
      </c>
      <c r="I290" s="731">
        <v>84398</v>
      </c>
      <c r="J290" s="731" t="s">
        <v>1124</v>
      </c>
      <c r="K290" s="731" t="s">
        <v>1125</v>
      </c>
      <c r="L290" s="734">
        <v>114.03000000000004</v>
      </c>
      <c r="M290" s="734">
        <v>1</v>
      </c>
      <c r="N290" s="735">
        <v>114.03000000000004</v>
      </c>
    </row>
    <row r="291" spans="1:14" ht="14.45" customHeight="1" x14ac:dyDescent="0.2">
      <c r="A291" s="729" t="s">
        <v>594</v>
      </c>
      <c r="B291" s="730" t="s">
        <v>595</v>
      </c>
      <c r="C291" s="731" t="s">
        <v>608</v>
      </c>
      <c r="D291" s="732" t="s">
        <v>609</v>
      </c>
      <c r="E291" s="733">
        <v>50113001</v>
      </c>
      <c r="F291" s="732" t="s">
        <v>632</v>
      </c>
      <c r="G291" s="731" t="s">
        <v>648</v>
      </c>
      <c r="H291" s="731">
        <v>184400</v>
      </c>
      <c r="I291" s="731">
        <v>84400</v>
      </c>
      <c r="J291" s="731" t="s">
        <v>1126</v>
      </c>
      <c r="K291" s="731" t="s">
        <v>1127</v>
      </c>
      <c r="L291" s="734">
        <v>254.94999999999996</v>
      </c>
      <c r="M291" s="734">
        <v>2</v>
      </c>
      <c r="N291" s="735">
        <v>509.89999999999992</v>
      </c>
    </row>
    <row r="292" spans="1:14" ht="14.45" customHeight="1" x14ac:dyDescent="0.2">
      <c r="A292" s="729" t="s">
        <v>594</v>
      </c>
      <c r="B292" s="730" t="s">
        <v>595</v>
      </c>
      <c r="C292" s="731" t="s">
        <v>608</v>
      </c>
      <c r="D292" s="732" t="s">
        <v>609</v>
      </c>
      <c r="E292" s="733">
        <v>50113001</v>
      </c>
      <c r="F292" s="732" t="s">
        <v>632</v>
      </c>
      <c r="G292" s="731" t="s">
        <v>629</v>
      </c>
      <c r="H292" s="731">
        <v>117187</v>
      </c>
      <c r="I292" s="731">
        <v>17187</v>
      </c>
      <c r="J292" s="731" t="s">
        <v>1128</v>
      </c>
      <c r="K292" s="731" t="s">
        <v>1129</v>
      </c>
      <c r="L292" s="734">
        <v>88.984999999999999</v>
      </c>
      <c r="M292" s="734">
        <v>2</v>
      </c>
      <c r="N292" s="735">
        <v>177.97</v>
      </c>
    </row>
    <row r="293" spans="1:14" ht="14.45" customHeight="1" x14ac:dyDescent="0.2">
      <c r="A293" s="729" t="s">
        <v>594</v>
      </c>
      <c r="B293" s="730" t="s">
        <v>595</v>
      </c>
      <c r="C293" s="731" t="s">
        <v>608</v>
      </c>
      <c r="D293" s="732" t="s">
        <v>609</v>
      </c>
      <c r="E293" s="733">
        <v>50113001</v>
      </c>
      <c r="F293" s="732" t="s">
        <v>632</v>
      </c>
      <c r="G293" s="731" t="s">
        <v>648</v>
      </c>
      <c r="H293" s="731">
        <v>111900</v>
      </c>
      <c r="I293" s="731">
        <v>111900</v>
      </c>
      <c r="J293" s="731" t="s">
        <v>1130</v>
      </c>
      <c r="K293" s="731" t="s">
        <v>1131</v>
      </c>
      <c r="L293" s="734">
        <v>70.680000000000021</v>
      </c>
      <c r="M293" s="734">
        <v>2</v>
      </c>
      <c r="N293" s="735">
        <v>141.36000000000004</v>
      </c>
    </row>
    <row r="294" spans="1:14" ht="14.45" customHeight="1" x14ac:dyDescent="0.2">
      <c r="A294" s="729" t="s">
        <v>594</v>
      </c>
      <c r="B294" s="730" t="s">
        <v>595</v>
      </c>
      <c r="C294" s="731" t="s">
        <v>608</v>
      </c>
      <c r="D294" s="732" t="s">
        <v>609</v>
      </c>
      <c r="E294" s="733">
        <v>50113001</v>
      </c>
      <c r="F294" s="732" t="s">
        <v>632</v>
      </c>
      <c r="G294" s="731" t="s">
        <v>648</v>
      </c>
      <c r="H294" s="731">
        <v>849187</v>
      </c>
      <c r="I294" s="731">
        <v>111902</v>
      </c>
      <c r="J294" s="731" t="s">
        <v>1132</v>
      </c>
      <c r="K294" s="731" t="s">
        <v>1133</v>
      </c>
      <c r="L294" s="734">
        <v>32.29999999999999</v>
      </c>
      <c r="M294" s="734">
        <v>3</v>
      </c>
      <c r="N294" s="735">
        <v>96.899999999999977</v>
      </c>
    </row>
    <row r="295" spans="1:14" ht="14.45" customHeight="1" x14ac:dyDescent="0.2">
      <c r="A295" s="729" t="s">
        <v>594</v>
      </c>
      <c r="B295" s="730" t="s">
        <v>595</v>
      </c>
      <c r="C295" s="731" t="s">
        <v>608</v>
      </c>
      <c r="D295" s="732" t="s">
        <v>609</v>
      </c>
      <c r="E295" s="733">
        <v>50113001</v>
      </c>
      <c r="F295" s="732" t="s">
        <v>632</v>
      </c>
      <c r="G295" s="731" t="s">
        <v>629</v>
      </c>
      <c r="H295" s="731">
        <v>104307</v>
      </c>
      <c r="I295" s="731">
        <v>4307</v>
      </c>
      <c r="J295" s="731" t="s">
        <v>1134</v>
      </c>
      <c r="K295" s="731" t="s">
        <v>1135</v>
      </c>
      <c r="L295" s="734">
        <v>350.11937499999999</v>
      </c>
      <c r="M295" s="734">
        <v>32</v>
      </c>
      <c r="N295" s="735">
        <v>11203.82</v>
      </c>
    </row>
    <row r="296" spans="1:14" ht="14.45" customHeight="1" x14ac:dyDescent="0.2">
      <c r="A296" s="729" t="s">
        <v>594</v>
      </c>
      <c r="B296" s="730" t="s">
        <v>595</v>
      </c>
      <c r="C296" s="731" t="s">
        <v>608</v>
      </c>
      <c r="D296" s="732" t="s">
        <v>609</v>
      </c>
      <c r="E296" s="733">
        <v>50113001</v>
      </c>
      <c r="F296" s="732" t="s">
        <v>632</v>
      </c>
      <c r="G296" s="731" t="s">
        <v>648</v>
      </c>
      <c r="H296" s="731">
        <v>100536</v>
      </c>
      <c r="I296" s="731">
        <v>536</v>
      </c>
      <c r="J296" s="731" t="s">
        <v>1136</v>
      </c>
      <c r="K296" s="731" t="s">
        <v>642</v>
      </c>
      <c r="L296" s="734">
        <v>49.31999989852136</v>
      </c>
      <c r="M296" s="734">
        <v>105</v>
      </c>
      <c r="N296" s="735">
        <v>5178.5999893447424</v>
      </c>
    </row>
    <row r="297" spans="1:14" ht="14.45" customHeight="1" x14ac:dyDescent="0.2">
      <c r="A297" s="729" t="s">
        <v>594</v>
      </c>
      <c r="B297" s="730" t="s">
        <v>595</v>
      </c>
      <c r="C297" s="731" t="s">
        <v>608</v>
      </c>
      <c r="D297" s="732" t="s">
        <v>609</v>
      </c>
      <c r="E297" s="733">
        <v>50113001</v>
      </c>
      <c r="F297" s="732" t="s">
        <v>632</v>
      </c>
      <c r="G297" s="731" t="s">
        <v>648</v>
      </c>
      <c r="H297" s="731">
        <v>155824</v>
      </c>
      <c r="I297" s="731">
        <v>55824</v>
      </c>
      <c r="J297" s="731" t="s">
        <v>1137</v>
      </c>
      <c r="K297" s="731" t="s">
        <v>1138</v>
      </c>
      <c r="L297" s="734">
        <v>42.923529411764704</v>
      </c>
      <c r="M297" s="734">
        <v>17</v>
      </c>
      <c r="N297" s="735">
        <v>729.69999999999993</v>
      </c>
    </row>
    <row r="298" spans="1:14" ht="14.45" customHeight="1" x14ac:dyDescent="0.2">
      <c r="A298" s="729" t="s">
        <v>594</v>
      </c>
      <c r="B298" s="730" t="s">
        <v>595</v>
      </c>
      <c r="C298" s="731" t="s">
        <v>608</v>
      </c>
      <c r="D298" s="732" t="s">
        <v>609</v>
      </c>
      <c r="E298" s="733">
        <v>50113001</v>
      </c>
      <c r="F298" s="732" t="s">
        <v>632</v>
      </c>
      <c r="G298" s="731" t="s">
        <v>648</v>
      </c>
      <c r="H298" s="731">
        <v>155823</v>
      </c>
      <c r="I298" s="731">
        <v>55823</v>
      </c>
      <c r="J298" s="731" t="s">
        <v>1137</v>
      </c>
      <c r="K298" s="731" t="s">
        <v>1139</v>
      </c>
      <c r="L298" s="734">
        <v>33.142541666666666</v>
      </c>
      <c r="M298" s="734">
        <v>48</v>
      </c>
      <c r="N298" s="735">
        <v>1590.8420000000001</v>
      </c>
    </row>
    <row r="299" spans="1:14" ht="14.45" customHeight="1" x14ac:dyDescent="0.2">
      <c r="A299" s="729" t="s">
        <v>594</v>
      </c>
      <c r="B299" s="730" t="s">
        <v>595</v>
      </c>
      <c r="C299" s="731" t="s">
        <v>608</v>
      </c>
      <c r="D299" s="732" t="s">
        <v>609</v>
      </c>
      <c r="E299" s="733">
        <v>50113001</v>
      </c>
      <c r="F299" s="732" t="s">
        <v>632</v>
      </c>
      <c r="G299" s="731" t="s">
        <v>648</v>
      </c>
      <c r="H299" s="731">
        <v>107981</v>
      </c>
      <c r="I299" s="731">
        <v>7981</v>
      </c>
      <c r="J299" s="731" t="s">
        <v>1137</v>
      </c>
      <c r="K299" s="731" t="s">
        <v>1140</v>
      </c>
      <c r="L299" s="734">
        <v>43.172857142857133</v>
      </c>
      <c r="M299" s="734">
        <v>70</v>
      </c>
      <c r="N299" s="735">
        <v>3022.0999999999995</v>
      </c>
    </row>
    <row r="300" spans="1:14" ht="14.45" customHeight="1" x14ac:dyDescent="0.2">
      <c r="A300" s="729" t="s">
        <v>594</v>
      </c>
      <c r="B300" s="730" t="s">
        <v>595</v>
      </c>
      <c r="C300" s="731" t="s">
        <v>608</v>
      </c>
      <c r="D300" s="732" t="s">
        <v>609</v>
      </c>
      <c r="E300" s="733">
        <v>50113001</v>
      </c>
      <c r="F300" s="732" t="s">
        <v>632</v>
      </c>
      <c r="G300" s="731" t="s">
        <v>648</v>
      </c>
      <c r="H300" s="731">
        <v>126786</v>
      </c>
      <c r="I300" s="731">
        <v>26786</v>
      </c>
      <c r="J300" s="731" t="s">
        <v>1141</v>
      </c>
      <c r="K300" s="731" t="s">
        <v>1142</v>
      </c>
      <c r="L300" s="734">
        <v>408.13400000000001</v>
      </c>
      <c r="M300" s="734">
        <v>10</v>
      </c>
      <c r="N300" s="735">
        <v>4081.34</v>
      </c>
    </row>
    <row r="301" spans="1:14" ht="14.45" customHeight="1" x14ac:dyDescent="0.2">
      <c r="A301" s="729" t="s">
        <v>594</v>
      </c>
      <c r="B301" s="730" t="s">
        <v>595</v>
      </c>
      <c r="C301" s="731" t="s">
        <v>608</v>
      </c>
      <c r="D301" s="732" t="s">
        <v>609</v>
      </c>
      <c r="E301" s="733">
        <v>50113001</v>
      </c>
      <c r="F301" s="732" t="s">
        <v>632</v>
      </c>
      <c r="G301" s="731" t="s">
        <v>629</v>
      </c>
      <c r="H301" s="731">
        <v>26794</v>
      </c>
      <c r="I301" s="731">
        <v>26794</v>
      </c>
      <c r="J301" s="731" t="s">
        <v>1143</v>
      </c>
      <c r="K301" s="731" t="s">
        <v>1144</v>
      </c>
      <c r="L301" s="734">
        <v>711.20999999999992</v>
      </c>
      <c r="M301" s="734">
        <v>1</v>
      </c>
      <c r="N301" s="735">
        <v>711.20999999999992</v>
      </c>
    </row>
    <row r="302" spans="1:14" ht="14.45" customHeight="1" x14ac:dyDescent="0.2">
      <c r="A302" s="729" t="s">
        <v>594</v>
      </c>
      <c r="B302" s="730" t="s">
        <v>595</v>
      </c>
      <c r="C302" s="731" t="s">
        <v>608</v>
      </c>
      <c r="D302" s="732" t="s">
        <v>609</v>
      </c>
      <c r="E302" s="733">
        <v>50113001</v>
      </c>
      <c r="F302" s="732" t="s">
        <v>632</v>
      </c>
      <c r="G302" s="731" t="s">
        <v>648</v>
      </c>
      <c r="H302" s="731">
        <v>989046</v>
      </c>
      <c r="I302" s="731">
        <v>500752</v>
      </c>
      <c r="J302" s="731" t="s">
        <v>1145</v>
      </c>
      <c r="K302" s="731" t="s">
        <v>1146</v>
      </c>
      <c r="L302" s="734">
        <v>62.81</v>
      </c>
      <c r="M302" s="734">
        <v>1</v>
      </c>
      <c r="N302" s="735">
        <v>62.81</v>
      </c>
    </row>
    <row r="303" spans="1:14" ht="14.45" customHeight="1" x14ac:dyDescent="0.2">
      <c r="A303" s="729" t="s">
        <v>594</v>
      </c>
      <c r="B303" s="730" t="s">
        <v>595</v>
      </c>
      <c r="C303" s="731" t="s">
        <v>608</v>
      </c>
      <c r="D303" s="732" t="s">
        <v>609</v>
      </c>
      <c r="E303" s="733">
        <v>50113001</v>
      </c>
      <c r="F303" s="732" t="s">
        <v>632</v>
      </c>
      <c r="G303" s="731" t="s">
        <v>629</v>
      </c>
      <c r="H303" s="731">
        <v>162579</v>
      </c>
      <c r="I303" s="731">
        <v>162579</v>
      </c>
      <c r="J303" s="731" t="s">
        <v>1147</v>
      </c>
      <c r="K303" s="731" t="s">
        <v>1148</v>
      </c>
      <c r="L303" s="734">
        <v>44.88</v>
      </c>
      <c r="M303" s="734">
        <v>6</v>
      </c>
      <c r="N303" s="735">
        <v>269.28000000000003</v>
      </c>
    </row>
    <row r="304" spans="1:14" ht="14.45" customHeight="1" x14ac:dyDescent="0.2">
      <c r="A304" s="729" t="s">
        <v>594</v>
      </c>
      <c r="B304" s="730" t="s">
        <v>595</v>
      </c>
      <c r="C304" s="731" t="s">
        <v>608</v>
      </c>
      <c r="D304" s="732" t="s">
        <v>609</v>
      </c>
      <c r="E304" s="733">
        <v>50113001</v>
      </c>
      <c r="F304" s="732" t="s">
        <v>632</v>
      </c>
      <c r="G304" s="731" t="s">
        <v>629</v>
      </c>
      <c r="H304" s="731">
        <v>200863</v>
      </c>
      <c r="I304" s="731">
        <v>200863</v>
      </c>
      <c r="J304" s="731" t="s">
        <v>1149</v>
      </c>
      <c r="K304" s="731" t="s">
        <v>1150</v>
      </c>
      <c r="L304" s="734">
        <v>85.080000000000013</v>
      </c>
      <c r="M304" s="734">
        <v>4</v>
      </c>
      <c r="N304" s="735">
        <v>340.32000000000005</v>
      </c>
    </row>
    <row r="305" spans="1:14" ht="14.45" customHeight="1" x14ac:dyDescent="0.2">
      <c r="A305" s="729" t="s">
        <v>594</v>
      </c>
      <c r="B305" s="730" t="s">
        <v>595</v>
      </c>
      <c r="C305" s="731" t="s">
        <v>608</v>
      </c>
      <c r="D305" s="732" t="s">
        <v>609</v>
      </c>
      <c r="E305" s="733">
        <v>50113001</v>
      </c>
      <c r="F305" s="732" t="s">
        <v>632</v>
      </c>
      <c r="G305" s="731" t="s">
        <v>629</v>
      </c>
      <c r="H305" s="731">
        <v>232954</v>
      </c>
      <c r="I305" s="731">
        <v>232954</v>
      </c>
      <c r="J305" s="731" t="s">
        <v>1151</v>
      </c>
      <c r="K305" s="731" t="s">
        <v>1152</v>
      </c>
      <c r="L305" s="734">
        <v>111.38</v>
      </c>
      <c r="M305" s="734">
        <v>1</v>
      </c>
      <c r="N305" s="735">
        <v>111.38</v>
      </c>
    </row>
    <row r="306" spans="1:14" ht="14.45" customHeight="1" x14ac:dyDescent="0.2">
      <c r="A306" s="729" t="s">
        <v>594</v>
      </c>
      <c r="B306" s="730" t="s">
        <v>595</v>
      </c>
      <c r="C306" s="731" t="s">
        <v>608</v>
      </c>
      <c r="D306" s="732" t="s">
        <v>609</v>
      </c>
      <c r="E306" s="733">
        <v>50113001</v>
      </c>
      <c r="F306" s="732" t="s">
        <v>632</v>
      </c>
      <c r="G306" s="731" t="s">
        <v>629</v>
      </c>
      <c r="H306" s="731">
        <v>101940</v>
      </c>
      <c r="I306" s="731">
        <v>1940</v>
      </c>
      <c r="J306" s="731" t="s">
        <v>1153</v>
      </c>
      <c r="K306" s="731" t="s">
        <v>1154</v>
      </c>
      <c r="L306" s="734">
        <v>34.799999999999997</v>
      </c>
      <c r="M306" s="734">
        <v>1</v>
      </c>
      <c r="N306" s="735">
        <v>34.799999999999997</v>
      </c>
    </row>
    <row r="307" spans="1:14" ht="14.45" customHeight="1" x14ac:dyDescent="0.2">
      <c r="A307" s="729" t="s">
        <v>594</v>
      </c>
      <c r="B307" s="730" t="s">
        <v>595</v>
      </c>
      <c r="C307" s="731" t="s">
        <v>608</v>
      </c>
      <c r="D307" s="732" t="s">
        <v>609</v>
      </c>
      <c r="E307" s="733">
        <v>50113001</v>
      </c>
      <c r="F307" s="732" t="s">
        <v>632</v>
      </c>
      <c r="G307" s="731" t="s">
        <v>629</v>
      </c>
      <c r="H307" s="731">
        <v>994705</v>
      </c>
      <c r="I307" s="731">
        <v>0</v>
      </c>
      <c r="J307" s="731" t="s">
        <v>1155</v>
      </c>
      <c r="K307" s="731" t="s">
        <v>329</v>
      </c>
      <c r="L307" s="734">
        <v>104.36</v>
      </c>
      <c r="M307" s="734">
        <v>1</v>
      </c>
      <c r="N307" s="735">
        <v>104.36</v>
      </c>
    </row>
    <row r="308" spans="1:14" ht="14.45" customHeight="1" x14ac:dyDescent="0.2">
      <c r="A308" s="729" t="s">
        <v>594</v>
      </c>
      <c r="B308" s="730" t="s">
        <v>595</v>
      </c>
      <c r="C308" s="731" t="s">
        <v>608</v>
      </c>
      <c r="D308" s="732" t="s">
        <v>609</v>
      </c>
      <c r="E308" s="733">
        <v>50113001</v>
      </c>
      <c r="F308" s="732" t="s">
        <v>632</v>
      </c>
      <c r="G308" s="731" t="s">
        <v>629</v>
      </c>
      <c r="H308" s="731">
        <v>224053</v>
      </c>
      <c r="I308" s="731">
        <v>224053</v>
      </c>
      <c r="J308" s="731" t="s">
        <v>1156</v>
      </c>
      <c r="K308" s="731" t="s">
        <v>1157</v>
      </c>
      <c r="L308" s="734">
        <v>842.32499999999993</v>
      </c>
      <c r="M308" s="734">
        <v>2</v>
      </c>
      <c r="N308" s="735">
        <v>1684.6499999999999</v>
      </c>
    </row>
    <row r="309" spans="1:14" ht="14.45" customHeight="1" x14ac:dyDescent="0.2">
      <c r="A309" s="729" t="s">
        <v>594</v>
      </c>
      <c r="B309" s="730" t="s">
        <v>595</v>
      </c>
      <c r="C309" s="731" t="s">
        <v>608</v>
      </c>
      <c r="D309" s="732" t="s">
        <v>609</v>
      </c>
      <c r="E309" s="733">
        <v>50113001</v>
      </c>
      <c r="F309" s="732" t="s">
        <v>632</v>
      </c>
      <c r="G309" s="731" t="s">
        <v>648</v>
      </c>
      <c r="H309" s="731">
        <v>850729</v>
      </c>
      <c r="I309" s="731">
        <v>157875</v>
      </c>
      <c r="J309" s="731" t="s">
        <v>1158</v>
      </c>
      <c r="K309" s="731" t="s">
        <v>1159</v>
      </c>
      <c r="L309" s="734">
        <v>154</v>
      </c>
      <c r="M309" s="734">
        <v>2</v>
      </c>
      <c r="N309" s="735">
        <v>308</v>
      </c>
    </row>
    <row r="310" spans="1:14" ht="14.45" customHeight="1" x14ac:dyDescent="0.2">
      <c r="A310" s="729" t="s">
        <v>594</v>
      </c>
      <c r="B310" s="730" t="s">
        <v>595</v>
      </c>
      <c r="C310" s="731" t="s">
        <v>608</v>
      </c>
      <c r="D310" s="732" t="s">
        <v>609</v>
      </c>
      <c r="E310" s="733">
        <v>50113001</v>
      </c>
      <c r="F310" s="732" t="s">
        <v>632</v>
      </c>
      <c r="G310" s="731" t="s">
        <v>629</v>
      </c>
      <c r="H310" s="731">
        <v>207820</v>
      </c>
      <c r="I310" s="731">
        <v>207820</v>
      </c>
      <c r="J310" s="731" t="s">
        <v>1160</v>
      </c>
      <c r="K310" s="731" t="s">
        <v>1161</v>
      </c>
      <c r="L310" s="734">
        <v>31.999230769230774</v>
      </c>
      <c r="M310" s="734">
        <v>13</v>
      </c>
      <c r="N310" s="735">
        <v>415.99000000000007</v>
      </c>
    </row>
    <row r="311" spans="1:14" ht="14.45" customHeight="1" x14ac:dyDescent="0.2">
      <c r="A311" s="729" t="s">
        <v>594</v>
      </c>
      <c r="B311" s="730" t="s">
        <v>595</v>
      </c>
      <c r="C311" s="731" t="s">
        <v>608</v>
      </c>
      <c r="D311" s="732" t="s">
        <v>609</v>
      </c>
      <c r="E311" s="733">
        <v>50113001</v>
      </c>
      <c r="F311" s="732" t="s">
        <v>632</v>
      </c>
      <c r="G311" s="731" t="s">
        <v>629</v>
      </c>
      <c r="H311" s="731">
        <v>207819</v>
      </c>
      <c r="I311" s="731">
        <v>207819</v>
      </c>
      <c r="J311" s="731" t="s">
        <v>1162</v>
      </c>
      <c r="K311" s="731" t="s">
        <v>1163</v>
      </c>
      <c r="L311" s="734">
        <v>22.3</v>
      </c>
      <c r="M311" s="734">
        <v>8</v>
      </c>
      <c r="N311" s="735">
        <v>178.4</v>
      </c>
    </row>
    <row r="312" spans="1:14" ht="14.45" customHeight="1" x14ac:dyDescent="0.2">
      <c r="A312" s="729" t="s">
        <v>594</v>
      </c>
      <c r="B312" s="730" t="s">
        <v>595</v>
      </c>
      <c r="C312" s="731" t="s">
        <v>608</v>
      </c>
      <c r="D312" s="732" t="s">
        <v>609</v>
      </c>
      <c r="E312" s="733">
        <v>50113001</v>
      </c>
      <c r="F312" s="732" t="s">
        <v>632</v>
      </c>
      <c r="G312" s="731" t="s">
        <v>629</v>
      </c>
      <c r="H312" s="731">
        <v>102963</v>
      </c>
      <c r="I312" s="731">
        <v>2963</v>
      </c>
      <c r="J312" s="731" t="s">
        <v>1164</v>
      </c>
      <c r="K312" s="731" t="s">
        <v>1165</v>
      </c>
      <c r="L312" s="734">
        <v>121.53285714285711</v>
      </c>
      <c r="M312" s="734">
        <v>7</v>
      </c>
      <c r="N312" s="735">
        <v>850.72999999999979</v>
      </c>
    </row>
    <row r="313" spans="1:14" ht="14.45" customHeight="1" x14ac:dyDescent="0.2">
      <c r="A313" s="729" t="s">
        <v>594</v>
      </c>
      <c r="B313" s="730" t="s">
        <v>595</v>
      </c>
      <c r="C313" s="731" t="s">
        <v>608</v>
      </c>
      <c r="D313" s="732" t="s">
        <v>609</v>
      </c>
      <c r="E313" s="733">
        <v>50113001</v>
      </c>
      <c r="F313" s="732" t="s">
        <v>632</v>
      </c>
      <c r="G313" s="731" t="s">
        <v>629</v>
      </c>
      <c r="H313" s="731">
        <v>100269</v>
      </c>
      <c r="I313" s="731">
        <v>269</v>
      </c>
      <c r="J313" s="731" t="s">
        <v>1166</v>
      </c>
      <c r="K313" s="731" t="s">
        <v>1167</v>
      </c>
      <c r="L313" s="734">
        <v>50.812000000000012</v>
      </c>
      <c r="M313" s="734">
        <v>5</v>
      </c>
      <c r="N313" s="735">
        <v>254.06000000000006</v>
      </c>
    </row>
    <row r="314" spans="1:14" ht="14.45" customHeight="1" x14ac:dyDescent="0.2">
      <c r="A314" s="729" t="s">
        <v>594</v>
      </c>
      <c r="B314" s="730" t="s">
        <v>595</v>
      </c>
      <c r="C314" s="731" t="s">
        <v>608</v>
      </c>
      <c r="D314" s="732" t="s">
        <v>609</v>
      </c>
      <c r="E314" s="733">
        <v>50113001</v>
      </c>
      <c r="F314" s="732" t="s">
        <v>632</v>
      </c>
      <c r="G314" s="731" t="s">
        <v>648</v>
      </c>
      <c r="H314" s="731">
        <v>124093</v>
      </c>
      <c r="I314" s="731">
        <v>124093</v>
      </c>
      <c r="J314" s="731" t="s">
        <v>1168</v>
      </c>
      <c r="K314" s="731" t="s">
        <v>1169</v>
      </c>
      <c r="L314" s="734">
        <v>580.39</v>
      </c>
      <c r="M314" s="734">
        <v>1</v>
      </c>
      <c r="N314" s="735">
        <v>580.39</v>
      </c>
    </row>
    <row r="315" spans="1:14" ht="14.45" customHeight="1" x14ac:dyDescent="0.2">
      <c r="A315" s="729" t="s">
        <v>594</v>
      </c>
      <c r="B315" s="730" t="s">
        <v>595</v>
      </c>
      <c r="C315" s="731" t="s">
        <v>608</v>
      </c>
      <c r="D315" s="732" t="s">
        <v>609</v>
      </c>
      <c r="E315" s="733">
        <v>50113001</v>
      </c>
      <c r="F315" s="732" t="s">
        <v>632</v>
      </c>
      <c r="G315" s="731" t="s">
        <v>648</v>
      </c>
      <c r="H315" s="731">
        <v>845220</v>
      </c>
      <c r="I315" s="731">
        <v>101211</v>
      </c>
      <c r="J315" s="731" t="s">
        <v>1170</v>
      </c>
      <c r="K315" s="731" t="s">
        <v>768</v>
      </c>
      <c r="L315" s="734">
        <v>188.83249999999998</v>
      </c>
      <c r="M315" s="734">
        <v>12</v>
      </c>
      <c r="N315" s="735">
        <v>2265.9899999999998</v>
      </c>
    </row>
    <row r="316" spans="1:14" ht="14.45" customHeight="1" x14ac:dyDescent="0.2">
      <c r="A316" s="729" t="s">
        <v>594</v>
      </c>
      <c r="B316" s="730" t="s">
        <v>595</v>
      </c>
      <c r="C316" s="731" t="s">
        <v>608</v>
      </c>
      <c r="D316" s="732" t="s">
        <v>609</v>
      </c>
      <c r="E316" s="733">
        <v>50113001</v>
      </c>
      <c r="F316" s="732" t="s">
        <v>632</v>
      </c>
      <c r="G316" s="731" t="s">
        <v>629</v>
      </c>
      <c r="H316" s="731">
        <v>849831</v>
      </c>
      <c r="I316" s="731">
        <v>162008</v>
      </c>
      <c r="J316" s="731" t="s">
        <v>1171</v>
      </c>
      <c r="K316" s="731" t="s">
        <v>1172</v>
      </c>
      <c r="L316" s="734">
        <v>170.65</v>
      </c>
      <c r="M316" s="734">
        <v>3</v>
      </c>
      <c r="N316" s="735">
        <v>511.95000000000005</v>
      </c>
    </row>
    <row r="317" spans="1:14" ht="14.45" customHeight="1" x14ac:dyDescent="0.2">
      <c r="A317" s="729" t="s">
        <v>594</v>
      </c>
      <c r="B317" s="730" t="s">
        <v>595</v>
      </c>
      <c r="C317" s="731" t="s">
        <v>608</v>
      </c>
      <c r="D317" s="732" t="s">
        <v>609</v>
      </c>
      <c r="E317" s="733">
        <v>50113001</v>
      </c>
      <c r="F317" s="732" t="s">
        <v>632</v>
      </c>
      <c r="G317" s="731" t="s">
        <v>629</v>
      </c>
      <c r="H317" s="731">
        <v>846340</v>
      </c>
      <c r="I317" s="731">
        <v>122690</v>
      </c>
      <c r="J317" s="731" t="s">
        <v>1173</v>
      </c>
      <c r="K317" s="731" t="s">
        <v>757</v>
      </c>
      <c r="L317" s="734">
        <v>277.42</v>
      </c>
      <c r="M317" s="734">
        <v>1</v>
      </c>
      <c r="N317" s="735">
        <v>277.42</v>
      </c>
    </row>
    <row r="318" spans="1:14" ht="14.45" customHeight="1" x14ac:dyDescent="0.2">
      <c r="A318" s="729" t="s">
        <v>594</v>
      </c>
      <c r="B318" s="730" t="s">
        <v>595</v>
      </c>
      <c r="C318" s="731" t="s">
        <v>608</v>
      </c>
      <c r="D318" s="732" t="s">
        <v>609</v>
      </c>
      <c r="E318" s="733">
        <v>50113001</v>
      </c>
      <c r="F318" s="732" t="s">
        <v>632</v>
      </c>
      <c r="G318" s="731" t="s">
        <v>629</v>
      </c>
      <c r="H318" s="731">
        <v>125978</v>
      </c>
      <c r="I318" s="731">
        <v>25978</v>
      </c>
      <c r="J318" s="731" t="s">
        <v>1174</v>
      </c>
      <c r="K318" s="731" t="s">
        <v>1175</v>
      </c>
      <c r="L318" s="734">
        <v>793.56</v>
      </c>
      <c r="M318" s="734">
        <v>1</v>
      </c>
      <c r="N318" s="735">
        <v>793.56</v>
      </c>
    </row>
    <row r="319" spans="1:14" ht="14.45" customHeight="1" x14ac:dyDescent="0.2">
      <c r="A319" s="729" t="s">
        <v>594</v>
      </c>
      <c r="B319" s="730" t="s">
        <v>595</v>
      </c>
      <c r="C319" s="731" t="s">
        <v>608</v>
      </c>
      <c r="D319" s="732" t="s">
        <v>609</v>
      </c>
      <c r="E319" s="733">
        <v>50113001</v>
      </c>
      <c r="F319" s="732" t="s">
        <v>632</v>
      </c>
      <c r="G319" s="731" t="s">
        <v>648</v>
      </c>
      <c r="H319" s="731">
        <v>118167</v>
      </c>
      <c r="I319" s="731">
        <v>18167</v>
      </c>
      <c r="J319" s="731" t="s">
        <v>1176</v>
      </c>
      <c r="K319" s="731" t="s">
        <v>1177</v>
      </c>
      <c r="L319" s="734">
        <v>65.78</v>
      </c>
      <c r="M319" s="734">
        <v>43</v>
      </c>
      <c r="N319" s="735">
        <v>2828.54</v>
      </c>
    </row>
    <row r="320" spans="1:14" ht="14.45" customHeight="1" x14ac:dyDescent="0.2">
      <c r="A320" s="729" t="s">
        <v>594</v>
      </c>
      <c r="B320" s="730" t="s">
        <v>595</v>
      </c>
      <c r="C320" s="731" t="s">
        <v>608</v>
      </c>
      <c r="D320" s="732" t="s">
        <v>609</v>
      </c>
      <c r="E320" s="733">
        <v>50113001</v>
      </c>
      <c r="F320" s="732" t="s">
        <v>632</v>
      </c>
      <c r="G320" s="731" t="s">
        <v>629</v>
      </c>
      <c r="H320" s="731">
        <v>191731</v>
      </c>
      <c r="I320" s="731">
        <v>91731</v>
      </c>
      <c r="J320" s="731" t="s">
        <v>1178</v>
      </c>
      <c r="K320" s="731" t="s">
        <v>1179</v>
      </c>
      <c r="L320" s="734">
        <v>3943.7600000000007</v>
      </c>
      <c r="M320" s="734">
        <v>1</v>
      </c>
      <c r="N320" s="735">
        <v>3943.7600000000007</v>
      </c>
    </row>
    <row r="321" spans="1:14" ht="14.45" customHeight="1" x14ac:dyDescent="0.2">
      <c r="A321" s="729" t="s">
        <v>594</v>
      </c>
      <c r="B321" s="730" t="s">
        <v>595</v>
      </c>
      <c r="C321" s="731" t="s">
        <v>608</v>
      </c>
      <c r="D321" s="732" t="s">
        <v>609</v>
      </c>
      <c r="E321" s="733">
        <v>50113001</v>
      </c>
      <c r="F321" s="732" t="s">
        <v>632</v>
      </c>
      <c r="G321" s="731" t="s">
        <v>629</v>
      </c>
      <c r="H321" s="731">
        <v>230759</v>
      </c>
      <c r="I321" s="731">
        <v>230759</v>
      </c>
      <c r="J321" s="731" t="s">
        <v>1180</v>
      </c>
      <c r="K321" s="731" t="s">
        <v>886</v>
      </c>
      <c r="L321" s="734">
        <v>42.759999999999991</v>
      </c>
      <c r="M321" s="734">
        <v>2</v>
      </c>
      <c r="N321" s="735">
        <v>85.519999999999982</v>
      </c>
    </row>
    <row r="322" spans="1:14" ht="14.45" customHeight="1" x14ac:dyDescent="0.2">
      <c r="A322" s="729" t="s">
        <v>594</v>
      </c>
      <c r="B322" s="730" t="s">
        <v>595</v>
      </c>
      <c r="C322" s="731" t="s">
        <v>608</v>
      </c>
      <c r="D322" s="732" t="s">
        <v>609</v>
      </c>
      <c r="E322" s="733">
        <v>50113001</v>
      </c>
      <c r="F322" s="732" t="s">
        <v>632</v>
      </c>
      <c r="G322" s="731" t="s">
        <v>629</v>
      </c>
      <c r="H322" s="731">
        <v>241679</v>
      </c>
      <c r="I322" s="731">
        <v>241679</v>
      </c>
      <c r="J322" s="731" t="s">
        <v>1181</v>
      </c>
      <c r="K322" s="731" t="s">
        <v>1182</v>
      </c>
      <c r="L322" s="734">
        <v>59.39</v>
      </c>
      <c r="M322" s="734">
        <v>2</v>
      </c>
      <c r="N322" s="735">
        <v>118.78</v>
      </c>
    </row>
    <row r="323" spans="1:14" ht="14.45" customHeight="1" x14ac:dyDescent="0.2">
      <c r="A323" s="729" t="s">
        <v>594</v>
      </c>
      <c r="B323" s="730" t="s">
        <v>595</v>
      </c>
      <c r="C323" s="731" t="s">
        <v>608</v>
      </c>
      <c r="D323" s="732" t="s">
        <v>609</v>
      </c>
      <c r="E323" s="733">
        <v>50113001</v>
      </c>
      <c r="F323" s="732" t="s">
        <v>632</v>
      </c>
      <c r="G323" s="731" t="s">
        <v>629</v>
      </c>
      <c r="H323" s="731">
        <v>118304</v>
      </c>
      <c r="I323" s="731">
        <v>18304</v>
      </c>
      <c r="J323" s="731" t="s">
        <v>1183</v>
      </c>
      <c r="K323" s="731" t="s">
        <v>1184</v>
      </c>
      <c r="L323" s="734">
        <v>185.61</v>
      </c>
      <c r="M323" s="734">
        <v>1</v>
      </c>
      <c r="N323" s="735">
        <v>185.61</v>
      </c>
    </row>
    <row r="324" spans="1:14" ht="14.45" customHeight="1" x14ac:dyDescent="0.2">
      <c r="A324" s="729" t="s">
        <v>594</v>
      </c>
      <c r="B324" s="730" t="s">
        <v>595</v>
      </c>
      <c r="C324" s="731" t="s">
        <v>608</v>
      </c>
      <c r="D324" s="732" t="s">
        <v>609</v>
      </c>
      <c r="E324" s="733">
        <v>50113001</v>
      </c>
      <c r="F324" s="732" t="s">
        <v>632</v>
      </c>
      <c r="G324" s="731" t="s">
        <v>629</v>
      </c>
      <c r="H324" s="731">
        <v>118305</v>
      </c>
      <c r="I324" s="731">
        <v>18305</v>
      </c>
      <c r="J324" s="731" t="s">
        <v>1183</v>
      </c>
      <c r="K324" s="731" t="s">
        <v>1185</v>
      </c>
      <c r="L324" s="734">
        <v>242</v>
      </c>
      <c r="M324" s="734">
        <v>67</v>
      </c>
      <c r="N324" s="735">
        <v>16214</v>
      </c>
    </row>
    <row r="325" spans="1:14" ht="14.45" customHeight="1" x14ac:dyDescent="0.2">
      <c r="A325" s="729" t="s">
        <v>594</v>
      </c>
      <c r="B325" s="730" t="s">
        <v>595</v>
      </c>
      <c r="C325" s="731" t="s">
        <v>608</v>
      </c>
      <c r="D325" s="732" t="s">
        <v>609</v>
      </c>
      <c r="E325" s="733">
        <v>50113001</v>
      </c>
      <c r="F325" s="732" t="s">
        <v>632</v>
      </c>
      <c r="G325" s="731" t="s">
        <v>629</v>
      </c>
      <c r="H325" s="731">
        <v>159357</v>
      </c>
      <c r="I325" s="731">
        <v>59357</v>
      </c>
      <c r="J325" s="731" t="s">
        <v>1186</v>
      </c>
      <c r="K325" s="731" t="s">
        <v>1187</v>
      </c>
      <c r="L325" s="734">
        <v>188.88</v>
      </c>
      <c r="M325" s="734">
        <v>9</v>
      </c>
      <c r="N325" s="735">
        <v>1699.9199999999998</v>
      </c>
    </row>
    <row r="326" spans="1:14" ht="14.45" customHeight="1" x14ac:dyDescent="0.2">
      <c r="A326" s="729" t="s">
        <v>594</v>
      </c>
      <c r="B326" s="730" t="s">
        <v>595</v>
      </c>
      <c r="C326" s="731" t="s">
        <v>608</v>
      </c>
      <c r="D326" s="732" t="s">
        <v>609</v>
      </c>
      <c r="E326" s="733">
        <v>50113001</v>
      </c>
      <c r="F326" s="732" t="s">
        <v>632</v>
      </c>
      <c r="G326" s="731" t="s">
        <v>629</v>
      </c>
      <c r="H326" s="731">
        <v>114958</v>
      </c>
      <c r="I326" s="731">
        <v>14958</v>
      </c>
      <c r="J326" s="731" t="s">
        <v>1188</v>
      </c>
      <c r="K326" s="731" t="s">
        <v>1189</v>
      </c>
      <c r="L326" s="734">
        <v>32.85</v>
      </c>
      <c r="M326" s="734">
        <v>5</v>
      </c>
      <c r="N326" s="735">
        <v>164.25</v>
      </c>
    </row>
    <row r="327" spans="1:14" ht="14.45" customHeight="1" x14ac:dyDescent="0.2">
      <c r="A327" s="729" t="s">
        <v>594</v>
      </c>
      <c r="B327" s="730" t="s">
        <v>595</v>
      </c>
      <c r="C327" s="731" t="s">
        <v>608</v>
      </c>
      <c r="D327" s="732" t="s">
        <v>609</v>
      </c>
      <c r="E327" s="733">
        <v>50113001</v>
      </c>
      <c r="F327" s="732" t="s">
        <v>632</v>
      </c>
      <c r="G327" s="731" t="s">
        <v>629</v>
      </c>
      <c r="H327" s="731">
        <v>114937</v>
      </c>
      <c r="I327" s="731">
        <v>14937</v>
      </c>
      <c r="J327" s="731" t="s">
        <v>1190</v>
      </c>
      <c r="K327" s="731" t="s">
        <v>1191</v>
      </c>
      <c r="L327" s="734">
        <v>79.61</v>
      </c>
      <c r="M327" s="734">
        <v>1</v>
      </c>
      <c r="N327" s="735">
        <v>79.61</v>
      </c>
    </row>
    <row r="328" spans="1:14" ht="14.45" customHeight="1" x14ac:dyDescent="0.2">
      <c r="A328" s="729" t="s">
        <v>594</v>
      </c>
      <c r="B328" s="730" t="s">
        <v>595</v>
      </c>
      <c r="C328" s="731" t="s">
        <v>608</v>
      </c>
      <c r="D328" s="732" t="s">
        <v>609</v>
      </c>
      <c r="E328" s="733">
        <v>50113001</v>
      </c>
      <c r="F328" s="732" t="s">
        <v>632</v>
      </c>
      <c r="G328" s="731" t="s">
        <v>629</v>
      </c>
      <c r="H328" s="731">
        <v>993234</v>
      </c>
      <c r="I328" s="731">
        <v>0</v>
      </c>
      <c r="J328" s="731" t="s">
        <v>1192</v>
      </c>
      <c r="K328" s="731" t="s">
        <v>329</v>
      </c>
      <c r="L328" s="734">
        <v>69.28</v>
      </c>
      <c r="M328" s="734">
        <v>2</v>
      </c>
      <c r="N328" s="735">
        <v>138.56</v>
      </c>
    </row>
    <row r="329" spans="1:14" ht="14.45" customHeight="1" x14ac:dyDescent="0.2">
      <c r="A329" s="729" t="s">
        <v>594</v>
      </c>
      <c r="B329" s="730" t="s">
        <v>595</v>
      </c>
      <c r="C329" s="731" t="s">
        <v>608</v>
      </c>
      <c r="D329" s="732" t="s">
        <v>609</v>
      </c>
      <c r="E329" s="733">
        <v>50113001</v>
      </c>
      <c r="F329" s="732" t="s">
        <v>632</v>
      </c>
      <c r="G329" s="731" t="s">
        <v>629</v>
      </c>
      <c r="H329" s="731">
        <v>145567</v>
      </c>
      <c r="I329" s="731">
        <v>145567</v>
      </c>
      <c r="J329" s="731" t="s">
        <v>1193</v>
      </c>
      <c r="K329" s="731" t="s">
        <v>644</v>
      </c>
      <c r="L329" s="734">
        <v>62.871249999999996</v>
      </c>
      <c r="M329" s="734">
        <v>8</v>
      </c>
      <c r="N329" s="735">
        <v>502.96999999999997</v>
      </c>
    </row>
    <row r="330" spans="1:14" ht="14.45" customHeight="1" x14ac:dyDescent="0.2">
      <c r="A330" s="729" t="s">
        <v>594</v>
      </c>
      <c r="B330" s="730" t="s">
        <v>595</v>
      </c>
      <c r="C330" s="731" t="s">
        <v>608</v>
      </c>
      <c r="D330" s="732" t="s">
        <v>609</v>
      </c>
      <c r="E330" s="733">
        <v>50113001</v>
      </c>
      <c r="F330" s="732" t="s">
        <v>632</v>
      </c>
      <c r="G330" s="731" t="s">
        <v>629</v>
      </c>
      <c r="H330" s="731">
        <v>145583</v>
      </c>
      <c r="I330" s="731">
        <v>145583</v>
      </c>
      <c r="J330" s="731" t="s">
        <v>1194</v>
      </c>
      <c r="K330" s="731" t="s">
        <v>1195</v>
      </c>
      <c r="L330" s="734">
        <v>108.07142857142857</v>
      </c>
      <c r="M330" s="734">
        <v>7</v>
      </c>
      <c r="N330" s="735">
        <v>756.5</v>
      </c>
    </row>
    <row r="331" spans="1:14" ht="14.45" customHeight="1" x14ac:dyDescent="0.2">
      <c r="A331" s="729" t="s">
        <v>594</v>
      </c>
      <c r="B331" s="730" t="s">
        <v>595</v>
      </c>
      <c r="C331" s="731" t="s">
        <v>608</v>
      </c>
      <c r="D331" s="732" t="s">
        <v>609</v>
      </c>
      <c r="E331" s="733">
        <v>50113001</v>
      </c>
      <c r="F331" s="732" t="s">
        <v>632</v>
      </c>
      <c r="G331" s="731" t="s">
        <v>629</v>
      </c>
      <c r="H331" s="731">
        <v>192086</v>
      </c>
      <c r="I331" s="731">
        <v>92086</v>
      </c>
      <c r="J331" s="731" t="s">
        <v>1196</v>
      </c>
      <c r="K331" s="731" t="s">
        <v>1197</v>
      </c>
      <c r="L331" s="734">
        <v>140.81199999999998</v>
      </c>
      <c r="M331" s="734">
        <v>5</v>
      </c>
      <c r="N331" s="735">
        <v>704.06</v>
      </c>
    </row>
    <row r="332" spans="1:14" ht="14.45" customHeight="1" x14ac:dyDescent="0.2">
      <c r="A332" s="729" t="s">
        <v>594</v>
      </c>
      <c r="B332" s="730" t="s">
        <v>595</v>
      </c>
      <c r="C332" s="731" t="s">
        <v>608</v>
      </c>
      <c r="D332" s="732" t="s">
        <v>609</v>
      </c>
      <c r="E332" s="733">
        <v>50113001</v>
      </c>
      <c r="F332" s="732" t="s">
        <v>632</v>
      </c>
      <c r="G332" s="731" t="s">
        <v>629</v>
      </c>
      <c r="H332" s="731">
        <v>147712</v>
      </c>
      <c r="I332" s="731">
        <v>47712</v>
      </c>
      <c r="J332" s="731" t="s">
        <v>1198</v>
      </c>
      <c r="K332" s="731" t="s">
        <v>1199</v>
      </c>
      <c r="L332" s="734">
        <v>224.25</v>
      </c>
      <c r="M332" s="734">
        <v>1</v>
      </c>
      <c r="N332" s="735">
        <v>224.25</v>
      </c>
    </row>
    <row r="333" spans="1:14" ht="14.45" customHeight="1" x14ac:dyDescent="0.2">
      <c r="A333" s="729" t="s">
        <v>594</v>
      </c>
      <c r="B333" s="730" t="s">
        <v>595</v>
      </c>
      <c r="C333" s="731" t="s">
        <v>608</v>
      </c>
      <c r="D333" s="732" t="s">
        <v>609</v>
      </c>
      <c r="E333" s="733">
        <v>50113001</v>
      </c>
      <c r="F333" s="732" t="s">
        <v>632</v>
      </c>
      <c r="G333" s="731" t="s">
        <v>629</v>
      </c>
      <c r="H333" s="731">
        <v>145961</v>
      </c>
      <c r="I333" s="731">
        <v>45961</v>
      </c>
      <c r="J333" s="731" t="s">
        <v>1200</v>
      </c>
      <c r="K333" s="731" t="s">
        <v>1201</v>
      </c>
      <c r="L333" s="734">
        <v>393.46000000000009</v>
      </c>
      <c r="M333" s="734">
        <v>1</v>
      </c>
      <c r="N333" s="735">
        <v>393.46000000000009</v>
      </c>
    </row>
    <row r="334" spans="1:14" ht="14.45" customHeight="1" x14ac:dyDescent="0.2">
      <c r="A334" s="729" t="s">
        <v>594</v>
      </c>
      <c r="B334" s="730" t="s">
        <v>595</v>
      </c>
      <c r="C334" s="731" t="s">
        <v>608</v>
      </c>
      <c r="D334" s="732" t="s">
        <v>609</v>
      </c>
      <c r="E334" s="733">
        <v>50113001</v>
      </c>
      <c r="F334" s="732" t="s">
        <v>632</v>
      </c>
      <c r="G334" s="731" t="s">
        <v>648</v>
      </c>
      <c r="H334" s="731">
        <v>191922</v>
      </c>
      <c r="I334" s="731">
        <v>191922</v>
      </c>
      <c r="J334" s="731" t="s">
        <v>1202</v>
      </c>
      <c r="K334" s="731" t="s">
        <v>1203</v>
      </c>
      <c r="L334" s="734">
        <v>70.389999999999986</v>
      </c>
      <c r="M334" s="734">
        <v>11</v>
      </c>
      <c r="N334" s="735">
        <v>774.28999999999985</v>
      </c>
    </row>
    <row r="335" spans="1:14" ht="14.45" customHeight="1" x14ac:dyDescent="0.2">
      <c r="A335" s="729" t="s">
        <v>594</v>
      </c>
      <c r="B335" s="730" t="s">
        <v>595</v>
      </c>
      <c r="C335" s="731" t="s">
        <v>608</v>
      </c>
      <c r="D335" s="732" t="s">
        <v>609</v>
      </c>
      <c r="E335" s="733">
        <v>50113001</v>
      </c>
      <c r="F335" s="732" t="s">
        <v>632</v>
      </c>
      <c r="G335" s="731" t="s">
        <v>648</v>
      </c>
      <c r="H335" s="731">
        <v>208203</v>
      </c>
      <c r="I335" s="731">
        <v>208203</v>
      </c>
      <c r="J335" s="731" t="s">
        <v>1204</v>
      </c>
      <c r="K335" s="731" t="s">
        <v>1205</v>
      </c>
      <c r="L335" s="734">
        <v>97.31</v>
      </c>
      <c r="M335" s="734">
        <v>2</v>
      </c>
      <c r="N335" s="735">
        <v>194.62</v>
      </c>
    </row>
    <row r="336" spans="1:14" ht="14.45" customHeight="1" x14ac:dyDescent="0.2">
      <c r="A336" s="729" t="s">
        <v>594</v>
      </c>
      <c r="B336" s="730" t="s">
        <v>595</v>
      </c>
      <c r="C336" s="731" t="s">
        <v>608</v>
      </c>
      <c r="D336" s="732" t="s">
        <v>609</v>
      </c>
      <c r="E336" s="733">
        <v>50113001</v>
      </c>
      <c r="F336" s="732" t="s">
        <v>632</v>
      </c>
      <c r="G336" s="731" t="s">
        <v>648</v>
      </c>
      <c r="H336" s="731">
        <v>208204</v>
      </c>
      <c r="I336" s="731">
        <v>208204</v>
      </c>
      <c r="J336" s="731" t="s">
        <v>1204</v>
      </c>
      <c r="K336" s="731" t="s">
        <v>1206</v>
      </c>
      <c r="L336" s="734">
        <v>48.93</v>
      </c>
      <c r="M336" s="734">
        <v>3</v>
      </c>
      <c r="N336" s="735">
        <v>146.79</v>
      </c>
    </row>
    <row r="337" spans="1:14" ht="14.45" customHeight="1" x14ac:dyDescent="0.2">
      <c r="A337" s="729" t="s">
        <v>594</v>
      </c>
      <c r="B337" s="730" t="s">
        <v>595</v>
      </c>
      <c r="C337" s="731" t="s">
        <v>608</v>
      </c>
      <c r="D337" s="732" t="s">
        <v>609</v>
      </c>
      <c r="E337" s="733">
        <v>50113001</v>
      </c>
      <c r="F337" s="732" t="s">
        <v>632</v>
      </c>
      <c r="G337" s="731" t="s">
        <v>648</v>
      </c>
      <c r="H337" s="731">
        <v>208207</v>
      </c>
      <c r="I337" s="731">
        <v>208207</v>
      </c>
      <c r="J337" s="731" t="s">
        <v>1207</v>
      </c>
      <c r="K337" s="731" t="s">
        <v>1208</v>
      </c>
      <c r="L337" s="734">
        <v>80.990000000000009</v>
      </c>
      <c r="M337" s="734">
        <v>5</v>
      </c>
      <c r="N337" s="735">
        <v>404.95000000000005</v>
      </c>
    </row>
    <row r="338" spans="1:14" ht="14.45" customHeight="1" x14ac:dyDescent="0.2">
      <c r="A338" s="729" t="s">
        <v>594</v>
      </c>
      <c r="B338" s="730" t="s">
        <v>595</v>
      </c>
      <c r="C338" s="731" t="s">
        <v>608</v>
      </c>
      <c r="D338" s="732" t="s">
        <v>609</v>
      </c>
      <c r="E338" s="733">
        <v>50113001</v>
      </c>
      <c r="F338" s="732" t="s">
        <v>632</v>
      </c>
      <c r="G338" s="731" t="s">
        <v>648</v>
      </c>
      <c r="H338" s="731">
        <v>109709</v>
      </c>
      <c r="I338" s="731">
        <v>9709</v>
      </c>
      <c r="J338" s="731" t="s">
        <v>1209</v>
      </c>
      <c r="K338" s="731" t="s">
        <v>1210</v>
      </c>
      <c r="L338" s="734">
        <v>64.900000000000006</v>
      </c>
      <c r="M338" s="734">
        <v>28</v>
      </c>
      <c r="N338" s="735">
        <v>1817.2</v>
      </c>
    </row>
    <row r="339" spans="1:14" ht="14.45" customHeight="1" x14ac:dyDescent="0.2">
      <c r="A339" s="729" t="s">
        <v>594</v>
      </c>
      <c r="B339" s="730" t="s">
        <v>595</v>
      </c>
      <c r="C339" s="731" t="s">
        <v>608</v>
      </c>
      <c r="D339" s="732" t="s">
        <v>609</v>
      </c>
      <c r="E339" s="733">
        <v>50113001</v>
      </c>
      <c r="F339" s="732" t="s">
        <v>632</v>
      </c>
      <c r="G339" s="731" t="s">
        <v>648</v>
      </c>
      <c r="H339" s="731">
        <v>194882</v>
      </c>
      <c r="I339" s="731">
        <v>94882</v>
      </c>
      <c r="J339" s="731" t="s">
        <v>1209</v>
      </c>
      <c r="K339" s="731" t="s">
        <v>1211</v>
      </c>
      <c r="L339" s="734">
        <v>171.66</v>
      </c>
      <c r="M339" s="734">
        <v>2</v>
      </c>
      <c r="N339" s="735">
        <v>343.32</v>
      </c>
    </row>
    <row r="340" spans="1:14" ht="14.45" customHeight="1" x14ac:dyDescent="0.2">
      <c r="A340" s="729" t="s">
        <v>594</v>
      </c>
      <c r="B340" s="730" t="s">
        <v>595</v>
      </c>
      <c r="C340" s="731" t="s">
        <v>608</v>
      </c>
      <c r="D340" s="732" t="s">
        <v>609</v>
      </c>
      <c r="E340" s="733">
        <v>50113001</v>
      </c>
      <c r="F340" s="732" t="s">
        <v>632</v>
      </c>
      <c r="G340" s="731" t="s">
        <v>629</v>
      </c>
      <c r="H340" s="731">
        <v>194852</v>
      </c>
      <c r="I340" s="731">
        <v>94852</v>
      </c>
      <c r="J340" s="731" t="s">
        <v>1212</v>
      </c>
      <c r="K340" s="731" t="s">
        <v>1213</v>
      </c>
      <c r="L340" s="734">
        <v>1029.3699999999999</v>
      </c>
      <c r="M340" s="734">
        <v>4</v>
      </c>
      <c r="N340" s="735">
        <v>4117.4799999999996</v>
      </c>
    </row>
    <row r="341" spans="1:14" ht="14.45" customHeight="1" x14ac:dyDescent="0.2">
      <c r="A341" s="729" t="s">
        <v>594</v>
      </c>
      <c r="B341" s="730" t="s">
        <v>595</v>
      </c>
      <c r="C341" s="731" t="s">
        <v>608</v>
      </c>
      <c r="D341" s="732" t="s">
        <v>609</v>
      </c>
      <c r="E341" s="733">
        <v>50113001</v>
      </c>
      <c r="F341" s="732" t="s">
        <v>632</v>
      </c>
      <c r="G341" s="731" t="s">
        <v>629</v>
      </c>
      <c r="H341" s="731">
        <v>119654</v>
      </c>
      <c r="I341" s="731">
        <v>119654</v>
      </c>
      <c r="J341" s="731" t="s">
        <v>1214</v>
      </c>
      <c r="K341" s="731" t="s">
        <v>1215</v>
      </c>
      <c r="L341" s="734">
        <v>254.44599999999997</v>
      </c>
      <c r="M341" s="734">
        <v>10</v>
      </c>
      <c r="N341" s="735">
        <v>2544.4599999999996</v>
      </c>
    </row>
    <row r="342" spans="1:14" ht="14.45" customHeight="1" x14ac:dyDescent="0.2">
      <c r="A342" s="729" t="s">
        <v>594</v>
      </c>
      <c r="B342" s="730" t="s">
        <v>595</v>
      </c>
      <c r="C342" s="731" t="s">
        <v>608</v>
      </c>
      <c r="D342" s="732" t="s">
        <v>609</v>
      </c>
      <c r="E342" s="733">
        <v>50113001</v>
      </c>
      <c r="F342" s="732" t="s">
        <v>632</v>
      </c>
      <c r="G342" s="731" t="s">
        <v>629</v>
      </c>
      <c r="H342" s="731">
        <v>848866</v>
      </c>
      <c r="I342" s="731">
        <v>119654</v>
      </c>
      <c r="J342" s="731" t="s">
        <v>1214</v>
      </c>
      <c r="K342" s="731" t="s">
        <v>1215</v>
      </c>
      <c r="L342" s="734">
        <v>255.1</v>
      </c>
      <c r="M342" s="734">
        <v>4</v>
      </c>
      <c r="N342" s="735">
        <v>1020.4</v>
      </c>
    </row>
    <row r="343" spans="1:14" ht="14.45" customHeight="1" x14ac:dyDescent="0.2">
      <c r="A343" s="729" t="s">
        <v>594</v>
      </c>
      <c r="B343" s="730" t="s">
        <v>595</v>
      </c>
      <c r="C343" s="731" t="s">
        <v>608</v>
      </c>
      <c r="D343" s="732" t="s">
        <v>609</v>
      </c>
      <c r="E343" s="733">
        <v>50113001</v>
      </c>
      <c r="F343" s="732" t="s">
        <v>632</v>
      </c>
      <c r="G343" s="731" t="s">
        <v>329</v>
      </c>
      <c r="H343" s="731">
        <v>193019</v>
      </c>
      <c r="I343" s="731">
        <v>93019</v>
      </c>
      <c r="J343" s="731" t="s">
        <v>1216</v>
      </c>
      <c r="K343" s="731" t="s">
        <v>1217</v>
      </c>
      <c r="L343" s="734">
        <v>106.62</v>
      </c>
      <c r="M343" s="734">
        <v>4</v>
      </c>
      <c r="N343" s="735">
        <v>426.48</v>
      </c>
    </row>
    <row r="344" spans="1:14" ht="14.45" customHeight="1" x14ac:dyDescent="0.2">
      <c r="A344" s="729" t="s">
        <v>594</v>
      </c>
      <c r="B344" s="730" t="s">
        <v>595</v>
      </c>
      <c r="C344" s="731" t="s">
        <v>608</v>
      </c>
      <c r="D344" s="732" t="s">
        <v>609</v>
      </c>
      <c r="E344" s="733">
        <v>50113001</v>
      </c>
      <c r="F344" s="732" t="s">
        <v>632</v>
      </c>
      <c r="G344" s="731" t="s">
        <v>648</v>
      </c>
      <c r="H344" s="731">
        <v>848251</v>
      </c>
      <c r="I344" s="731">
        <v>122632</v>
      </c>
      <c r="J344" s="731" t="s">
        <v>1218</v>
      </c>
      <c r="K344" s="731" t="s">
        <v>1219</v>
      </c>
      <c r="L344" s="734">
        <v>97.04</v>
      </c>
      <c r="M344" s="734">
        <v>3</v>
      </c>
      <c r="N344" s="735">
        <v>291.12</v>
      </c>
    </row>
    <row r="345" spans="1:14" ht="14.45" customHeight="1" x14ac:dyDescent="0.2">
      <c r="A345" s="729" t="s">
        <v>594</v>
      </c>
      <c r="B345" s="730" t="s">
        <v>595</v>
      </c>
      <c r="C345" s="731" t="s">
        <v>608</v>
      </c>
      <c r="D345" s="732" t="s">
        <v>609</v>
      </c>
      <c r="E345" s="733">
        <v>50113001</v>
      </c>
      <c r="F345" s="732" t="s">
        <v>632</v>
      </c>
      <c r="G345" s="731" t="s">
        <v>629</v>
      </c>
      <c r="H345" s="731">
        <v>844145</v>
      </c>
      <c r="I345" s="731">
        <v>56350</v>
      </c>
      <c r="J345" s="731" t="s">
        <v>1220</v>
      </c>
      <c r="K345" s="731" t="s">
        <v>1063</v>
      </c>
      <c r="L345" s="734">
        <v>39.364583333333321</v>
      </c>
      <c r="M345" s="734">
        <v>24</v>
      </c>
      <c r="N345" s="735">
        <v>944.74999999999977</v>
      </c>
    </row>
    <row r="346" spans="1:14" ht="14.45" customHeight="1" x14ac:dyDescent="0.2">
      <c r="A346" s="729" t="s">
        <v>594</v>
      </c>
      <c r="B346" s="730" t="s">
        <v>595</v>
      </c>
      <c r="C346" s="731" t="s">
        <v>608</v>
      </c>
      <c r="D346" s="732" t="s">
        <v>609</v>
      </c>
      <c r="E346" s="733">
        <v>50113001</v>
      </c>
      <c r="F346" s="732" t="s">
        <v>632</v>
      </c>
      <c r="G346" s="731" t="s">
        <v>629</v>
      </c>
      <c r="H346" s="731">
        <v>188850</v>
      </c>
      <c r="I346" s="731">
        <v>188850</v>
      </c>
      <c r="J346" s="731" t="s">
        <v>1221</v>
      </c>
      <c r="K346" s="731" t="s">
        <v>1222</v>
      </c>
      <c r="L346" s="734">
        <v>39.22</v>
      </c>
      <c r="M346" s="734">
        <v>6</v>
      </c>
      <c r="N346" s="735">
        <v>235.32</v>
      </c>
    </row>
    <row r="347" spans="1:14" ht="14.45" customHeight="1" x14ac:dyDescent="0.2">
      <c r="A347" s="729" t="s">
        <v>594</v>
      </c>
      <c r="B347" s="730" t="s">
        <v>595</v>
      </c>
      <c r="C347" s="731" t="s">
        <v>608</v>
      </c>
      <c r="D347" s="732" t="s">
        <v>609</v>
      </c>
      <c r="E347" s="733">
        <v>50113001</v>
      </c>
      <c r="F347" s="732" t="s">
        <v>632</v>
      </c>
      <c r="G347" s="731" t="s">
        <v>629</v>
      </c>
      <c r="H347" s="731">
        <v>988179</v>
      </c>
      <c r="I347" s="731">
        <v>0</v>
      </c>
      <c r="J347" s="731" t="s">
        <v>1223</v>
      </c>
      <c r="K347" s="731" t="s">
        <v>329</v>
      </c>
      <c r="L347" s="734">
        <v>88.348000000000013</v>
      </c>
      <c r="M347" s="734">
        <v>5</v>
      </c>
      <c r="N347" s="735">
        <v>441.74000000000007</v>
      </c>
    </row>
    <row r="348" spans="1:14" ht="14.45" customHeight="1" x14ac:dyDescent="0.2">
      <c r="A348" s="729" t="s">
        <v>594</v>
      </c>
      <c r="B348" s="730" t="s">
        <v>595</v>
      </c>
      <c r="C348" s="731" t="s">
        <v>608</v>
      </c>
      <c r="D348" s="732" t="s">
        <v>609</v>
      </c>
      <c r="E348" s="733">
        <v>50113001</v>
      </c>
      <c r="F348" s="732" t="s">
        <v>632</v>
      </c>
      <c r="G348" s="731" t="s">
        <v>629</v>
      </c>
      <c r="H348" s="731">
        <v>397057</v>
      </c>
      <c r="I348" s="731">
        <v>0</v>
      </c>
      <c r="J348" s="731" t="s">
        <v>1224</v>
      </c>
      <c r="K348" s="731" t="s">
        <v>329</v>
      </c>
      <c r="L348" s="734">
        <v>57.470000000000006</v>
      </c>
      <c r="M348" s="734">
        <v>14</v>
      </c>
      <c r="N348" s="735">
        <v>804.58</v>
      </c>
    </row>
    <row r="349" spans="1:14" ht="14.45" customHeight="1" x14ac:dyDescent="0.2">
      <c r="A349" s="729" t="s">
        <v>594</v>
      </c>
      <c r="B349" s="730" t="s">
        <v>595</v>
      </c>
      <c r="C349" s="731" t="s">
        <v>608</v>
      </c>
      <c r="D349" s="732" t="s">
        <v>609</v>
      </c>
      <c r="E349" s="733">
        <v>50113001</v>
      </c>
      <c r="F349" s="732" t="s">
        <v>632</v>
      </c>
      <c r="G349" s="731" t="s">
        <v>629</v>
      </c>
      <c r="H349" s="731">
        <v>244980</v>
      </c>
      <c r="I349" s="731">
        <v>244980</v>
      </c>
      <c r="J349" s="731" t="s">
        <v>1225</v>
      </c>
      <c r="K349" s="731" t="s">
        <v>1226</v>
      </c>
      <c r="L349" s="734">
        <v>57.85</v>
      </c>
      <c r="M349" s="734">
        <v>4</v>
      </c>
      <c r="N349" s="735">
        <v>231.4</v>
      </c>
    </row>
    <row r="350" spans="1:14" ht="14.45" customHeight="1" x14ac:dyDescent="0.2">
      <c r="A350" s="729" t="s">
        <v>594</v>
      </c>
      <c r="B350" s="730" t="s">
        <v>595</v>
      </c>
      <c r="C350" s="731" t="s">
        <v>608</v>
      </c>
      <c r="D350" s="732" t="s">
        <v>609</v>
      </c>
      <c r="E350" s="733">
        <v>50113001</v>
      </c>
      <c r="F350" s="732" t="s">
        <v>632</v>
      </c>
      <c r="G350" s="731" t="s">
        <v>629</v>
      </c>
      <c r="H350" s="731">
        <v>225261</v>
      </c>
      <c r="I350" s="731">
        <v>225261</v>
      </c>
      <c r="J350" s="731" t="s">
        <v>1227</v>
      </c>
      <c r="K350" s="731" t="s">
        <v>1228</v>
      </c>
      <c r="L350" s="734">
        <v>57.191111111111113</v>
      </c>
      <c r="M350" s="734">
        <v>36</v>
      </c>
      <c r="N350" s="735">
        <v>2058.88</v>
      </c>
    </row>
    <row r="351" spans="1:14" ht="14.45" customHeight="1" x14ac:dyDescent="0.2">
      <c r="A351" s="729" t="s">
        <v>594</v>
      </c>
      <c r="B351" s="730" t="s">
        <v>595</v>
      </c>
      <c r="C351" s="731" t="s">
        <v>608</v>
      </c>
      <c r="D351" s="732" t="s">
        <v>609</v>
      </c>
      <c r="E351" s="733">
        <v>50113001</v>
      </c>
      <c r="F351" s="732" t="s">
        <v>632</v>
      </c>
      <c r="G351" s="731" t="s">
        <v>629</v>
      </c>
      <c r="H351" s="731">
        <v>212646</v>
      </c>
      <c r="I351" s="731">
        <v>212646</v>
      </c>
      <c r="J351" s="731" t="s">
        <v>1229</v>
      </c>
      <c r="K351" s="731" t="s">
        <v>1230</v>
      </c>
      <c r="L351" s="734">
        <v>514.55999999999995</v>
      </c>
      <c r="M351" s="734">
        <v>1</v>
      </c>
      <c r="N351" s="735">
        <v>514.55999999999995</v>
      </c>
    </row>
    <row r="352" spans="1:14" ht="14.45" customHeight="1" x14ac:dyDescent="0.2">
      <c r="A352" s="729" t="s">
        <v>594</v>
      </c>
      <c r="B352" s="730" t="s">
        <v>595</v>
      </c>
      <c r="C352" s="731" t="s">
        <v>608</v>
      </c>
      <c r="D352" s="732" t="s">
        <v>609</v>
      </c>
      <c r="E352" s="733">
        <v>50113001</v>
      </c>
      <c r="F352" s="732" t="s">
        <v>632</v>
      </c>
      <c r="G352" s="731" t="s">
        <v>648</v>
      </c>
      <c r="H352" s="731">
        <v>180087</v>
      </c>
      <c r="I352" s="731">
        <v>180087</v>
      </c>
      <c r="J352" s="731" t="s">
        <v>1231</v>
      </c>
      <c r="K352" s="731" t="s">
        <v>1232</v>
      </c>
      <c r="L352" s="734">
        <v>587.15000000000009</v>
      </c>
      <c r="M352" s="734">
        <v>1</v>
      </c>
      <c r="N352" s="735">
        <v>587.15000000000009</v>
      </c>
    </row>
    <row r="353" spans="1:14" ht="14.45" customHeight="1" x14ac:dyDescent="0.2">
      <c r="A353" s="729" t="s">
        <v>594</v>
      </c>
      <c r="B353" s="730" t="s">
        <v>595</v>
      </c>
      <c r="C353" s="731" t="s">
        <v>608</v>
      </c>
      <c r="D353" s="732" t="s">
        <v>609</v>
      </c>
      <c r="E353" s="733">
        <v>50113001</v>
      </c>
      <c r="F353" s="732" t="s">
        <v>632</v>
      </c>
      <c r="G353" s="731" t="s">
        <v>629</v>
      </c>
      <c r="H353" s="731">
        <v>100610</v>
      </c>
      <c r="I353" s="731">
        <v>610</v>
      </c>
      <c r="J353" s="731" t="s">
        <v>1233</v>
      </c>
      <c r="K353" s="731" t="s">
        <v>1234</v>
      </c>
      <c r="L353" s="734">
        <v>72.419999999999987</v>
      </c>
      <c r="M353" s="734">
        <v>15</v>
      </c>
      <c r="N353" s="735">
        <v>1086.2999999999997</v>
      </c>
    </row>
    <row r="354" spans="1:14" ht="14.45" customHeight="1" x14ac:dyDescent="0.2">
      <c r="A354" s="729" t="s">
        <v>594</v>
      </c>
      <c r="B354" s="730" t="s">
        <v>595</v>
      </c>
      <c r="C354" s="731" t="s">
        <v>608</v>
      </c>
      <c r="D354" s="732" t="s">
        <v>609</v>
      </c>
      <c r="E354" s="733">
        <v>50113001</v>
      </c>
      <c r="F354" s="732" t="s">
        <v>632</v>
      </c>
      <c r="G354" s="731" t="s">
        <v>629</v>
      </c>
      <c r="H354" s="731">
        <v>100612</v>
      </c>
      <c r="I354" s="731">
        <v>612</v>
      </c>
      <c r="J354" s="731" t="s">
        <v>1235</v>
      </c>
      <c r="K354" s="731" t="s">
        <v>695</v>
      </c>
      <c r="L354" s="734">
        <v>65.429999999999993</v>
      </c>
      <c r="M354" s="734">
        <v>4</v>
      </c>
      <c r="N354" s="735">
        <v>261.71999999999997</v>
      </c>
    </row>
    <row r="355" spans="1:14" ht="14.45" customHeight="1" x14ac:dyDescent="0.2">
      <c r="A355" s="729" t="s">
        <v>594</v>
      </c>
      <c r="B355" s="730" t="s">
        <v>595</v>
      </c>
      <c r="C355" s="731" t="s">
        <v>608</v>
      </c>
      <c r="D355" s="732" t="s">
        <v>609</v>
      </c>
      <c r="E355" s="733">
        <v>50113001</v>
      </c>
      <c r="F355" s="732" t="s">
        <v>632</v>
      </c>
      <c r="G355" s="731" t="s">
        <v>629</v>
      </c>
      <c r="H355" s="731">
        <v>395293</v>
      </c>
      <c r="I355" s="731">
        <v>180305</v>
      </c>
      <c r="J355" s="731" t="s">
        <v>1236</v>
      </c>
      <c r="K355" s="731" t="s">
        <v>1237</v>
      </c>
      <c r="L355" s="734">
        <v>123.82999999999996</v>
      </c>
      <c r="M355" s="734">
        <v>2</v>
      </c>
      <c r="N355" s="735">
        <v>247.65999999999991</v>
      </c>
    </row>
    <row r="356" spans="1:14" ht="14.45" customHeight="1" x14ac:dyDescent="0.2">
      <c r="A356" s="729" t="s">
        <v>594</v>
      </c>
      <c r="B356" s="730" t="s">
        <v>595</v>
      </c>
      <c r="C356" s="731" t="s">
        <v>608</v>
      </c>
      <c r="D356" s="732" t="s">
        <v>609</v>
      </c>
      <c r="E356" s="733">
        <v>50113001</v>
      </c>
      <c r="F356" s="732" t="s">
        <v>632</v>
      </c>
      <c r="G356" s="731" t="s">
        <v>629</v>
      </c>
      <c r="H356" s="731">
        <v>395294</v>
      </c>
      <c r="I356" s="731">
        <v>180306</v>
      </c>
      <c r="J356" s="731" t="s">
        <v>1236</v>
      </c>
      <c r="K356" s="731" t="s">
        <v>1238</v>
      </c>
      <c r="L356" s="734">
        <v>206.27500000000001</v>
      </c>
      <c r="M356" s="734">
        <v>10</v>
      </c>
      <c r="N356" s="735">
        <v>2062.75</v>
      </c>
    </row>
    <row r="357" spans="1:14" ht="14.45" customHeight="1" x14ac:dyDescent="0.2">
      <c r="A357" s="729" t="s">
        <v>594</v>
      </c>
      <c r="B357" s="730" t="s">
        <v>595</v>
      </c>
      <c r="C357" s="731" t="s">
        <v>608</v>
      </c>
      <c r="D357" s="732" t="s">
        <v>609</v>
      </c>
      <c r="E357" s="733">
        <v>50113001</v>
      </c>
      <c r="F357" s="732" t="s">
        <v>632</v>
      </c>
      <c r="G357" s="731" t="s">
        <v>629</v>
      </c>
      <c r="H357" s="731">
        <v>158198</v>
      </c>
      <c r="I357" s="731">
        <v>158198</v>
      </c>
      <c r="J357" s="731" t="s">
        <v>1239</v>
      </c>
      <c r="K357" s="731" t="s">
        <v>1240</v>
      </c>
      <c r="L357" s="734">
        <v>196.97</v>
      </c>
      <c r="M357" s="734">
        <v>2</v>
      </c>
      <c r="N357" s="735">
        <v>393.94</v>
      </c>
    </row>
    <row r="358" spans="1:14" ht="14.45" customHeight="1" x14ac:dyDescent="0.2">
      <c r="A358" s="729" t="s">
        <v>594</v>
      </c>
      <c r="B358" s="730" t="s">
        <v>595</v>
      </c>
      <c r="C358" s="731" t="s">
        <v>608</v>
      </c>
      <c r="D358" s="732" t="s">
        <v>609</v>
      </c>
      <c r="E358" s="733">
        <v>50113001</v>
      </c>
      <c r="F358" s="732" t="s">
        <v>632</v>
      </c>
      <c r="G358" s="731" t="s">
        <v>629</v>
      </c>
      <c r="H358" s="731">
        <v>131215</v>
      </c>
      <c r="I358" s="731">
        <v>31215</v>
      </c>
      <c r="J358" s="731" t="s">
        <v>1241</v>
      </c>
      <c r="K358" s="731" t="s">
        <v>1242</v>
      </c>
      <c r="L358" s="734">
        <v>54.79999999999999</v>
      </c>
      <c r="M358" s="734">
        <v>1</v>
      </c>
      <c r="N358" s="735">
        <v>54.79999999999999</v>
      </c>
    </row>
    <row r="359" spans="1:14" ht="14.45" customHeight="1" x14ac:dyDescent="0.2">
      <c r="A359" s="729" t="s">
        <v>594</v>
      </c>
      <c r="B359" s="730" t="s">
        <v>595</v>
      </c>
      <c r="C359" s="731" t="s">
        <v>608</v>
      </c>
      <c r="D359" s="732" t="s">
        <v>609</v>
      </c>
      <c r="E359" s="733">
        <v>50113001</v>
      </c>
      <c r="F359" s="732" t="s">
        <v>632</v>
      </c>
      <c r="G359" s="731" t="s">
        <v>629</v>
      </c>
      <c r="H359" s="731">
        <v>188415</v>
      </c>
      <c r="I359" s="731">
        <v>188415</v>
      </c>
      <c r="J359" s="731" t="s">
        <v>1243</v>
      </c>
      <c r="K359" s="731" t="s">
        <v>1244</v>
      </c>
      <c r="L359" s="734">
        <v>92.57</v>
      </c>
      <c r="M359" s="734">
        <v>2</v>
      </c>
      <c r="N359" s="735">
        <v>185.14</v>
      </c>
    </row>
    <row r="360" spans="1:14" ht="14.45" customHeight="1" x14ac:dyDescent="0.2">
      <c r="A360" s="729" t="s">
        <v>594</v>
      </c>
      <c r="B360" s="730" t="s">
        <v>595</v>
      </c>
      <c r="C360" s="731" t="s">
        <v>608</v>
      </c>
      <c r="D360" s="732" t="s">
        <v>609</v>
      </c>
      <c r="E360" s="733">
        <v>50113001</v>
      </c>
      <c r="F360" s="732" t="s">
        <v>632</v>
      </c>
      <c r="G360" s="731" t="s">
        <v>629</v>
      </c>
      <c r="H360" s="731">
        <v>100616</v>
      </c>
      <c r="I360" s="731">
        <v>616</v>
      </c>
      <c r="J360" s="731" t="s">
        <v>1245</v>
      </c>
      <c r="K360" s="731" t="s">
        <v>1246</v>
      </c>
      <c r="L360" s="734">
        <v>118.97999999999998</v>
      </c>
      <c r="M360" s="734">
        <v>3</v>
      </c>
      <c r="N360" s="735">
        <v>356.93999999999994</v>
      </c>
    </row>
    <row r="361" spans="1:14" ht="14.45" customHeight="1" x14ac:dyDescent="0.2">
      <c r="A361" s="729" t="s">
        <v>594</v>
      </c>
      <c r="B361" s="730" t="s">
        <v>595</v>
      </c>
      <c r="C361" s="731" t="s">
        <v>608</v>
      </c>
      <c r="D361" s="732" t="s">
        <v>609</v>
      </c>
      <c r="E361" s="733">
        <v>50113001</v>
      </c>
      <c r="F361" s="732" t="s">
        <v>632</v>
      </c>
      <c r="G361" s="731" t="s">
        <v>629</v>
      </c>
      <c r="H361" s="731">
        <v>216469</v>
      </c>
      <c r="I361" s="731">
        <v>216469</v>
      </c>
      <c r="J361" s="731" t="s">
        <v>1247</v>
      </c>
      <c r="K361" s="731" t="s">
        <v>1248</v>
      </c>
      <c r="L361" s="734">
        <v>58.409999999999989</v>
      </c>
      <c r="M361" s="734">
        <v>4</v>
      </c>
      <c r="N361" s="735">
        <v>233.63999999999996</v>
      </c>
    </row>
    <row r="362" spans="1:14" ht="14.45" customHeight="1" x14ac:dyDescent="0.2">
      <c r="A362" s="729" t="s">
        <v>594</v>
      </c>
      <c r="B362" s="730" t="s">
        <v>595</v>
      </c>
      <c r="C362" s="731" t="s">
        <v>608</v>
      </c>
      <c r="D362" s="732" t="s">
        <v>609</v>
      </c>
      <c r="E362" s="733">
        <v>50113001</v>
      </c>
      <c r="F362" s="732" t="s">
        <v>632</v>
      </c>
      <c r="G362" s="731" t="s">
        <v>629</v>
      </c>
      <c r="H362" s="731">
        <v>848632</v>
      </c>
      <c r="I362" s="731">
        <v>125315</v>
      </c>
      <c r="J362" s="731" t="s">
        <v>1249</v>
      </c>
      <c r="K362" s="731" t="s">
        <v>1250</v>
      </c>
      <c r="L362" s="734">
        <v>62.98263095265677</v>
      </c>
      <c r="M362" s="734">
        <v>190</v>
      </c>
      <c r="N362" s="735">
        <v>11966.699881004786</v>
      </c>
    </row>
    <row r="363" spans="1:14" ht="14.45" customHeight="1" x14ac:dyDescent="0.2">
      <c r="A363" s="729" t="s">
        <v>594</v>
      </c>
      <c r="B363" s="730" t="s">
        <v>595</v>
      </c>
      <c r="C363" s="731" t="s">
        <v>608</v>
      </c>
      <c r="D363" s="732" t="s">
        <v>609</v>
      </c>
      <c r="E363" s="733">
        <v>50113001</v>
      </c>
      <c r="F363" s="732" t="s">
        <v>632</v>
      </c>
      <c r="G363" s="731" t="s">
        <v>629</v>
      </c>
      <c r="H363" s="731">
        <v>191836</v>
      </c>
      <c r="I363" s="731">
        <v>91836</v>
      </c>
      <c r="J363" s="731" t="s">
        <v>1251</v>
      </c>
      <c r="K363" s="731" t="s">
        <v>1252</v>
      </c>
      <c r="L363" s="734">
        <v>44.620000000000005</v>
      </c>
      <c r="M363" s="734">
        <v>2</v>
      </c>
      <c r="N363" s="735">
        <v>89.240000000000009</v>
      </c>
    </row>
    <row r="364" spans="1:14" ht="14.45" customHeight="1" x14ac:dyDescent="0.2">
      <c r="A364" s="729" t="s">
        <v>594</v>
      </c>
      <c r="B364" s="730" t="s">
        <v>595</v>
      </c>
      <c r="C364" s="731" t="s">
        <v>608</v>
      </c>
      <c r="D364" s="732" t="s">
        <v>609</v>
      </c>
      <c r="E364" s="733">
        <v>50113001</v>
      </c>
      <c r="F364" s="732" t="s">
        <v>632</v>
      </c>
      <c r="G364" s="731" t="s">
        <v>629</v>
      </c>
      <c r="H364" s="731">
        <v>204690</v>
      </c>
      <c r="I364" s="731">
        <v>204690</v>
      </c>
      <c r="J364" s="731" t="s">
        <v>1253</v>
      </c>
      <c r="K364" s="731" t="s">
        <v>1195</v>
      </c>
      <c r="L364" s="734">
        <v>63.1</v>
      </c>
      <c r="M364" s="734">
        <v>1</v>
      </c>
      <c r="N364" s="735">
        <v>63.1</v>
      </c>
    </row>
    <row r="365" spans="1:14" ht="14.45" customHeight="1" x14ac:dyDescent="0.2">
      <c r="A365" s="729" t="s">
        <v>594</v>
      </c>
      <c r="B365" s="730" t="s">
        <v>595</v>
      </c>
      <c r="C365" s="731" t="s">
        <v>608</v>
      </c>
      <c r="D365" s="732" t="s">
        <v>609</v>
      </c>
      <c r="E365" s="733">
        <v>50113001</v>
      </c>
      <c r="F365" s="732" t="s">
        <v>632</v>
      </c>
      <c r="G365" s="731" t="s">
        <v>629</v>
      </c>
      <c r="H365" s="731">
        <v>168447</v>
      </c>
      <c r="I365" s="731">
        <v>168447</v>
      </c>
      <c r="J365" s="731" t="s">
        <v>1254</v>
      </c>
      <c r="K365" s="731" t="s">
        <v>767</v>
      </c>
      <c r="L365" s="734">
        <v>748.35</v>
      </c>
      <c r="M365" s="734">
        <v>1</v>
      </c>
      <c r="N365" s="735">
        <v>748.35</v>
      </c>
    </row>
    <row r="366" spans="1:14" ht="14.45" customHeight="1" x14ac:dyDescent="0.2">
      <c r="A366" s="729" t="s">
        <v>594</v>
      </c>
      <c r="B366" s="730" t="s">
        <v>595</v>
      </c>
      <c r="C366" s="731" t="s">
        <v>608</v>
      </c>
      <c r="D366" s="732" t="s">
        <v>609</v>
      </c>
      <c r="E366" s="733">
        <v>50113001</v>
      </c>
      <c r="F366" s="732" t="s">
        <v>632</v>
      </c>
      <c r="G366" s="731" t="s">
        <v>629</v>
      </c>
      <c r="H366" s="731">
        <v>230433</v>
      </c>
      <c r="I366" s="731">
        <v>230433</v>
      </c>
      <c r="J366" s="731" t="s">
        <v>1255</v>
      </c>
      <c r="K366" s="731" t="s">
        <v>1256</v>
      </c>
      <c r="L366" s="734">
        <v>44.77</v>
      </c>
      <c r="M366" s="734">
        <v>1</v>
      </c>
      <c r="N366" s="735">
        <v>44.77</v>
      </c>
    </row>
    <row r="367" spans="1:14" ht="14.45" customHeight="1" x14ac:dyDescent="0.2">
      <c r="A367" s="729" t="s">
        <v>594</v>
      </c>
      <c r="B367" s="730" t="s">
        <v>595</v>
      </c>
      <c r="C367" s="731" t="s">
        <v>608</v>
      </c>
      <c r="D367" s="732" t="s">
        <v>609</v>
      </c>
      <c r="E367" s="733">
        <v>50113001</v>
      </c>
      <c r="F367" s="732" t="s">
        <v>632</v>
      </c>
      <c r="G367" s="731" t="s">
        <v>629</v>
      </c>
      <c r="H367" s="731">
        <v>201137</v>
      </c>
      <c r="I367" s="731">
        <v>201137</v>
      </c>
      <c r="J367" s="731" t="s">
        <v>1257</v>
      </c>
      <c r="K367" s="731" t="s">
        <v>1258</v>
      </c>
      <c r="L367" s="734">
        <v>23.29</v>
      </c>
      <c r="M367" s="734">
        <v>1</v>
      </c>
      <c r="N367" s="735">
        <v>23.29</v>
      </c>
    </row>
    <row r="368" spans="1:14" ht="14.45" customHeight="1" x14ac:dyDescent="0.2">
      <c r="A368" s="729" t="s">
        <v>594</v>
      </c>
      <c r="B368" s="730" t="s">
        <v>595</v>
      </c>
      <c r="C368" s="731" t="s">
        <v>608</v>
      </c>
      <c r="D368" s="732" t="s">
        <v>609</v>
      </c>
      <c r="E368" s="733">
        <v>50113001</v>
      </c>
      <c r="F368" s="732" t="s">
        <v>632</v>
      </c>
      <c r="G368" s="731" t="s">
        <v>629</v>
      </c>
      <c r="H368" s="731">
        <v>190975</v>
      </c>
      <c r="I368" s="731">
        <v>190975</v>
      </c>
      <c r="J368" s="731" t="s">
        <v>1259</v>
      </c>
      <c r="K368" s="731" t="s">
        <v>757</v>
      </c>
      <c r="L368" s="734">
        <v>640.02</v>
      </c>
      <c r="M368" s="734">
        <v>1</v>
      </c>
      <c r="N368" s="735">
        <v>640.02</v>
      </c>
    </row>
    <row r="369" spans="1:14" ht="14.45" customHeight="1" x14ac:dyDescent="0.2">
      <c r="A369" s="729" t="s">
        <v>594</v>
      </c>
      <c r="B369" s="730" t="s">
        <v>595</v>
      </c>
      <c r="C369" s="731" t="s">
        <v>608</v>
      </c>
      <c r="D369" s="732" t="s">
        <v>609</v>
      </c>
      <c r="E369" s="733">
        <v>50113001</v>
      </c>
      <c r="F369" s="732" t="s">
        <v>632</v>
      </c>
      <c r="G369" s="731" t="s">
        <v>629</v>
      </c>
      <c r="H369" s="731">
        <v>190958</v>
      </c>
      <c r="I369" s="731">
        <v>190958</v>
      </c>
      <c r="J369" s="731" t="s">
        <v>1260</v>
      </c>
      <c r="K369" s="731" t="s">
        <v>1172</v>
      </c>
      <c r="L369" s="734">
        <v>140.72</v>
      </c>
      <c r="M369" s="734">
        <v>1</v>
      </c>
      <c r="N369" s="735">
        <v>140.72</v>
      </c>
    </row>
    <row r="370" spans="1:14" ht="14.45" customHeight="1" x14ac:dyDescent="0.2">
      <c r="A370" s="729" t="s">
        <v>594</v>
      </c>
      <c r="B370" s="730" t="s">
        <v>595</v>
      </c>
      <c r="C370" s="731" t="s">
        <v>608</v>
      </c>
      <c r="D370" s="732" t="s">
        <v>609</v>
      </c>
      <c r="E370" s="733">
        <v>50113001</v>
      </c>
      <c r="F370" s="732" t="s">
        <v>632</v>
      </c>
      <c r="G370" s="731" t="s">
        <v>648</v>
      </c>
      <c r="H370" s="731">
        <v>56972</v>
      </c>
      <c r="I370" s="731">
        <v>56972</v>
      </c>
      <c r="J370" s="731" t="s">
        <v>1261</v>
      </c>
      <c r="K370" s="731" t="s">
        <v>1262</v>
      </c>
      <c r="L370" s="734">
        <v>15.5</v>
      </c>
      <c r="M370" s="734">
        <v>1</v>
      </c>
      <c r="N370" s="735">
        <v>15.5</v>
      </c>
    </row>
    <row r="371" spans="1:14" ht="14.45" customHeight="1" x14ac:dyDescent="0.2">
      <c r="A371" s="729" t="s">
        <v>594</v>
      </c>
      <c r="B371" s="730" t="s">
        <v>595</v>
      </c>
      <c r="C371" s="731" t="s">
        <v>608</v>
      </c>
      <c r="D371" s="732" t="s">
        <v>609</v>
      </c>
      <c r="E371" s="733">
        <v>50113001</v>
      </c>
      <c r="F371" s="732" t="s">
        <v>632</v>
      </c>
      <c r="G371" s="731" t="s">
        <v>648</v>
      </c>
      <c r="H371" s="731">
        <v>15866</v>
      </c>
      <c r="I371" s="731">
        <v>15866</v>
      </c>
      <c r="J371" s="731" t="s">
        <v>1263</v>
      </c>
      <c r="K371" s="731" t="s">
        <v>1131</v>
      </c>
      <c r="L371" s="734">
        <v>211.01000000000005</v>
      </c>
      <c r="M371" s="734">
        <v>2</v>
      </c>
      <c r="N371" s="735">
        <v>422.0200000000001</v>
      </c>
    </row>
    <row r="372" spans="1:14" ht="14.45" customHeight="1" x14ac:dyDescent="0.2">
      <c r="A372" s="729" t="s">
        <v>594</v>
      </c>
      <c r="B372" s="730" t="s">
        <v>595</v>
      </c>
      <c r="C372" s="731" t="s">
        <v>608</v>
      </c>
      <c r="D372" s="732" t="s">
        <v>609</v>
      </c>
      <c r="E372" s="733">
        <v>50113001</v>
      </c>
      <c r="F372" s="732" t="s">
        <v>632</v>
      </c>
      <c r="G372" s="731" t="s">
        <v>648</v>
      </c>
      <c r="H372" s="731">
        <v>56976</v>
      </c>
      <c r="I372" s="731">
        <v>56976</v>
      </c>
      <c r="J372" s="731" t="s">
        <v>1264</v>
      </c>
      <c r="K372" s="731" t="s">
        <v>1265</v>
      </c>
      <c r="L372" s="734">
        <v>12.044545454545455</v>
      </c>
      <c r="M372" s="734">
        <v>11</v>
      </c>
      <c r="N372" s="735">
        <v>132.49</v>
      </c>
    </row>
    <row r="373" spans="1:14" ht="14.45" customHeight="1" x14ac:dyDescent="0.2">
      <c r="A373" s="729" t="s">
        <v>594</v>
      </c>
      <c r="B373" s="730" t="s">
        <v>595</v>
      </c>
      <c r="C373" s="731" t="s">
        <v>608</v>
      </c>
      <c r="D373" s="732" t="s">
        <v>609</v>
      </c>
      <c r="E373" s="733">
        <v>50113001</v>
      </c>
      <c r="F373" s="732" t="s">
        <v>632</v>
      </c>
      <c r="G373" s="731" t="s">
        <v>648</v>
      </c>
      <c r="H373" s="731">
        <v>156981</v>
      </c>
      <c r="I373" s="731">
        <v>56981</v>
      </c>
      <c r="J373" s="731" t="s">
        <v>1266</v>
      </c>
      <c r="K373" s="731" t="s">
        <v>1267</v>
      </c>
      <c r="L373" s="734">
        <v>30.139999999999997</v>
      </c>
      <c r="M373" s="734">
        <v>2</v>
      </c>
      <c r="N373" s="735">
        <v>60.279999999999994</v>
      </c>
    </row>
    <row r="374" spans="1:14" ht="14.45" customHeight="1" x14ac:dyDescent="0.2">
      <c r="A374" s="729" t="s">
        <v>594</v>
      </c>
      <c r="B374" s="730" t="s">
        <v>595</v>
      </c>
      <c r="C374" s="731" t="s">
        <v>608</v>
      </c>
      <c r="D374" s="732" t="s">
        <v>609</v>
      </c>
      <c r="E374" s="733">
        <v>50113001</v>
      </c>
      <c r="F374" s="732" t="s">
        <v>632</v>
      </c>
      <c r="G374" s="731" t="s">
        <v>648</v>
      </c>
      <c r="H374" s="731">
        <v>56983</v>
      </c>
      <c r="I374" s="731">
        <v>56983</v>
      </c>
      <c r="J374" s="731" t="s">
        <v>1268</v>
      </c>
      <c r="K374" s="731" t="s">
        <v>1269</v>
      </c>
      <c r="L374" s="734">
        <v>105.5</v>
      </c>
      <c r="M374" s="734">
        <v>2</v>
      </c>
      <c r="N374" s="735">
        <v>211</v>
      </c>
    </row>
    <row r="375" spans="1:14" ht="14.45" customHeight="1" x14ac:dyDescent="0.2">
      <c r="A375" s="729" t="s">
        <v>594</v>
      </c>
      <c r="B375" s="730" t="s">
        <v>595</v>
      </c>
      <c r="C375" s="731" t="s">
        <v>608</v>
      </c>
      <c r="D375" s="732" t="s">
        <v>609</v>
      </c>
      <c r="E375" s="733">
        <v>50113001</v>
      </c>
      <c r="F375" s="732" t="s">
        <v>632</v>
      </c>
      <c r="G375" s="731" t="s">
        <v>629</v>
      </c>
      <c r="H375" s="731">
        <v>146444</v>
      </c>
      <c r="I375" s="731">
        <v>46444</v>
      </c>
      <c r="J375" s="731" t="s">
        <v>1270</v>
      </c>
      <c r="K375" s="731" t="s">
        <v>1271</v>
      </c>
      <c r="L375" s="734">
        <v>349.45</v>
      </c>
      <c r="M375" s="734">
        <v>1</v>
      </c>
      <c r="N375" s="735">
        <v>349.45</v>
      </c>
    </row>
    <row r="376" spans="1:14" ht="14.45" customHeight="1" x14ac:dyDescent="0.2">
      <c r="A376" s="729" t="s">
        <v>594</v>
      </c>
      <c r="B376" s="730" t="s">
        <v>595</v>
      </c>
      <c r="C376" s="731" t="s">
        <v>608</v>
      </c>
      <c r="D376" s="732" t="s">
        <v>609</v>
      </c>
      <c r="E376" s="733">
        <v>50113001</v>
      </c>
      <c r="F376" s="732" t="s">
        <v>632</v>
      </c>
      <c r="G376" s="731" t="s">
        <v>629</v>
      </c>
      <c r="H376" s="731">
        <v>154094</v>
      </c>
      <c r="I376" s="731">
        <v>54094</v>
      </c>
      <c r="J376" s="731" t="s">
        <v>1272</v>
      </c>
      <c r="K376" s="731" t="s">
        <v>1273</v>
      </c>
      <c r="L376" s="734">
        <v>111.24</v>
      </c>
      <c r="M376" s="734">
        <v>3</v>
      </c>
      <c r="N376" s="735">
        <v>333.71999999999997</v>
      </c>
    </row>
    <row r="377" spans="1:14" ht="14.45" customHeight="1" x14ac:dyDescent="0.2">
      <c r="A377" s="729" t="s">
        <v>594</v>
      </c>
      <c r="B377" s="730" t="s">
        <v>595</v>
      </c>
      <c r="C377" s="731" t="s">
        <v>608</v>
      </c>
      <c r="D377" s="732" t="s">
        <v>609</v>
      </c>
      <c r="E377" s="733">
        <v>50113001</v>
      </c>
      <c r="F377" s="732" t="s">
        <v>632</v>
      </c>
      <c r="G377" s="731" t="s">
        <v>648</v>
      </c>
      <c r="H377" s="731">
        <v>150318</v>
      </c>
      <c r="I377" s="731">
        <v>50318</v>
      </c>
      <c r="J377" s="731" t="s">
        <v>1274</v>
      </c>
      <c r="K377" s="731" t="s">
        <v>1275</v>
      </c>
      <c r="L377" s="734">
        <v>151.08333333333329</v>
      </c>
      <c r="M377" s="734">
        <v>3</v>
      </c>
      <c r="N377" s="735">
        <v>453.24999999999989</v>
      </c>
    </row>
    <row r="378" spans="1:14" ht="14.45" customHeight="1" x14ac:dyDescent="0.2">
      <c r="A378" s="729" t="s">
        <v>594</v>
      </c>
      <c r="B378" s="730" t="s">
        <v>595</v>
      </c>
      <c r="C378" s="731" t="s">
        <v>608</v>
      </c>
      <c r="D378" s="732" t="s">
        <v>609</v>
      </c>
      <c r="E378" s="733">
        <v>50113001</v>
      </c>
      <c r="F378" s="732" t="s">
        <v>632</v>
      </c>
      <c r="G378" s="731" t="s">
        <v>629</v>
      </c>
      <c r="H378" s="731">
        <v>148306</v>
      </c>
      <c r="I378" s="731">
        <v>148306</v>
      </c>
      <c r="J378" s="731" t="s">
        <v>1276</v>
      </c>
      <c r="K378" s="731" t="s">
        <v>730</v>
      </c>
      <c r="L378" s="734">
        <v>63.09</v>
      </c>
      <c r="M378" s="734">
        <v>3</v>
      </c>
      <c r="N378" s="735">
        <v>189.27</v>
      </c>
    </row>
    <row r="379" spans="1:14" ht="14.45" customHeight="1" x14ac:dyDescent="0.2">
      <c r="A379" s="729" t="s">
        <v>594</v>
      </c>
      <c r="B379" s="730" t="s">
        <v>595</v>
      </c>
      <c r="C379" s="731" t="s">
        <v>608</v>
      </c>
      <c r="D379" s="732" t="s">
        <v>609</v>
      </c>
      <c r="E379" s="733">
        <v>50113001</v>
      </c>
      <c r="F379" s="732" t="s">
        <v>632</v>
      </c>
      <c r="G379" s="731" t="s">
        <v>629</v>
      </c>
      <c r="H379" s="731">
        <v>850592</v>
      </c>
      <c r="I379" s="731">
        <v>148309</v>
      </c>
      <c r="J379" s="731" t="s">
        <v>1276</v>
      </c>
      <c r="K379" s="731" t="s">
        <v>1277</v>
      </c>
      <c r="L379" s="734">
        <v>251.01885714285709</v>
      </c>
      <c r="M379" s="734">
        <v>35</v>
      </c>
      <c r="N379" s="735">
        <v>8785.659999999998</v>
      </c>
    </row>
    <row r="380" spans="1:14" ht="14.45" customHeight="1" x14ac:dyDescent="0.2">
      <c r="A380" s="729" t="s">
        <v>594</v>
      </c>
      <c r="B380" s="730" t="s">
        <v>595</v>
      </c>
      <c r="C380" s="731" t="s">
        <v>608</v>
      </c>
      <c r="D380" s="732" t="s">
        <v>609</v>
      </c>
      <c r="E380" s="733">
        <v>50113001</v>
      </c>
      <c r="F380" s="732" t="s">
        <v>632</v>
      </c>
      <c r="G380" s="731" t="s">
        <v>629</v>
      </c>
      <c r="H380" s="731">
        <v>197782</v>
      </c>
      <c r="I380" s="731">
        <v>197782</v>
      </c>
      <c r="J380" s="731" t="s">
        <v>1278</v>
      </c>
      <c r="K380" s="731" t="s">
        <v>1279</v>
      </c>
      <c r="L380" s="734">
        <v>424.82</v>
      </c>
      <c r="M380" s="734">
        <v>1</v>
      </c>
      <c r="N380" s="735">
        <v>424.82</v>
      </c>
    </row>
    <row r="381" spans="1:14" ht="14.45" customHeight="1" x14ac:dyDescent="0.2">
      <c r="A381" s="729" t="s">
        <v>594</v>
      </c>
      <c r="B381" s="730" t="s">
        <v>595</v>
      </c>
      <c r="C381" s="731" t="s">
        <v>608</v>
      </c>
      <c r="D381" s="732" t="s">
        <v>609</v>
      </c>
      <c r="E381" s="733">
        <v>50113001</v>
      </c>
      <c r="F381" s="732" t="s">
        <v>632</v>
      </c>
      <c r="G381" s="731" t="s">
        <v>629</v>
      </c>
      <c r="H381" s="731">
        <v>155093</v>
      </c>
      <c r="I381" s="731">
        <v>155093</v>
      </c>
      <c r="J381" s="731" t="s">
        <v>1280</v>
      </c>
      <c r="K381" s="731" t="s">
        <v>1281</v>
      </c>
      <c r="L381" s="734">
        <v>399.75</v>
      </c>
      <c r="M381" s="734">
        <v>1</v>
      </c>
      <c r="N381" s="735">
        <v>399.75</v>
      </c>
    </row>
    <row r="382" spans="1:14" ht="14.45" customHeight="1" x14ac:dyDescent="0.2">
      <c r="A382" s="729" t="s">
        <v>594</v>
      </c>
      <c r="B382" s="730" t="s">
        <v>595</v>
      </c>
      <c r="C382" s="731" t="s">
        <v>608</v>
      </c>
      <c r="D382" s="732" t="s">
        <v>609</v>
      </c>
      <c r="E382" s="733">
        <v>50113001</v>
      </c>
      <c r="F382" s="732" t="s">
        <v>632</v>
      </c>
      <c r="G382" s="731" t="s">
        <v>629</v>
      </c>
      <c r="H382" s="731">
        <v>849320</v>
      </c>
      <c r="I382" s="731">
        <v>134270</v>
      </c>
      <c r="J382" s="731" t="s">
        <v>1282</v>
      </c>
      <c r="K382" s="731" t="s">
        <v>854</v>
      </c>
      <c r="L382" s="734">
        <v>122.38</v>
      </c>
      <c r="M382" s="734">
        <v>1</v>
      </c>
      <c r="N382" s="735">
        <v>122.38</v>
      </c>
    </row>
    <row r="383" spans="1:14" ht="14.45" customHeight="1" x14ac:dyDescent="0.2">
      <c r="A383" s="729" t="s">
        <v>594</v>
      </c>
      <c r="B383" s="730" t="s">
        <v>595</v>
      </c>
      <c r="C383" s="731" t="s">
        <v>608</v>
      </c>
      <c r="D383" s="732" t="s">
        <v>609</v>
      </c>
      <c r="E383" s="733">
        <v>50113001</v>
      </c>
      <c r="F383" s="732" t="s">
        <v>632</v>
      </c>
      <c r="G383" s="731" t="s">
        <v>648</v>
      </c>
      <c r="H383" s="731">
        <v>233727</v>
      </c>
      <c r="I383" s="731">
        <v>233727</v>
      </c>
      <c r="J383" s="731" t="s">
        <v>1283</v>
      </c>
      <c r="K383" s="731" t="s">
        <v>1284</v>
      </c>
      <c r="L383" s="734">
        <v>71.04000000000002</v>
      </c>
      <c r="M383" s="734">
        <v>1</v>
      </c>
      <c r="N383" s="735">
        <v>71.04000000000002</v>
      </c>
    </row>
    <row r="384" spans="1:14" ht="14.45" customHeight="1" x14ac:dyDescent="0.2">
      <c r="A384" s="729" t="s">
        <v>594</v>
      </c>
      <c r="B384" s="730" t="s">
        <v>595</v>
      </c>
      <c r="C384" s="731" t="s">
        <v>608</v>
      </c>
      <c r="D384" s="732" t="s">
        <v>609</v>
      </c>
      <c r="E384" s="733">
        <v>50113001</v>
      </c>
      <c r="F384" s="732" t="s">
        <v>632</v>
      </c>
      <c r="G384" s="731" t="s">
        <v>648</v>
      </c>
      <c r="H384" s="731">
        <v>237705</v>
      </c>
      <c r="I384" s="731">
        <v>237705</v>
      </c>
      <c r="J384" s="731" t="s">
        <v>1285</v>
      </c>
      <c r="K384" s="731" t="s">
        <v>1286</v>
      </c>
      <c r="L384" s="734">
        <v>81.121052631578948</v>
      </c>
      <c r="M384" s="734">
        <v>19</v>
      </c>
      <c r="N384" s="735">
        <v>1541.3</v>
      </c>
    </row>
    <row r="385" spans="1:14" ht="14.45" customHeight="1" x14ac:dyDescent="0.2">
      <c r="A385" s="729" t="s">
        <v>594</v>
      </c>
      <c r="B385" s="730" t="s">
        <v>595</v>
      </c>
      <c r="C385" s="731" t="s">
        <v>608</v>
      </c>
      <c r="D385" s="732" t="s">
        <v>609</v>
      </c>
      <c r="E385" s="733">
        <v>50113001</v>
      </c>
      <c r="F385" s="732" t="s">
        <v>632</v>
      </c>
      <c r="G385" s="731" t="s">
        <v>648</v>
      </c>
      <c r="H385" s="731">
        <v>131934</v>
      </c>
      <c r="I385" s="731">
        <v>31934</v>
      </c>
      <c r="J385" s="731" t="s">
        <v>1287</v>
      </c>
      <c r="K385" s="731" t="s">
        <v>1288</v>
      </c>
      <c r="L385" s="734">
        <v>49.760000000000012</v>
      </c>
      <c r="M385" s="734">
        <v>2</v>
      </c>
      <c r="N385" s="735">
        <v>99.520000000000024</v>
      </c>
    </row>
    <row r="386" spans="1:14" ht="14.45" customHeight="1" x14ac:dyDescent="0.2">
      <c r="A386" s="729" t="s">
        <v>594</v>
      </c>
      <c r="B386" s="730" t="s">
        <v>595</v>
      </c>
      <c r="C386" s="731" t="s">
        <v>608</v>
      </c>
      <c r="D386" s="732" t="s">
        <v>609</v>
      </c>
      <c r="E386" s="733">
        <v>50113001</v>
      </c>
      <c r="F386" s="732" t="s">
        <v>632</v>
      </c>
      <c r="G386" s="731" t="s">
        <v>648</v>
      </c>
      <c r="H386" s="731">
        <v>231956</v>
      </c>
      <c r="I386" s="731">
        <v>231956</v>
      </c>
      <c r="J386" s="731" t="s">
        <v>1287</v>
      </c>
      <c r="K386" s="731" t="s">
        <v>1288</v>
      </c>
      <c r="L386" s="734">
        <v>49.902727272727276</v>
      </c>
      <c r="M386" s="734">
        <v>11</v>
      </c>
      <c r="N386" s="735">
        <v>548.93000000000006</v>
      </c>
    </row>
    <row r="387" spans="1:14" ht="14.45" customHeight="1" x14ac:dyDescent="0.2">
      <c r="A387" s="729" t="s">
        <v>594</v>
      </c>
      <c r="B387" s="730" t="s">
        <v>595</v>
      </c>
      <c r="C387" s="731" t="s">
        <v>608</v>
      </c>
      <c r="D387" s="732" t="s">
        <v>609</v>
      </c>
      <c r="E387" s="733">
        <v>50113001</v>
      </c>
      <c r="F387" s="732" t="s">
        <v>632</v>
      </c>
      <c r="G387" s="731" t="s">
        <v>629</v>
      </c>
      <c r="H387" s="731">
        <v>846948</v>
      </c>
      <c r="I387" s="731">
        <v>122198</v>
      </c>
      <c r="J387" s="731" t="s">
        <v>1289</v>
      </c>
      <c r="K387" s="731" t="s">
        <v>1290</v>
      </c>
      <c r="L387" s="734">
        <v>36.086666666666673</v>
      </c>
      <c r="M387" s="734">
        <v>3</v>
      </c>
      <c r="N387" s="735">
        <v>108.26000000000002</v>
      </c>
    </row>
    <row r="388" spans="1:14" ht="14.45" customHeight="1" x14ac:dyDescent="0.2">
      <c r="A388" s="729" t="s">
        <v>594</v>
      </c>
      <c r="B388" s="730" t="s">
        <v>595</v>
      </c>
      <c r="C388" s="731" t="s">
        <v>608</v>
      </c>
      <c r="D388" s="732" t="s">
        <v>609</v>
      </c>
      <c r="E388" s="733">
        <v>50113001</v>
      </c>
      <c r="F388" s="732" t="s">
        <v>632</v>
      </c>
      <c r="G388" s="731" t="s">
        <v>629</v>
      </c>
      <c r="H388" s="731">
        <v>103550</v>
      </c>
      <c r="I388" s="731">
        <v>3550</v>
      </c>
      <c r="J388" s="731" t="s">
        <v>1291</v>
      </c>
      <c r="K388" s="731" t="s">
        <v>1292</v>
      </c>
      <c r="L388" s="734">
        <v>39.809999999999981</v>
      </c>
      <c r="M388" s="734">
        <v>1</v>
      </c>
      <c r="N388" s="735">
        <v>39.809999999999981</v>
      </c>
    </row>
    <row r="389" spans="1:14" ht="14.45" customHeight="1" x14ac:dyDescent="0.2">
      <c r="A389" s="729" t="s">
        <v>594</v>
      </c>
      <c r="B389" s="730" t="s">
        <v>595</v>
      </c>
      <c r="C389" s="731" t="s">
        <v>608</v>
      </c>
      <c r="D389" s="732" t="s">
        <v>609</v>
      </c>
      <c r="E389" s="733">
        <v>50113001</v>
      </c>
      <c r="F389" s="732" t="s">
        <v>632</v>
      </c>
      <c r="G389" s="731" t="s">
        <v>629</v>
      </c>
      <c r="H389" s="731">
        <v>130434</v>
      </c>
      <c r="I389" s="731">
        <v>30434</v>
      </c>
      <c r="J389" s="731" t="s">
        <v>1291</v>
      </c>
      <c r="K389" s="731" t="s">
        <v>1293</v>
      </c>
      <c r="L389" s="734">
        <v>156.43</v>
      </c>
      <c r="M389" s="734">
        <v>8</v>
      </c>
      <c r="N389" s="735">
        <v>1251.44</v>
      </c>
    </row>
    <row r="390" spans="1:14" ht="14.45" customHeight="1" x14ac:dyDescent="0.2">
      <c r="A390" s="729" t="s">
        <v>594</v>
      </c>
      <c r="B390" s="730" t="s">
        <v>595</v>
      </c>
      <c r="C390" s="731" t="s">
        <v>608</v>
      </c>
      <c r="D390" s="732" t="s">
        <v>609</v>
      </c>
      <c r="E390" s="733">
        <v>50113001</v>
      </c>
      <c r="F390" s="732" t="s">
        <v>632</v>
      </c>
      <c r="G390" s="731" t="s">
        <v>629</v>
      </c>
      <c r="H390" s="731">
        <v>225453</v>
      </c>
      <c r="I390" s="731">
        <v>225453</v>
      </c>
      <c r="J390" s="731" t="s">
        <v>1294</v>
      </c>
      <c r="K390" s="731" t="s">
        <v>1295</v>
      </c>
      <c r="L390" s="734">
        <v>387.81</v>
      </c>
      <c r="M390" s="734">
        <v>1</v>
      </c>
      <c r="N390" s="735">
        <v>387.81</v>
      </c>
    </row>
    <row r="391" spans="1:14" ht="14.45" customHeight="1" x14ac:dyDescent="0.2">
      <c r="A391" s="729" t="s">
        <v>594</v>
      </c>
      <c r="B391" s="730" t="s">
        <v>595</v>
      </c>
      <c r="C391" s="731" t="s">
        <v>608</v>
      </c>
      <c r="D391" s="732" t="s">
        <v>609</v>
      </c>
      <c r="E391" s="733">
        <v>50113001</v>
      </c>
      <c r="F391" s="732" t="s">
        <v>632</v>
      </c>
      <c r="G391" s="731" t="s">
        <v>629</v>
      </c>
      <c r="H391" s="731">
        <v>995315</v>
      </c>
      <c r="I391" s="731">
        <v>132990</v>
      </c>
      <c r="J391" s="731" t="s">
        <v>1296</v>
      </c>
      <c r="K391" s="731" t="s">
        <v>1297</v>
      </c>
      <c r="L391" s="734">
        <v>79.27</v>
      </c>
      <c r="M391" s="734">
        <v>1</v>
      </c>
      <c r="N391" s="735">
        <v>79.27</v>
      </c>
    </row>
    <row r="392" spans="1:14" ht="14.45" customHeight="1" x14ac:dyDescent="0.2">
      <c r="A392" s="729" t="s">
        <v>594</v>
      </c>
      <c r="B392" s="730" t="s">
        <v>595</v>
      </c>
      <c r="C392" s="731" t="s">
        <v>608</v>
      </c>
      <c r="D392" s="732" t="s">
        <v>609</v>
      </c>
      <c r="E392" s="733">
        <v>50113001</v>
      </c>
      <c r="F392" s="732" t="s">
        <v>632</v>
      </c>
      <c r="G392" s="731" t="s">
        <v>629</v>
      </c>
      <c r="H392" s="731">
        <v>100643</v>
      </c>
      <c r="I392" s="731">
        <v>643</v>
      </c>
      <c r="J392" s="731" t="s">
        <v>1298</v>
      </c>
      <c r="K392" s="731" t="s">
        <v>1299</v>
      </c>
      <c r="L392" s="734">
        <v>63.56</v>
      </c>
      <c r="M392" s="734">
        <v>2</v>
      </c>
      <c r="N392" s="735">
        <v>127.12</v>
      </c>
    </row>
    <row r="393" spans="1:14" ht="14.45" customHeight="1" x14ac:dyDescent="0.2">
      <c r="A393" s="729" t="s">
        <v>594</v>
      </c>
      <c r="B393" s="730" t="s">
        <v>595</v>
      </c>
      <c r="C393" s="731" t="s">
        <v>608</v>
      </c>
      <c r="D393" s="732" t="s">
        <v>609</v>
      </c>
      <c r="E393" s="733">
        <v>50113001</v>
      </c>
      <c r="F393" s="732" t="s">
        <v>632</v>
      </c>
      <c r="G393" s="731" t="s">
        <v>648</v>
      </c>
      <c r="H393" s="731">
        <v>194113</v>
      </c>
      <c r="I393" s="731">
        <v>94113</v>
      </c>
      <c r="J393" s="731" t="s">
        <v>1300</v>
      </c>
      <c r="K393" s="731" t="s">
        <v>1301</v>
      </c>
      <c r="L393" s="734">
        <v>111.11999999999996</v>
      </c>
      <c r="M393" s="734">
        <v>1</v>
      </c>
      <c r="N393" s="735">
        <v>111.11999999999996</v>
      </c>
    </row>
    <row r="394" spans="1:14" ht="14.45" customHeight="1" x14ac:dyDescent="0.2">
      <c r="A394" s="729" t="s">
        <v>594</v>
      </c>
      <c r="B394" s="730" t="s">
        <v>595</v>
      </c>
      <c r="C394" s="731" t="s">
        <v>608</v>
      </c>
      <c r="D394" s="732" t="s">
        <v>609</v>
      </c>
      <c r="E394" s="733">
        <v>50113001</v>
      </c>
      <c r="F394" s="732" t="s">
        <v>632</v>
      </c>
      <c r="G394" s="731" t="s">
        <v>648</v>
      </c>
      <c r="H394" s="731">
        <v>192340</v>
      </c>
      <c r="I394" s="731">
        <v>192340</v>
      </c>
      <c r="J394" s="731" t="s">
        <v>1302</v>
      </c>
      <c r="K394" s="731" t="s">
        <v>1303</v>
      </c>
      <c r="L394" s="734">
        <v>73.739999999999995</v>
      </c>
      <c r="M394" s="734">
        <v>3</v>
      </c>
      <c r="N394" s="735">
        <v>221.21999999999997</v>
      </c>
    </row>
    <row r="395" spans="1:14" ht="14.45" customHeight="1" x14ac:dyDescent="0.2">
      <c r="A395" s="729" t="s">
        <v>594</v>
      </c>
      <c r="B395" s="730" t="s">
        <v>595</v>
      </c>
      <c r="C395" s="731" t="s">
        <v>608</v>
      </c>
      <c r="D395" s="732" t="s">
        <v>609</v>
      </c>
      <c r="E395" s="733">
        <v>50113001</v>
      </c>
      <c r="F395" s="732" t="s">
        <v>632</v>
      </c>
      <c r="G395" s="731" t="s">
        <v>648</v>
      </c>
      <c r="H395" s="731">
        <v>192342</v>
      </c>
      <c r="I395" s="731">
        <v>192342</v>
      </c>
      <c r="J395" s="731" t="s">
        <v>1304</v>
      </c>
      <c r="K395" s="731" t="s">
        <v>1269</v>
      </c>
      <c r="L395" s="734">
        <v>137.37</v>
      </c>
      <c r="M395" s="734">
        <v>4</v>
      </c>
      <c r="N395" s="735">
        <v>549.48</v>
      </c>
    </row>
    <row r="396" spans="1:14" ht="14.45" customHeight="1" x14ac:dyDescent="0.2">
      <c r="A396" s="729" t="s">
        <v>594</v>
      </c>
      <c r="B396" s="730" t="s">
        <v>595</v>
      </c>
      <c r="C396" s="731" t="s">
        <v>608</v>
      </c>
      <c r="D396" s="732" t="s">
        <v>609</v>
      </c>
      <c r="E396" s="733">
        <v>50113001</v>
      </c>
      <c r="F396" s="732" t="s">
        <v>632</v>
      </c>
      <c r="G396" s="731" t="s">
        <v>629</v>
      </c>
      <c r="H396" s="731">
        <v>148673</v>
      </c>
      <c r="I396" s="731">
        <v>148673</v>
      </c>
      <c r="J396" s="731" t="s">
        <v>1305</v>
      </c>
      <c r="K396" s="731" t="s">
        <v>1133</v>
      </c>
      <c r="L396" s="734">
        <v>146.12</v>
      </c>
      <c r="M396" s="734">
        <v>2</v>
      </c>
      <c r="N396" s="735">
        <v>292.24</v>
      </c>
    </row>
    <row r="397" spans="1:14" ht="14.45" customHeight="1" x14ac:dyDescent="0.2">
      <c r="A397" s="729" t="s">
        <v>594</v>
      </c>
      <c r="B397" s="730" t="s">
        <v>595</v>
      </c>
      <c r="C397" s="731" t="s">
        <v>608</v>
      </c>
      <c r="D397" s="732" t="s">
        <v>609</v>
      </c>
      <c r="E397" s="733">
        <v>50113001</v>
      </c>
      <c r="F397" s="732" t="s">
        <v>632</v>
      </c>
      <c r="G397" s="731" t="s">
        <v>629</v>
      </c>
      <c r="H397" s="731">
        <v>148675</v>
      </c>
      <c r="I397" s="731">
        <v>148675</v>
      </c>
      <c r="J397" s="731" t="s">
        <v>1305</v>
      </c>
      <c r="K397" s="731" t="s">
        <v>1306</v>
      </c>
      <c r="L397" s="734">
        <v>243.72999999999996</v>
      </c>
      <c r="M397" s="734">
        <v>2</v>
      </c>
      <c r="N397" s="735">
        <v>487.45999999999992</v>
      </c>
    </row>
    <row r="398" spans="1:14" ht="14.45" customHeight="1" x14ac:dyDescent="0.2">
      <c r="A398" s="729" t="s">
        <v>594</v>
      </c>
      <c r="B398" s="730" t="s">
        <v>595</v>
      </c>
      <c r="C398" s="731" t="s">
        <v>608</v>
      </c>
      <c r="D398" s="732" t="s">
        <v>609</v>
      </c>
      <c r="E398" s="733">
        <v>50113001</v>
      </c>
      <c r="F398" s="732" t="s">
        <v>632</v>
      </c>
      <c r="G398" s="731" t="s">
        <v>629</v>
      </c>
      <c r="H398" s="731">
        <v>181425</v>
      </c>
      <c r="I398" s="731">
        <v>81425</v>
      </c>
      <c r="J398" s="731" t="s">
        <v>1307</v>
      </c>
      <c r="K398" s="731" t="s">
        <v>1308</v>
      </c>
      <c r="L398" s="734">
        <v>116.48999999999998</v>
      </c>
      <c r="M398" s="734">
        <v>1</v>
      </c>
      <c r="N398" s="735">
        <v>116.48999999999998</v>
      </c>
    </row>
    <row r="399" spans="1:14" ht="14.45" customHeight="1" x14ac:dyDescent="0.2">
      <c r="A399" s="729" t="s">
        <v>594</v>
      </c>
      <c r="B399" s="730" t="s">
        <v>595</v>
      </c>
      <c r="C399" s="731" t="s">
        <v>608</v>
      </c>
      <c r="D399" s="732" t="s">
        <v>609</v>
      </c>
      <c r="E399" s="733">
        <v>50113001</v>
      </c>
      <c r="F399" s="732" t="s">
        <v>632</v>
      </c>
      <c r="G399" s="731" t="s">
        <v>629</v>
      </c>
      <c r="H399" s="731">
        <v>848469</v>
      </c>
      <c r="I399" s="731">
        <v>500719</v>
      </c>
      <c r="J399" s="731" t="s">
        <v>1309</v>
      </c>
      <c r="K399" s="731" t="s">
        <v>1310</v>
      </c>
      <c r="L399" s="734">
        <v>3960</v>
      </c>
      <c r="M399" s="734">
        <v>1</v>
      </c>
      <c r="N399" s="735">
        <v>3960</v>
      </c>
    </row>
    <row r="400" spans="1:14" ht="14.45" customHeight="1" x14ac:dyDescent="0.2">
      <c r="A400" s="729" t="s">
        <v>594</v>
      </c>
      <c r="B400" s="730" t="s">
        <v>595</v>
      </c>
      <c r="C400" s="731" t="s">
        <v>608</v>
      </c>
      <c r="D400" s="732" t="s">
        <v>609</v>
      </c>
      <c r="E400" s="733">
        <v>50113001</v>
      </c>
      <c r="F400" s="732" t="s">
        <v>632</v>
      </c>
      <c r="G400" s="731" t="s">
        <v>629</v>
      </c>
      <c r="H400" s="731">
        <v>200901</v>
      </c>
      <c r="I400" s="731">
        <v>200901</v>
      </c>
      <c r="J400" s="731" t="s">
        <v>1311</v>
      </c>
      <c r="K400" s="731" t="s">
        <v>1312</v>
      </c>
      <c r="L400" s="734">
        <v>195.57000000000005</v>
      </c>
      <c r="M400" s="734">
        <v>2</v>
      </c>
      <c r="N400" s="735">
        <v>391.1400000000001</v>
      </c>
    </row>
    <row r="401" spans="1:14" ht="14.45" customHeight="1" x14ac:dyDescent="0.2">
      <c r="A401" s="729" t="s">
        <v>594</v>
      </c>
      <c r="B401" s="730" t="s">
        <v>595</v>
      </c>
      <c r="C401" s="731" t="s">
        <v>608</v>
      </c>
      <c r="D401" s="732" t="s">
        <v>609</v>
      </c>
      <c r="E401" s="733">
        <v>50113001</v>
      </c>
      <c r="F401" s="732" t="s">
        <v>632</v>
      </c>
      <c r="G401" s="731" t="s">
        <v>629</v>
      </c>
      <c r="H401" s="731">
        <v>201608</v>
      </c>
      <c r="I401" s="731">
        <v>201608</v>
      </c>
      <c r="J401" s="731" t="s">
        <v>1313</v>
      </c>
      <c r="K401" s="731" t="s">
        <v>1314</v>
      </c>
      <c r="L401" s="734">
        <v>36.1</v>
      </c>
      <c r="M401" s="734">
        <v>6</v>
      </c>
      <c r="N401" s="735">
        <v>216.6</v>
      </c>
    </row>
    <row r="402" spans="1:14" ht="14.45" customHeight="1" x14ac:dyDescent="0.2">
      <c r="A402" s="729" t="s">
        <v>594</v>
      </c>
      <c r="B402" s="730" t="s">
        <v>595</v>
      </c>
      <c r="C402" s="731" t="s">
        <v>608</v>
      </c>
      <c r="D402" s="732" t="s">
        <v>609</v>
      </c>
      <c r="E402" s="733">
        <v>50113001</v>
      </c>
      <c r="F402" s="732" t="s">
        <v>632</v>
      </c>
      <c r="G402" s="731" t="s">
        <v>629</v>
      </c>
      <c r="H402" s="731">
        <v>117926</v>
      </c>
      <c r="I402" s="731">
        <v>201609</v>
      </c>
      <c r="J402" s="731" t="s">
        <v>1313</v>
      </c>
      <c r="K402" s="731" t="s">
        <v>1315</v>
      </c>
      <c r="L402" s="734">
        <v>44.3974074074074</v>
      </c>
      <c r="M402" s="734">
        <v>27</v>
      </c>
      <c r="N402" s="735">
        <v>1198.7299999999998</v>
      </c>
    </row>
    <row r="403" spans="1:14" ht="14.45" customHeight="1" x14ac:dyDescent="0.2">
      <c r="A403" s="729" t="s">
        <v>594</v>
      </c>
      <c r="B403" s="730" t="s">
        <v>595</v>
      </c>
      <c r="C403" s="731" t="s">
        <v>608</v>
      </c>
      <c r="D403" s="732" t="s">
        <v>609</v>
      </c>
      <c r="E403" s="733">
        <v>50113001</v>
      </c>
      <c r="F403" s="732" t="s">
        <v>632</v>
      </c>
      <c r="G403" s="731" t="s">
        <v>648</v>
      </c>
      <c r="H403" s="731">
        <v>105496</v>
      </c>
      <c r="I403" s="731">
        <v>5496</v>
      </c>
      <c r="J403" s="731" t="s">
        <v>1316</v>
      </c>
      <c r="K403" s="731" t="s">
        <v>1317</v>
      </c>
      <c r="L403" s="734">
        <v>75.185000000000002</v>
      </c>
      <c r="M403" s="734">
        <v>2</v>
      </c>
      <c r="N403" s="735">
        <v>150.37</v>
      </c>
    </row>
    <row r="404" spans="1:14" ht="14.45" customHeight="1" x14ac:dyDescent="0.2">
      <c r="A404" s="729" t="s">
        <v>594</v>
      </c>
      <c r="B404" s="730" t="s">
        <v>595</v>
      </c>
      <c r="C404" s="731" t="s">
        <v>608</v>
      </c>
      <c r="D404" s="732" t="s">
        <v>609</v>
      </c>
      <c r="E404" s="733">
        <v>50113001</v>
      </c>
      <c r="F404" s="732" t="s">
        <v>632</v>
      </c>
      <c r="G404" s="731" t="s">
        <v>648</v>
      </c>
      <c r="H404" s="731">
        <v>199600</v>
      </c>
      <c r="I404" s="731">
        <v>99600</v>
      </c>
      <c r="J404" s="731" t="s">
        <v>1316</v>
      </c>
      <c r="K404" s="731" t="s">
        <v>1318</v>
      </c>
      <c r="L404" s="734">
        <v>99.89</v>
      </c>
      <c r="M404" s="734">
        <v>3</v>
      </c>
      <c r="N404" s="735">
        <v>299.67</v>
      </c>
    </row>
    <row r="405" spans="1:14" ht="14.45" customHeight="1" x14ac:dyDescent="0.2">
      <c r="A405" s="729" t="s">
        <v>594</v>
      </c>
      <c r="B405" s="730" t="s">
        <v>595</v>
      </c>
      <c r="C405" s="731" t="s">
        <v>608</v>
      </c>
      <c r="D405" s="732" t="s">
        <v>609</v>
      </c>
      <c r="E405" s="733">
        <v>50113001</v>
      </c>
      <c r="F405" s="732" t="s">
        <v>632</v>
      </c>
      <c r="G405" s="731" t="s">
        <v>648</v>
      </c>
      <c r="H405" s="731">
        <v>153950</v>
      </c>
      <c r="I405" s="731">
        <v>53950</v>
      </c>
      <c r="J405" s="731" t="s">
        <v>1319</v>
      </c>
      <c r="K405" s="731" t="s">
        <v>1320</v>
      </c>
      <c r="L405" s="734">
        <v>91.43</v>
      </c>
      <c r="M405" s="734">
        <v>1</v>
      </c>
      <c r="N405" s="735">
        <v>91.43</v>
      </c>
    </row>
    <row r="406" spans="1:14" ht="14.45" customHeight="1" x14ac:dyDescent="0.2">
      <c r="A406" s="729" t="s">
        <v>594</v>
      </c>
      <c r="B406" s="730" t="s">
        <v>595</v>
      </c>
      <c r="C406" s="731" t="s">
        <v>608</v>
      </c>
      <c r="D406" s="732" t="s">
        <v>609</v>
      </c>
      <c r="E406" s="733">
        <v>50113001</v>
      </c>
      <c r="F406" s="732" t="s">
        <v>632</v>
      </c>
      <c r="G406" s="731" t="s">
        <v>648</v>
      </c>
      <c r="H406" s="731">
        <v>233360</v>
      </c>
      <c r="I406" s="731">
        <v>233360</v>
      </c>
      <c r="J406" s="731" t="s">
        <v>1321</v>
      </c>
      <c r="K406" s="731" t="s">
        <v>1322</v>
      </c>
      <c r="L406" s="734">
        <v>21.959999999999997</v>
      </c>
      <c r="M406" s="734">
        <v>9</v>
      </c>
      <c r="N406" s="735">
        <v>197.64</v>
      </c>
    </row>
    <row r="407" spans="1:14" ht="14.45" customHeight="1" x14ac:dyDescent="0.2">
      <c r="A407" s="729" t="s">
        <v>594</v>
      </c>
      <c r="B407" s="730" t="s">
        <v>595</v>
      </c>
      <c r="C407" s="731" t="s">
        <v>608</v>
      </c>
      <c r="D407" s="732" t="s">
        <v>609</v>
      </c>
      <c r="E407" s="733">
        <v>50113001</v>
      </c>
      <c r="F407" s="732" t="s">
        <v>632</v>
      </c>
      <c r="G407" s="731" t="s">
        <v>648</v>
      </c>
      <c r="H407" s="731">
        <v>233366</v>
      </c>
      <c r="I407" s="731">
        <v>233366</v>
      </c>
      <c r="J407" s="731" t="s">
        <v>1321</v>
      </c>
      <c r="K407" s="731" t="s">
        <v>1323</v>
      </c>
      <c r="L407" s="734">
        <v>45.611904761904761</v>
      </c>
      <c r="M407" s="734">
        <v>21</v>
      </c>
      <c r="N407" s="735">
        <v>957.85</v>
      </c>
    </row>
    <row r="408" spans="1:14" ht="14.45" customHeight="1" x14ac:dyDescent="0.2">
      <c r="A408" s="729" t="s">
        <v>594</v>
      </c>
      <c r="B408" s="730" t="s">
        <v>595</v>
      </c>
      <c r="C408" s="731" t="s">
        <v>608</v>
      </c>
      <c r="D408" s="732" t="s">
        <v>609</v>
      </c>
      <c r="E408" s="733">
        <v>50113001</v>
      </c>
      <c r="F408" s="732" t="s">
        <v>632</v>
      </c>
      <c r="G408" s="731" t="s">
        <v>629</v>
      </c>
      <c r="H408" s="731">
        <v>157141</v>
      </c>
      <c r="I408" s="731">
        <v>157141</v>
      </c>
      <c r="J408" s="731" t="s">
        <v>1324</v>
      </c>
      <c r="K408" s="731" t="s">
        <v>1325</v>
      </c>
      <c r="L408" s="734">
        <v>123.67</v>
      </c>
      <c r="M408" s="734">
        <v>1</v>
      </c>
      <c r="N408" s="735">
        <v>123.67</v>
      </c>
    </row>
    <row r="409" spans="1:14" ht="14.45" customHeight="1" x14ac:dyDescent="0.2">
      <c r="A409" s="729" t="s">
        <v>594</v>
      </c>
      <c r="B409" s="730" t="s">
        <v>595</v>
      </c>
      <c r="C409" s="731" t="s">
        <v>608</v>
      </c>
      <c r="D409" s="732" t="s">
        <v>609</v>
      </c>
      <c r="E409" s="733">
        <v>50113001</v>
      </c>
      <c r="F409" s="732" t="s">
        <v>632</v>
      </c>
      <c r="G409" s="731" t="s">
        <v>648</v>
      </c>
      <c r="H409" s="731">
        <v>149483</v>
      </c>
      <c r="I409" s="731">
        <v>149483</v>
      </c>
      <c r="J409" s="731" t="s">
        <v>1326</v>
      </c>
      <c r="K409" s="731" t="s">
        <v>1327</v>
      </c>
      <c r="L409" s="734">
        <v>138.85083333333333</v>
      </c>
      <c r="M409" s="734">
        <v>12</v>
      </c>
      <c r="N409" s="735">
        <v>1666.21</v>
      </c>
    </row>
    <row r="410" spans="1:14" ht="14.45" customHeight="1" x14ac:dyDescent="0.2">
      <c r="A410" s="729" t="s">
        <v>594</v>
      </c>
      <c r="B410" s="730" t="s">
        <v>595</v>
      </c>
      <c r="C410" s="731" t="s">
        <v>608</v>
      </c>
      <c r="D410" s="732" t="s">
        <v>609</v>
      </c>
      <c r="E410" s="733">
        <v>50113001</v>
      </c>
      <c r="F410" s="732" t="s">
        <v>632</v>
      </c>
      <c r="G410" s="731" t="s">
        <v>648</v>
      </c>
      <c r="H410" s="731">
        <v>849578</v>
      </c>
      <c r="I410" s="731">
        <v>149480</v>
      </c>
      <c r="J410" s="731" t="s">
        <v>1326</v>
      </c>
      <c r="K410" s="731" t="s">
        <v>1328</v>
      </c>
      <c r="L410" s="734">
        <v>58.531538461538453</v>
      </c>
      <c r="M410" s="734">
        <v>13</v>
      </c>
      <c r="N410" s="735">
        <v>760.90999999999985</v>
      </c>
    </row>
    <row r="411" spans="1:14" ht="14.45" customHeight="1" x14ac:dyDescent="0.2">
      <c r="A411" s="729" t="s">
        <v>594</v>
      </c>
      <c r="B411" s="730" t="s">
        <v>595</v>
      </c>
      <c r="C411" s="731" t="s">
        <v>608</v>
      </c>
      <c r="D411" s="732" t="s">
        <v>609</v>
      </c>
      <c r="E411" s="733">
        <v>50113002</v>
      </c>
      <c r="F411" s="732" t="s">
        <v>628</v>
      </c>
      <c r="G411" s="731" t="s">
        <v>629</v>
      </c>
      <c r="H411" s="731">
        <v>213103</v>
      </c>
      <c r="I411" s="731">
        <v>213103</v>
      </c>
      <c r="J411" s="731" t="s">
        <v>1329</v>
      </c>
      <c r="K411" s="731" t="s">
        <v>1330</v>
      </c>
      <c r="L411" s="734">
        <v>3625.37</v>
      </c>
      <c r="M411" s="734">
        <v>1</v>
      </c>
      <c r="N411" s="735">
        <v>3625.37</v>
      </c>
    </row>
    <row r="412" spans="1:14" ht="14.45" customHeight="1" x14ac:dyDescent="0.2">
      <c r="A412" s="729" t="s">
        <v>594</v>
      </c>
      <c r="B412" s="730" t="s">
        <v>595</v>
      </c>
      <c r="C412" s="731" t="s">
        <v>608</v>
      </c>
      <c r="D412" s="732" t="s">
        <v>609</v>
      </c>
      <c r="E412" s="733">
        <v>50113006</v>
      </c>
      <c r="F412" s="732" t="s">
        <v>1331</v>
      </c>
      <c r="G412" s="731" t="s">
        <v>648</v>
      </c>
      <c r="H412" s="731">
        <v>217108</v>
      </c>
      <c r="I412" s="731">
        <v>217108</v>
      </c>
      <c r="J412" s="731" t="s">
        <v>1332</v>
      </c>
      <c r="K412" s="731" t="s">
        <v>1333</v>
      </c>
      <c r="L412" s="734">
        <v>131.15</v>
      </c>
      <c r="M412" s="734">
        <v>6</v>
      </c>
      <c r="N412" s="735">
        <v>786.90000000000009</v>
      </c>
    </row>
    <row r="413" spans="1:14" ht="14.45" customHeight="1" x14ac:dyDescent="0.2">
      <c r="A413" s="729" t="s">
        <v>594</v>
      </c>
      <c r="B413" s="730" t="s">
        <v>595</v>
      </c>
      <c r="C413" s="731" t="s">
        <v>608</v>
      </c>
      <c r="D413" s="732" t="s">
        <v>609</v>
      </c>
      <c r="E413" s="733">
        <v>50113006</v>
      </c>
      <c r="F413" s="732" t="s">
        <v>1331</v>
      </c>
      <c r="G413" s="731" t="s">
        <v>648</v>
      </c>
      <c r="H413" s="731">
        <v>987792</v>
      </c>
      <c r="I413" s="731">
        <v>33749</v>
      </c>
      <c r="J413" s="731" t="s">
        <v>1334</v>
      </c>
      <c r="K413" s="731" t="s">
        <v>1335</v>
      </c>
      <c r="L413" s="734">
        <v>96.55</v>
      </c>
      <c r="M413" s="734">
        <v>1</v>
      </c>
      <c r="N413" s="735">
        <v>96.55</v>
      </c>
    </row>
    <row r="414" spans="1:14" ht="14.45" customHeight="1" x14ac:dyDescent="0.2">
      <c r="A414" s="729" t="s">
        <v>594</v>
      </c>
      <c r="B414" s="730" t="s">
        <v>595</v>
      </c>
      <c r="C414" s="731" t="s">
        <v>608</v>
      </c>
      <c r="D414" s="732" t="s">
        <v>609</v>
      </c>
      <c r="E414" s="733">
        <v>50113006</v>
      </c>
      <c r="F414" s="732" t="s">
        <v>1331</v>
      </c>
      <c r="G414" s="731" t="s">
        <v>648</v>
      </c>
      <c r="H414" s="731">
        <v>33936</v>
      </c>
      <c r="I414" s="731">
        <v>33936</v>
      </c>
      <c r="J414" s="731" t="s">
        <v>1336</v>
      </c>
      <c r="K414" s="731" t="s">
        <v>1337</v>
      </c>
      <c r="L414" s="734">
        <v>31.350000000000005</v>
      </c>
      <c r="M414" s="734">
        <v>6</v>
      </c>
      <c r="N414" s="735">
        <v>188.10000000000002</v>
      </c>
    </row>
    <row r="415" spans="1:14" ht="14.45" customHeight="1" x14ac:dyDescent="0.2">
      <c r="A415" s="729" t="s">
        <v>594</v>
      </c>
      <c r="B415" s="730" t="s">
        <v>595</v>
      </c>
      <c r="C415" s="731" t="s">
        <v>608</v>
      </c>
      <c r="D415" s="732" t="s">
        <v>609</v>
      </c>
      <c r="E415" s="733">
        <v>50113006</v>
      </c>
      <c r="F415" s="732" t="s">
        <v>1331</v>
      </c>
      <c r="G415" s="731" t="s">
        <v>648</v>
      </c>
      <c r="H415" s="731">
        <v>33847</v>
      </c>
      <c r="I415" s="731">
        <v>33847</v>
      </c>
      <c r="J415" s="731" t="s">
        <v>1338</v>
      </c>
      <c r="K415" s="731" t="s">
        <v>1333</v>
      </c>
      <c r="L415" s="734">
        <v>125.36000198765743</v>
      </c>
      <c r="M415" s="734">
        <v>1</v>
      </c>
      <c r="N415" s="735">
        <v>125.36000198765743</v>
      </c>
    </row>
    <row r="416" spans="1:14" ht="14.45" customHeight="1" x14ac:dyDescent="0.2">
      <c r="A416" s="729" t="s">
        <v>594</v>
      </c>
      <c r="B416" s="730" t="s">
        <v>595</v>
      </c>
      <c r="C416" s="731" t="s">
        <v>608</v>
      </c>
      <c r="D416" s="732" t="s">
        <v>609</v>
      </c>
      <c r="E416" s="733">
        <v>50113006</v>
      </c>
      <c r="F416" s="732" t="s">
        <v>1331</v>
      </c>
      <c r="G416" s="731" t="s">
        <v>629</v>
      </c>
      <c r="H416" s="731">
        <v>841761</v>
      </c>
      <c r="I416" s="731">
        <v>0</v>
      </c>
      <c r="J416" s="731" t="s">
        <v>1339</v>
      </c>
      <c r="K416" s="731" t="s">
        <v>329</v>
      </c>
      <c r="L416" s="734">
        <v>137.25</v>
      </c>
      <c r="M416" s="734">
        <v>21</v>
      </c>
      <c r="N416" s="735">
        <v>2882.25</v>
      </c>
    </row>
    <row r="417" spans="1:14" ht="14.45" customHeight="1" x14ac:dyDescent="0.2">
      <c r="A417" s="729" t="s">
        <v>594</v>
      </c>
      <c r="B417" s="730" t="s">
        <v>595</v>
      </c>
      <c r="C417" s="731" t="s">
        <v>608</v>
      </c>
      <c r="D417" s="732" t="s">
        <v>609</v>
      </c>
      <c r="E417" s="733">
        <v>50113006</v>
      </c>
      <c r="F417" s="732" t="s">
        <v>1331</v>
      </c>
      <c r="G417" s="731" t="s">
        <v>648</v>
      </c>
      <c r="H417" s="731">
        <v>133220</v>
      </c>
      <c r="I417" s="731">
        <v>33220</v>
      </c>
      <c r="J417" s="731" t="s">
        <v>1340</v>
      </c>
      <c r="K417" s="731" t="s">
        <v>1341</v>
      </c>
      <c r="L417" s="734">
        <v>195.89999999999998</v>
      </c>
      <c r="M417" s="734">
        <v>3</v>
      </c>
      <c r="N417" s="735">
        <v>587.69999999999993</v>
      </c>
    </row>
    <row r="418" spans="1:14" ht="14.45" customHeight="1" x14ac:dyDescent="0.2">
      <c r="A418" s="729" t="s">
        <v>594</v>
      </c>
      <c r="B418" s="730" t="s">
        <v>595</v>
      </c>
      <c r="C418" s="731" t="s">
        <v>608</v>
      </c>
      <c r="D418" s="732" t="s">
        <v>609</v>
      </c>
      <c r="E418" s="733">
        <v>50113011</v>
      </c>
      <c r="F418" s="732" t="s">
        <v>1342</v>
      </c>
      <c r="G418" s="731"/>
      <c r="H418" s="731"/>
      <c r="I418" s="731">
        <v>158152</v>
      </c>
      <c r="J418" s="731" t="s">
        <v>1343</v>
      </c>
      <c r="K418" s="731" t="s">
        <v>1344</v>
      </c>
      <c r="L418" s="734">
        <v>912.99003906250005</v>
      </c>
      <c r="M418" s="734">
        <v>10</v>
      </c>
      <c r="N418" s="735">
        <v>9129.900390625</v>
      </c>
    </row>
    <row r="419" spans="1:14" ht="14.45" customHeight="1" x14ac:dyDescent="0.2">
      <c r="A419" s="729" t="s">
        <v>594</v>
      </c>
      <c r="B419" s="730" t="s">
        <v>595</v>
      </c>
      <c r="C419" s="731" t="s">
        <v>608</v>
      </c>
      <c r="D419" s="732" t="s">
        <v>609</v>
      </c>
      <c r="E419" s="733">
        <v>50113013</v>
      </c>
      <c r="F419" s="732" t="s">
        <v>1345</v>
      </c>
      <c r="G419" s="731" t="s">
        <v>629</v>
      </c>
      <c r="H419" s="731">
        <v>203097</v>
      </c>
      <c r="I419" s="731">
        <v>203097</v>
      </c>
      <c r="J419" s="731" t="s">
        <v>1346</v>
      </c>
      <c r="K419" s="731" t="s">
        <v>1347</v>
      </c>
      <c r="L419" s="734">
        <v>166.89473684210529</v>
      </c>
      <c r="M419" s="734">
        <v>19</v>
      </c>
      <c r="N419" s="735">
        <v>3171.0000000000005</v>
      </c>
    </row>
    <row r="420" spans="1:14" ht="14.45" customHeight="1" x14ac:dyDescent="0.2">
      <c r="A420" s="729" t="s">
        <v>594</v>
      </c>
      <c r="B420" s="730" t="s">
        <v>595</v>
      </c>
      <c r="C420" s="731" t="s">
        <v>608</v>
      </c>
      <c r="D420" s="732" t="s">
        <v>609</v>
      </c>
      <c r="E420" s="733">
        <v>50113013</v>
      </c>
      <c r="F420" s="732" t="s">
        <v>1345</v>
      </c>
      <c r="G420" s="731" t="s">
        <v>629</v>
      </c>
      <c r="H420" s="731">
        <v>172972</v>
      </c>
      <c r="I420" s="731">
        <v>72972</v>
      </c>
      <c r="J420" s="731" t="s">
        <v>1348</v>
      </c>
      <c r="K420" s="731" t="s">
        <v>1349</v>
      </c>
      <c r="L420" s="734">
        <v>203.72</v>
      </c>
      <c r="M420" s="734">
        <v>59</v>
      </c>
      <c r="N420" s="735">
        <v>12019.48</v>
      </c>
    </row>
    <row r="421" spans="1:14" ht="14.45" customHeight="1" x14ac:dyDescent="0.2">
      <c r="A421" s="729" t="s">
        <v>594</v>
      </c>
      <c r="B421" s="730" t="s">
        <v>595</v>
      </c>
      <c r="C421" s="731" t="s">
        <v>608</v>
      </c>
      <c r="D421" s="732" t="s">
        <v>609</v>
      </c>
      <c r="E421" s="733">
        <v>50113013</v>
      </c>
      <c r="F421" s="732" t="s">
        <v>1345</v>
      </c>
      <c r="G421" s="731" t="s">
        <v>648</v>
      </c>
      <c r="H421" s="731">
        <v>105951</v>
      </c>
      <c r="I421" s="731">
        <v>5951</v>
      </c>
      <c r="J421" s="731" t="s">
        <v>1350</v>
      </c>
      <c r="K421" s="731" t="s">
        <v>1351</v>
      </c>
      <c r="L421" s="734">
        <v>113.75</v>
      </c>
      <c r="M421" s="734">
        <v>2</v>
      </c>
      <c r="N421" s="735">
        <v>227.5</v>
      </c>
    </row>
    <row r="422" spans="1:14" ht="14.45" customHeight="1" x14ac:dyDescent="0.2">
      <c r="A422" s="729" t="s">
        <v>594</v>
      </c>
      <c r="B422" s="730" t="s">
        <v>595</v>
      </c>
      <c r="C422" s="731" t="s">
        <v>608</v>
      </c>
      <c r="D422" s="732" t="s">
        <v>609</v>
      </c>
      <c r="E422" s="733">
        <v>50113013</v>
      </c>
      <c r="F422" s="732" t="s">
        <v>1345</v>
      </c>
      <c r="G422" s="731" t="s">
        <v>629</v>
      </c>
      <c r="H422" s="731">
        <v>201961</v>
      </c>
      <c r="I422" s="731">
        <v>201961</v>
      </c>
      <c r="J422" s="731" t="s">
        <v>1352</v>
      </c>
      <c r="K422" s="731" t="s">
        <v>1353</v>
      </c>
      <c r="L422" s="734">
        <v>318.27149999999995</v>
      </c>
      <c r="M422" s="734">
        <v>40</v>
      </c>
      <c r="N422" s="735">
        <v>12730.859999999999</v>
      </c>
    </row>
    <row r="423" spans="1:14" ht="14.45" customHeight="1" x14ac:dyDescent="0.2">
      <c r="A423" s="729" t="s">
        <v>594</v>
      </c>
      <c r="B423" s="730" t="s">
        <v>595</v>
      </c>
      <c r="C423" s="731" t="s">
        <v>608</v>
      </c>
      <c r="D423" s="732" t="s">
        <v>609</v>
      </c>
      <c r="E423" s="733">
        <v>50113013</v>
      </c>
      <c r="F423" s="732" t="s">
        <v>1345</v>
      </c>
      <c r="G423" s="731" t="s">
        <v>629</v>
      </c>
      <c r="H423" s="731">
        <v>136083</v>
      </c>
      <c r="I423" s="731">
        <v>136083</v>
      </c>
      <c r="J423" s="731" t="s">
        <v>1354</v>
      </c>
      <c r="K423" s="731" t="s">
        <v>1355</v>
      </c>
      <c r="L423" s="734">
        <v>488.80936781609154</v>
      </c>
      <c r="M423" s="734">
        <v>69.600000000000051</v>
      </c>
      <c r="N423" s="735">
        <v>34021.131999999998</v>
      </c>
    </row>
    <row r="424" spans="1:14" ht="14.45" customHeight="1" x14ac:dyDescent="0.2">
      <c r="A424" s="729" t="s">
        <v>594</v>
      </c>
      <c r="B424" s="730" t="s">
        <v>595</v>
      </c>
      <c r="C424" s="731" t="s">
        <v>608</v>
      </c>
      <c r="D424" s="732" t="s">
        <v>609</v>
      </c>
      <c r="E424" s="733">
        <v>50113013</v>
      </c>
      <c r="F424" s="732" t="s">
        <v>1345</v>
      </c>
      <c r="G424" s="731" t="s">
        <v>629</v>
      </c>
      <c r="H424" s="731">
        <v>498791</v>
      </c>
      <c r="I424" s="731">
        <v>9999999</v>
      </c>
      <c r="J424" s="731" t="s">
        <v>1356</v>
      </c>
      <c r="K424" s="731" t="s">
        <v>1357</v>
      </c>
      <c r="L424" s="734">
        <v>1316.8649999999996</v>
      </c>
      <c r="M424" s="734">
        <v>9.1600000000000019</v>
      </c>
      <c r="N424" s="735">
        <v>12062.483399999999</v>
      </c>
    </row>
    <row r="425" spans="1:14" ht="14.45" customHeight="1" x14ac:dyDescent="0.2">
      <c r="A425" s="729" t="s">
        <v>594</v>
      </c>
      <c r="B425" s="730" t="s">
        <v>595</v>
      </c>
      <c r="C425" s="731" t="s">
        <v>608</v>
      </c>
      <c r="D425" s="732" t="s">
        <v>609</v>
      </c>
      <c r="E425" s="733">
        <v>50113013</v>
      </c>
      <c r="F425" s="732" t="s">
        <v>1345</v>
      </c>
      <c r="G425" s="731" t="s">
        <v>648</v>
      </c>
      <c r="H425" s="731">
        <v>164831</v>
      </c>
      <c r="I425" s="731">
        <v>64831</v>
      </c>
      <c r="J425" s="731" t="s">
        <v>1358</v>
      </c>
      <c r="K425" s="731" t="s">
        <v>1359</v>
      </c>
      <c r="L425" s="734">
        <v>196.01999999999998</v>
      </c>
      <c r="M425" s="734">
        <v>6</v>
      </c>
      <c r="N425" s="735">
        <v>1176.1199999999999</v>
      </c>
    </row>
    <row r="426" spans="1:14" ht="14.45" customHeight="1" x14ac:dyDescent="0.2">
      <c r="A426" s="729" t="s">
        <v>594</v>
      </c>
      <c r="B426" s="730" t="s">
        <v>595</v>
      </c>
      <c r="C426" s="731" t="s">
        <v>608</v>
      </c>
      <c r="D426" s="732" t="s">
        <v>609</v>
      </c>
      <c r="E426" s="733">
        <v>50113013</v>
      </c>
      <c r="F426" s="732" t="s">
        <v>1345</v>
      </c>
      <c r="G426" s="731" t="s">
        <v>629</v>
      </c>
      <c r="H426" s="731">
        <v>183926</v>
      </c>
      <c r="I426" s="731">
        <v>183926</v>
      </c>
      <c r="J426" s="731" t="s">
        <v>1360</v>
      </c>
      <c r="K426" s="731" t="s">
        <v>1361</v>
      </c>
      <c r="L426" s="734">
        <v>129.00467278989689</v>
      </c>
      <c r="M426" s="734">
        <v>87.099999999999909</v>
      </c>
      <c r="N426" s="735">
        <v>11236.307000000006</v>
      </c>
    </row>
    <row r="427" spans="1:14" ht="14.45" customHeight="1" x14ac:dyDescent="0.2">
      <c r="A427" s="729" t="s">
        <v>594</v>
      </c>
      <c r="B427" s="730" t="s">
        <v>595</v>
      </c>
      <c r="C427" s="731" t="s">
        <v>608</v>
      </c>
      <c r="D427" s="732" t="s">
        <v>609</v>
      </c>
      <c r="E427" s="733">
        <v>50113013</v>
      </c>
      <c r="F427" s="732" t="s">
        <v>1345</v>
      </c>
      <c r="G427" s="731" t="s">
        <v>629</v>
      </c>
      <c r="H427" s="731">
        <v>117171</v>
      </c>
      <c r="I427" s="731">
        <v>17171</v>
      </c>
      <c r="J427" s="731" t="s">
        <v>1362</v>
      </c>
      <c r="K427" s="731" t="s">
        <v>1363</v>
      </c>
      <c r="L427" s="734">
        <v>72.839999999999989</v>
      </c>
      <c r="M427" s="734">
        <v>5</v>
      </c>
      <c r="N427" s="735">
        <v>364.19999999999993</v>
      </c>
    </row>
    <row r="428" spans="1:14" ht="14.45" customHeight="1" x14ac:dyDescent="0.2">
      <c r="A428" s="729" t="s">
        <v>594</v>
      </c>
      <c r="B428" s="730" t="s">
        <v>595</v>
      </c>
      <c r="C428" s="731" t="s">
        <v>608</v>
      </c>
      <c r="D428" s="732" t="s">
        <v>609</v>
      </c>
      <c r="E428" s="733">
        <v>50113013</v>
      </c>
      <c r="F428" s="732" t="s">
        <v>1345</v>
      </c>
      <c r="G428" s="731" t="s">
        <v>629</v>
      </c>
      <c r="H428" s="731">
        <v>111706</v>
      </c>
      <c r="I428" s="731">
        <v>11706</v>
      </c>
      <c r="J428" s="731" t="s">
        <v>1364</v>
      </c>
      <c r="K428" s="731" t="s">
        <v>1365</v>
      </c>
      <c r="L428" s="734">
        <v>524.04</v>
      </c>
      <c r="M428" s="734">
        <v>1</v>
      </c>
      <c r="N428" s="735">
        <v>524.04</v>
      </c>
    </row>
    <row r="429" spans="1:14" ht="14.45" customHeight="1" x14ac:dyDescent="0.2">
      <c r="A429" s="729" t="s">
        <v>594</v>
      </c>
      <c r="B429" s="730" t="s">
        <v>595</v>
      </c>
      <c r="C429" s="731" t="s">
        <v>608</v>
      </c>
      <c r="D429" s="732" t="s">
        <v>609</v>
      </c>
      <c r="E429" s="733">
        <v>50113013</v>
      </c>
      <c r="F429" s="732" t="s">
        <v>1345</v>
      </c>
      <c r="G429" s="731" t="s">
        <v>629</v>
      </c>
      <c r="H429" s="731">
        <v>131656</v>
      </c>
      <c r="I429" s="731">
        <v>131656</v>
      </c>
      <c r="J429" s="731" t="s">
        <v>1366</v>
      </c>
      <c r="K429" s="731" t="s">
        <v>1367</v>
      </c>
      <c r="L429" s="734">
        <v>517</v>
      </c>
      <c r="M429" s="734">
        <v>1</v>
      </c>
      <c r="N429" s="735">
        <v>517</v>
      </c>
    </row>
    <row r="430" spans="1:14" ht="14.45" customHeight="1" x14ac:dyDescent="0.2">
      <c r="A430" s="729" t="s">
        <v>594</v>
      </c>
      <c r="B430" s="730" t="s">
        <v>595</v>
      </c>
      <c r="C430" s="731" t="s">
        <v>608</v>
      </c>
      <c r="D430" s="732" t="s">
        <v>609</v>
      </c>
      <c r="E430" s="733">
        <v>50113013</v>
      </c>
      <c r="F430" s="732" t="s">
        <v>1345</v>
      </c>
      <c r="G430" s="731" t="s">
        <v>329</v>
      </c>
      <c r="H430" s="731">
        <v>121240</v>
      </c>
      <c r="I430" s="731">
        <v>121240</v>
      </c>
      <c r="J430" s="731" t="s">
        <v>1368</v>
      </c>
      <c r="K430" s="731" t="s">
        <v>1369</v>
      </c>
      <c r="L430" s="734">
        <v>374</v>
      </c>
      <c r="M430" s="734">
        <v>13</v>
      </c>
      <c r="N430" s="735">
        <v>4862</v>
      </c>
    </row>
    <row r="431" spans="1:14" ht="14.45" customHeight="1" x14ac:dyDescent="0.2">
      <c r="A431" s="729" t="s">
        <v>594</v>
      </c>
      <c r="B431" s="730" t="s">
        <v>595</v>
      </c>
      <c r="C431" s="731" t="s">
        <v>608</v>
      </c>
      <c r="D431" s="732" t="s">
        <v>609</v>
      </c>
      <c r="E431" s="733">
        <v>50113013</v>
      </c>
      <c r="F431" s="732" t="s">
        <v>1345</v>
      </c>
      <c r="G431" s="731" t="s">
        <v>648</v>
      </c>
      <c r="H431" s="731">
        <v>196039</v>
      </c>
      <c r="I431" s="731">
        <v>96039</v>
      </c>
      <c r="J431" s="731" t="s">
        <v>1370</v>
      </c>
      <c r="K431" s="731" t="s">
        <v>1371</v>
      </c>
      <c r="L431" s="734">
        <v>49.38</v>
      </c>
      <c r="M431" s="734">
        <v>1</v>
      </c>
      <c r="N431" s="735">
        <v>49.38</v>
      </c>
    </row>
    <row r="432" spans="1:14" ht="14.45" customHeight="1" x14ac:dyDescent="0.2">
      <c r="A432" s="729" t="s">
        <v>594</v>
      </c>
      <c r="B432" s="730" t="s">
        <v>595</v>
      </c>
      <c r="C432" s="731" t="s">
        <v>608</v>
      </c>
      <c r="D432" s="732" t="s">
        <v>609</v>
      </c>
      <c r="E432" s="733">
        <v>50113013</v>
      </c>
      <c r="F432" s="732" t="s">
        <v>1345</v>
      </c>
      <c r="G432" s="731" t="s">
        <v>629</v>
      </c>
      <c r="H432" s="731">
        <v>162180</v>
      </c>
      <c r="I432" s="731">
        <v>162180</v>
      </c>
      <c r="J432" s="731" t="s">
        <v>1372</v>
      </c>
      <c r="K432" s="731" t="s">
        <v>1373</v>
      </c>
      <c r="L432" s="734">
        <v>341</v>
      </c>
      <c r="M432" s="734">
        <v>15.2</v>
      </c>
      <c r="N432" s="735">
        <v>5183.2</v>
      </c>
    </row>
    <row r="433" spans="1:14" ht="14.45" customHeight="1" x14ac:dyDescent="0.2">
      <c r="A433" s="729" t="s">
        <v>594</v>
      </c>
      <c r="B433" s="730" t="s">
        <v>595</v>
      </c>
      <c r="C433" s="731" t="s">
        <v>608</v>
      </c>
      <c r="D433" s="732" t="s">
        <v>609</v>
      </c>
      <c r="E433" s="733">
        <v>50113013</v>
      </c>
      <c r="F433" s="732" t="s">
        <v>1345</v>
      </c>
      <c r="G433" s="731" t="s">
        <v>629</v>
      </c>
      <c r="H433" s="731">
        <v>162187</v>
      </c>
      <c r="I433" s="731">
        <v>162187</v>
      </c>
      <c r="J433" s="731" t="s">
        <v>1374</v>
      </c>
      <c r="K433" s="731" t="s">
        <v>1375</v>
      </c>
      <c r="L433" s="734">
        <v>670.99998797413696</v>
      </c>
      <c r="M433" s="734">
        <v>19.799999999999997</v>
      </c>
      <c r="N433" s="735">
        <v>13285.799761887909</v>
      </c>
    </row>
    <row r="434" spans="1:14" ht="14.45" customHeight="1" x14ac:dyDescent="0.2">
      <c r="A434" s="729" t="s">
        <v>594</v>
      </c>
      <c r="B434" s="730" t="s">
        <v>595</v>
      </c>
      <c r="C434" s="731" t="s">
        <v>608</v>
      </c>
      <c r="D434" s="732" t="s">
        <v>609</v>
      </c>
      <c r="E434" s="733">
        <v>50113013</v>
      </c>
      <c r="F434" s="732" t="s">
        <v>1345</v>
      </c>
      <c r="G434" s="731" t="s">
        <v>648</v>
      </c>
      <c r="H434" s="731">
        <v>849887</v>
      </c>
      <c r="I434" s="731">
        <v>129834</v>
      </c>
      <c r="J434" s="731" t="s">
        <v>1376</v>
      </c>
      <c r="K434" s="731" t="s">
        <v>1377</v>
      </c>
      <c r="L434" s="734">
        <v>150.69999999999999</v>
      </c>
      <c r="M434" s="734">
        <v>8</v>
      </c>
      <c r="N434" s="735">
        <v>1205.5999999999999</v>
      </c>
    </row>
    <row r="435" spans="1:14" ht="14.45" customHeight="1" x14ac:dyDescent="0.2">
      <c r="A435" s="729" t="s">
        <v>594</v>
      </c>
      <c r="B435" s="730" t="s">
        <v>595</v>
      </c>
      <c r="C435" s="731" t="s">
        <v>608</v>
      </c>
      <c r="D435" s="732" t="s">
        <v>609</v>
      </c>
      <c r="E435" s="733">
        <v>50113013</v>
      </c>
      <c r="F435" s="732" t="s">
        <v>1345</v>
      </c>
      <c r="G435" s="731" t="s">
        <v>648</v>
      </c>
      <c r="H435" s="731">
        <v>849655</v>
      </c>
      <c r="I435" s="731">
        <v>129836</v>
      </c>
      <c r="J435" s="731" t="s">
        <v>1378</v>
      </c>
      <c r="K435" s="731" t="s">
        <v>1377</v>
      </c>
      <c r="L435" s="734">
        <v>264</v>
      </c>
      <c r="M435" s="734">
        <v>10</v>
      </c>
      <c r="N435" s="735">
        <v>2640</v>
      </c>
    </row>
    <row r="436" spans="1:14" ht="14.45" customHeight="1" x14ac:dyDescent="0.2">
      <c r="A436" s="729" t="s">
        <v>594</v>
      </c>
      <c r="B436" s="730" t="s">
        <v>595</v>
      </c>
      <c r="C436" s="731" t="s">
        <v>608</v>
      </c>
      <c r="D436" s="732" t="s">
        <v>609</v>
      </c>
      <c r="E436" s="733">
        <v>50113013</v>
      </c>
      <c r="F436" s="732" t="s">
        <v>1345</v>
      </c>
      <c r="G436" s="731" t="s">
        <v>629</v>
      </c>
      <c r="H436" s="731">
        <v>844576</v>
      </c>
      <c r="I436" s="731">
        <v>100339</v>
      </c>
      <c r="J436" s="731" t="s">
        <v>1379</v>
      </c>
      <c r="K436" s="731" t="s">
        <v>1380</v>
      </c>
      <c r="L436" s="734">
        <v>96.45</v>
      </c>
      <c r="M436" s="734">
        <v>4</v>
      </c>
      <c r="N436" s="735">
        <v>385.8</v>
      </c>
    </row>
    <row r="437" spans="1:14" ht="14.45" customHeight="1" x14ac:dyDescent="0.2">
      <c r="A437" s="729" t="s">
        <v>594</v>
      </c>
      <c r="B437" s="730" t="s">
        <v>595</v>
      </c>
      <c r="C437" s="731" t="s">
        <v>608</v>
      </c>
      <c r="D437" s="732" t="s">
        <v>609</v>
      </c>
      <c r="E437" s="733">
        <v>50113013</v>
      </c>
      <c r="F437" s="732" t="s">
        <v>1345</v>
      </c>
      <c r="G437" s="731" t="s">
        <v>629</v>
      </c>
      <c r="H437" s="731">
        <v>102427</v>
      </c>
      <c r="I437" s="731">
        <v>2427</v>
      </c>
      <c r="J437" s="731" t="s">
        <v>1381</v>
      </c>
      <c r="K437" s="731" t="s">
        <v>938</v>
      </c>
      <c r="L437" s="734">
        <v>103.53000000000003</v>
      </c>
      <c r="M437" s="734">
        <v>1</v>
      </c>
      <c r="N437" s="735">
        <v>103.53000000000003</v>
      </c>
    </row>
    <row r="438" spans="1:14" ht="14.45" customHeight="1" x14ac:dyDescent="0.2">
      <c r="A438" s="729" t="s">
        <v>594</v>
      </c>
      <c r="B438" s="730" t="s">
        <v>595</v>
      </c>
      <c r="C438" s="731" t="s">
        <v>608</v>
      </c>
      <c r="D438" s="732" t="s">
        <v>609</v>
      </c>
      <c r="E438" s="733">
        <v>50113013</v>
      </c>
      <c r="F438" s="732" t="s">
        <v>1345</v>
      </c>
      <c r="G438" s="731" t="s">
        <v>629</v>
      </c>
      <c r="H438" s="731">
        <v>101066</v>
      </c>
      <c r="I438" s="731">
        <v>1066</v>
      </c>
      <c r="J438" s="731" t="s">
        <v>1382</v>
      </c>
      <c r="K438" s="731" t="s">
        <v>1383</v>
      </c>
      <c r="L438" s="734">
        <v>57.301000000000009</v>
      </c>
      <c r="M438" s="734">
        <v>10</v>
      </c>
      <c r="N438" s="735">
        <v>573.0100000000001</v>
      </c>
    </row>
    <row r="439" spans="1:14" ht="14.45" customHeight="1" x14ac:dyDescent="0.2">
      <c r="A439" s="729" t="s">
        <v>594</v>
      </c>
      <c r="B439" s="730" t="s">
        <v>595</v>
      </c>
      <c r="C439" s="731" t="s">
        <v>608</v>
      </c>
      <c r="D439" s="732" t="s">
        <v>609</v>
      </c>
      <c r="E439" s="733">
        <v>50113013</v>
      </c>
      <c r="F439" s="732" t="s">
        <v>1345</v>
      </c>
      <c r="G439" s="731" t="s">
        <v>629</v>
      </c>
      <c r="H439" s="731">
        <v>207280</v>
      </c>
      <c r="I439" s="731">
        <v>207280</v>
      </c>
      <c r="J439" s="731" t="s">
        <v>1384</v>
      </c>
      <c r="K439" s="731" t="s">
        <v>1385</v>
      </c>
      <c r="L439" s="734">
        <v>129.82000000000002</v>
      </c>
      <c r="M439" s="734">
        <v>1</v>
      </c>
      <c r="N439" s="735">
        <v>129.82000000000002</v>
      </c>
    </row>
    <row r="440" spans="1:14" ht="14.45" customHeight="1" x14ac:dyDescent="0.2">
      <c r="A440" s="729" t="s">
        <v>594</v>
      </c>
      <c r="B440" s="730" t="s">
        <v>595</v>
      </c>
      <c r="C440" s="731" t="s">
        <v>608</v>
      </c>
      <c r="D440" s="732" t="s">
        <v>609</v>
      </c>
      <c r="E440" s="733">
        <v>50113013</v>
      </c>
      <c r="F440" s="732" t="s">
        <v>1345</v>
      </c>
      <c r="G440" s="731" t="s">
        <v>629</v>
      </c>
      <c r="H440" s="731">
        <v>847476</v>
      </c>
      <c r="I440" s="731">
        <v>112782</v>
      </c>
      <c r="J440" s="731" t="s">
        <v>1386</v>
      </c>
      <c r="K440" s="731" t="s">
        <v>1387</v>
      </c>
      <c r="L440" s="734">
        <v>728.75</v>
      </c>
      <c r="M440" s="734">
        <v>1.75</v>
      </c>
      <c r="N440" s="735">
        <v>1275.3125</v>
      </c>
    </row>
    <row r="441" spans="1:14" ht="14.45" customHeight="1" x14ac:dyDescent="0.2">
      <c r="A441" s="729" t="s">
        <v>594</v>
      </c>
      <c r="B441" s="730" t="s">
        <v>595</v>
      </c>
      <c r="C441" s="731" t="s">
        <v>608</v>
      </c>
      <c r="D441" s="732" t="s">
        <v>609</v>
      </c>
      <c r="E441" s="733">
        <v>50113013</v>
      </c>
      <c r="F441" s="732" t="s">
        <v>1345</v>
      </c>
      <c r="G441" s="731" t="s">
        <v>629</v>
      </c>
      <c r="H441" s="731">
        <v>394618</v>
      </c>
      <c r="I441" s="731">
        <v>112786</v>
      </c>
      <c r="J441" s="731" t="s">
        <v>1388</v>
      </c>
      <c r="K441" s="731" t="s">
        <v>1389</v>
      </c>
      <c r="L441" s="734">
        <v>331.44963636363633</v>
      </c>
      <c r="M441" s="734">
        <v>5.5</v>
      </c>
      <c r="N441" s="735">
        <v>1822.973</v>
      </c>
    </row>
    <row r="442" spans="1:14" ht="14.45" customHeight="1" x14ac:dyDescent="0.2">
      <c r="A442" s="729" t="s">
        <v>594</v>
      </c>
      <c r="B442" s="730" t="s">
        <v>595</v>
      </c>
      <c r="C442" s="731" t="s">
        <v>608</v>
      </c>
      <c r="D442" s="732" t="s">
        <v>609</v>
      </c>
      <c r="E442" s="733">
        <v>50113013</v>
      </c>
      <c r="F442" s="732" t="s">
        <v>1345</v>
      </c>
      <c r="G442" s="731" t="s">
        <v>629</v>
      </c>
      <c r="H442" s="731">
        <v>96414</v>
      </c>
      <c r="I442" s="731">
        <v>96414</v>
      </c>
      <c r="J442" s="731" t="s">
        <v>1390</v>
      </c>
      <c r="K442" s="731" t="s">
        <v>1391</v>
      </c>
      <c r="L442" s="734">
        <v>59.2</v>
      </c>
      <c r="M442" s="734">
        <v>4</v>
      </c>
      <c r="N442" s="735">
        <v>236.8</v>
      </c>
    </row>
    <row r="443" spans="1:14" ht="14.45" customHeight="1" x14ac:dyDescent="0.2">
      <c r="A443" s="729" t="s">
        <v>594</v>
      </c>
      <c r="B443" s="730" t="s">
        <v>595</v>
      </c>
      <c r="C443" s="731" t="s">
        <v>608</v>
      </c>
      <c r="D443" s="732" t="s">
        <v>609</v>
      </c>
      <c r="E443" s="733">
        <v>50113013</v>
      </c>
      <c r="F443" s="732" t="s">
        <v>1345</v>
      </c>
      <c r="G443" s="731" t="s">
        <v>648</v>
      </c>
      <c r="H443" s="731">
        <v>197699</v>
      </c>
      <c r="I443" s="731">
        <v>197699</v>
      </c>
      <c r="J443" s="731" t="s">
        <v>1392</v>
      </c>
      <c r="K443" s="731" t="s">
        <v>1393</v>
      </c>
      <c r="L443" s="734">
        <v>6132.4133333333339</v>
      </c>
      <c r="M443" s="734">
        <v>3</v>
      </c>
      <c r="N443" s="735">
        <v>18397.240000000002</v>
      </c>
    </row>
    <row r="444" spans="1:14" ht="14.45" customHeight="1" x14ac:dyDescent="0.2">
      <c r="A444" s="729" t="s">
        <v>594</v>
      </c>
      <c r="B444" s="730" t="s">
        <v>595</v>
      </c>
      <c r="C444" s="731" t="s">
        <v>608</v>
      </c>
      <c r="D444" s="732" t="s">
        <v>609</v>
      </c>
      <c r="E444" s="733">
        <v>50113013</v>
      </c>
      <c r="F444" s="732" t="s">
        <v>1345</v>
      </c>
      <c r="G444" s="731" t="s">
        <v>629</v>
      </c>
      <c r="H444" s="731">
        <v>846019</v>
      </c>
      <c r="I444" s="731">
        <v>107744</v>
      </c>
      <c r="J444" s="731" t="s">
        <v>1394</v>
      </c>
      <c r="K444" s="731" t="s">
        <v>1395</v>
      </c>
      <c r="L444" s="734">
        <v>162.80000000000001</v>
      </c>
      <c r="M444" s="734">
        <v>1</v>
      </c>
      <c r="N444" s="735">
        <v>162.80000000000001</v>
      </c>
    </row>
    <row r="445" spans="1:14" ht="14.45" customHeight="1" x14ac:dyDescent="0.2">
      <c r="A445" s="729" t="s">
        <v>594</v>
      </c>
      <c r="B445" s="730" t="s">
        <v>595</v>
      </c>
      <c r="C445" s="731" t="s">
        <v>608</v>
      </c>
      <c r="D445" s="732" t="s">
        <v>609</v>
      </c>
      <c r="E445" s="733">
        <v>50113013</v>
      </c>
      <c r="F445" s="732" t="s">
        <v>1345</v>
      </c>
      <c r="G445" s="731" t="s">
        <v>295</v>
      </c>
      <c r="H445" s="731">
        <v>134595</v>
      </c>
      <c r="I445" s="731">
        <v>134595</v>
      </c>
      <c r="J445" s="731" t="s">
        <v>1396</v>
      </c>
      <c r="K445" s="731" t="s">
        <v>1397</v>
      </c>
      <c r="L445" s="734">
        <v>416.78000000000009</v>
      </c>
      <c r="M445" s="734">
        <v>1</v>
      </c>
      <c r="N445" s="735">
        <v>416.78000000000009</v>
      </c>
    </row>
    <row r="446" spans="1:14" ht="14.45" customHeight="1" x14ac:dyDescent="0.2">
      <c r="A446" s="729" t="s">
        <v>594</v>
      </c>
      <c r="B446" s="730" t="s">
        <v>595</v>
      </c>
      <c r="C446" s="731" t="s">
        <v>608</v>
      </c>
      <c r="D446" s="732" t="s">
        <v>609</v>
      </c>
      <c r="E446" s="733">
        <v>50113013</v>
      </c>
      <c r="F446" s="732" t="s">
        <v>1345</v>
      </c>
      <c r="G446" s="731" t="s">
        <v>648</v>
      </c>
      <c r="H446" s="731">
        <v>173750</v>
      </c>
      <c r="I446" s="731">
        <v>173750</v>
      </c>
      <c r="J446" s="731" t="s">
        <v>1398</v>
      </c>
      <c r="K446" s="731" t="s">
        <v>1399</v>
      </c>
      <c r="L446" s="734">
        <v>825.08</v>
      </c>
      <c r="M446" s="734">
        <v>6</v>
      </c>
      <c r="N446" s="735">
        <v>4950.4800000000005</v>
      </c>
    </row>
    <row r="447" spans="1:14" ht="14.45" customHeight="1" x14ac:dyDescent="0.2">
      <c r="A447" s="729" t="s">
        <v>594</v>
      </c>
      <c r="B447" s="730" t="s">
        <v>595</v>
      </c>
      <c r="C447" s="731" t="s">
        <v>608</v>
      </c>
      <c r="D447" s="732" t="s">
        <v>609</v>
      </c>
      <c r="E447" s="733">
        <v>50113013</v>
      </c>
      <c r="F447" s="732" t="s">
        <v>1345</v>
      </c>
      <c r="G447" s="731" t="s">
        <v>648</v>
      </c>
      <c r="H447" s="731">
        <v>224407</v>
      </c>
      <c r="I447" s="731">
        <v>224407</v>
      </c>
      <c r="J447" s="731" t="s">
        <v>1400</v>
      </c>
      <c r="K447" s="731" t="s">
        <v>1401</v>
      </c>
      <c r="L447" s="734">
        <v>188.45999999999995</v>
      </c>
      <c r="M447" s="734">
        <v>3</v>
      </c>
      <c r="N447" s="735">
        <v>565.37999999999988</v>
      </c>
    </row>
    <row r="448" spans="1:14" ht="14.45" customHeight="1" x14ac:dyDescent="0.2">
      <c r="A448" s="729" t="s">
        <v>594</v>
      </c>
      <c r="B448" s="730" t="s">
        <v>595</v>
      </c>
      <c r="C448" s="731" t="s">
        <v>608</v>
      </c>
      <c r="D448" s="732" t="s">
        <v>609</v>
      </c>
      <c r="E448" s="733">
        <v>50113013</v>
      </c>
      <c r="F448" s="732" t="s">
        <v>1345</v>
      </c>
      <c r="G448" s="731" t="s">
        <v>629</v>
      </c>
      <c r="H448" s="731">
        <v>193465</v>
      </c>
      <c r="I448" s="731">
        <v>93465</v>
      </c>
      <c r="J448" s="731" t="s">
        <v>1402</v>
      </c>
      <c r="K448" s="731" t="s">
        <v>1403</v>
      </c>
      <c r="L448" s="734">
        <v>76.659999999999982</v>
      </c>
      <c r="M448" s="734">
        <v>1</v>
      </c>
      <c r="N448" s="735">
        <v>76.659999999999982</v>
      </c>
    </row>
    <row r="449" spans="1:14" ht="14.45" customHeight="1" x14ac:dyDescent="0.2">
      <c r="A449" s="729" t="s">
        <v>594</v>
      </c>
      <c r="B449" s="730" t="s">
        <v>595</v>
      </c>
      <c r="C449" s="731" t="s">
        <v>608</v>
      </c>
      <c r="D449" s="732" t="s">
        <v>609</v>
      </c>
      <c r="E449" s="733">
        <v>50113013</v>
      </c>
      <c r="F449" s="732" t="s">
        <v>1345</v>
      </c>
      <c r="G449" s="731" t="s">
        <v>629</v>
      </c>
      <c r="H449" s="731">
        <v>101076</v>
      </c>
      <c r="I449" s="731">
        <v>1076</v>
      </c>
      <c r="J449" s="731" t="s">
        <v>1404</v>
      </c>
      <c r="K449" s="731" t="s">
        <v>1405</v>
      </c>
      <c r="L449" s="734">
        <v>78.330000000000013</v>
      </c>
      <c r="M449" s="734">
        <v>2</v>
      </c>
      <c r="N449" s="735">
        <v>156.66000000000003</v>
      </c>
    </row>
    <row r="450" spans="1:14" ht="14.45" customHeight="1" x14ac:dyDescent="0.2">
      <c r="A450" s="729" t="s">
        <v>594</v>
      </c>
      <c r="B450" s="730" t="s">
        <v>595</v>
      </c>
      <c r="C450" s="731" t="s">
        <v>608</v>
      </c>
      <c r="D450" s="732" t="s">
        <v>609</v>
      </c>
      <c r="E450" s="733">
        <v>50113013</v>
      </c>
      <c r="F450" s="732" t="s">
        <v>1345</v>
      </c>
      <c r="G450" s="731" t="s">
        <v>629</v>
      </c>
      <c r="H450" s="731">
        <v>201970</v>
      </c>
      <c r="I450" s="731">
        <v>201970</v>
      </c>
      <c r="J450" s="731" t="s">
        <v>1406</v>
      </c>
      <c r="K450" s="731" t="s">
        <v>1407</v>
      </c>
      <c r="L450" s="734">
        <v>72.24199999999999</v>
      </c>
      <c r="M450" s="734">
        <v>5</v>
      </c>
      <c r="N450" s="735">
        <v>361.20999999999992</v>
      </c>
    </row>
    <row r="451" spans="1:14" ht="14.45" customHeight="1" x14ac:dyDescent="0.2">
      <c r="A451" s="729" t="s">
        <v>594</v>
      </c>
      <c r="B451" s="730" t="s">
        <v>595</v>
      </c>
      <c r="C451" s="731" t="s">
        <v>608</v>
      </c>
      <c r="D451" s="732" t="s">
        <v>609</v>
      </c>
      <c r="E451" s="733">
        <v>50113013</v>
      </c>
      <c r="F451" s="732" t="s">
        <v>1345</v>
      </c>
      <c r="G451" s="731" t="s">
        <v>629</v>
      </c>
      <c r="H451" s="731">
        <v>201974</v>
      </c>
      <c r="I451" s="731">
        <v>201974</v>
      </c>
      <c r="J451" s="731" t="s">
        <v>1408</v>
      </c>
      <c r="K451" s="731" t="s">
        <v>1409</v>
      </c>
      <c r="L451" s="734">
        <v>216.09499999999997</v>
      </c>
      <c r="M451" s="734">
        <v>4</v>
      </c>
      <c r="N451" s="735">
        <v>864.37999999999988</v>
      </c>
    </row>
    <row r="452" spans="1:14" ht="14.45" customHeight="1" x14ac:dyDescent="0.2">
      <c r="A452" s="729" t="s">
        <v>594</v>
      </c>
      <c r="B452" s="730" t="s">
        <v>595</v>
      </c>
      <c r="C452" s="731" t="s">
        <v>608</v>
      </c>
      <c r="D452" s="732" t="s">
        <v>609</v>
      </c>
      <c r="E452" s="733">
        <v>50113013</v>
      </c>
      <c r="F452" s="732" t="s">
        <v>1345</v>
      </c>
      <c r="G452" s="731" t="s">
        <v>629</v>
      </c>
      <c r="H452" s="731">
        <v>113424</v>
      </c>
      <c r="I452" s="731">
        <v>9999999</v>
      </c>
      <c r="J452" s="731" t="s">
        <v>1410</v>
      </c>
      <c r="K452" s="731" t="s">
        <v>1411</v>
      </c>
      <c r="L452" s="734">
        <v>2278.75</v>
      </c>
      <c r="M452" s="734">
        <v>2</v>
      </c>
      <c r="N452" s="735">
        <v>4557.5</v>
      </c>
    </row>
    <row r="453" spans="1:14" ht="14.45" customHeight="1" x14ac:dyDescent="0.2">
      <c r="A453" s="729" t="s">
        <v>594</v>
      </c>
      <c r="B453" s="730" t="s">
        <v>595</v>
      </c>
      <c r="C453" s="731" t="s">
        <v>608</v>
      </c>
      <c r="D453" s="732" t="s">
        <v>609</v>
      </c>
      <c r="E453" s="733">
        <v>50113013</v>
      </c>
      <c r="F453" s="732" t="s">
        <v>1345</v>
      </c>
      <c r="G453" s="731" t="s">
        <v>329</v>
      </c>
      <c r="H453" s="731">
        <v>141263</v>
      </c>
      <c r="I453" s="731">
        <v>141263</v>
      </c>
      <c r="J453" s="731" t="s">
        <v>1412</v>
      </c>
      <c r="K453" s="731" t="s">
        <v>1413</v>
      </c>
      <c r="L453" s="734">
        <v>95.05</v>
      </c>
      <c r="M453" s="734">
        <v>30</v>
      </c>
      <c r="N453" s="735">
        <v>2851.5</v>
      </c>
    </row>
    <row r="454" spans="1:14" ht="14.45" customHeight="1" x14ac:dyDescent="0.2">
      <c r="A454" s="729" t="s">
        <v>594</v>
      </c>
      <c r="B454" s="730" t="s">
        <v>595</v>
      </c>
      <c r="C454" s="731" t="s">
        <v>608</v>
      </c>
      <c r="D454" s="732" t="s">
        <v>609</v>
      </c>
      <c r="E454" s="733">
        <v>50113013</v>
      </c>
      <c r="F454" s="732" t="s">
        <v>1345</v>
      </c>
      <c r="G454" s="731" t="s">
        <v>629</v>
      </c>
      <c r="H454" s="731">
        <v>502239</v>
      </c>
      <c r="I454" s="731">
        <v>9999999</v>
      </c>
      <c r="J454" s="731" t="s">
        <v>1414</v>
      </c>
      <c r="K454" s="731" t="s">
        <v>1411</v>
      </c>
      <c r="L454" s="734">
        <v>2090</v>
      </c>
      <c r="M454" s="734">
        <v>2</v>
      </c>
      <c r="N454" s="735">
        <v>4180</v>
      </c>
    </row>
    <row r="455" spans="1:14" ht="14.45" customHeight="1" x14ac:dyDescent="0.2">
      <c r="A455" s="729" t="s">
        <v>594</v>
      </c>
      <c r="B455" s="730" t="s">
        <v>595</v>
      </c>
      <c r="C455" s="731" t="s">
        <v>608</v>
      </c>
      <c r="D455" s="732" t="s">
        <v>609</v>
      </c>
      <c r="E455" s="733">
        <v>50113013</v>
      </c>
      <c r="F455" s="732" t="s">
        <v>1345</v>
      </c>
      <c r="G455" s="731" t="s">
        <v>629</v>
      </c>
      <c r="H455" s="731">
        <v>192359</v>
      </c>
      <c r="I455" s="731">
        <v>92359</v>
      </c>
      <c r="J455" s="731" t="s">
        <v>1415</v>
      </c>
      <c r="K455" s="731" t="s">
        <v>1416</v>
      </c>
      <c r="L455" s="734">
        <v>43.639999999999993</v>
      </c>
      <c r="M455" s="734">
        <v>180</v>
      </c>
      <c r="N455" s="735">
        <v>7855.1999999999989</v>
      </c>
    </row>
    <row r="456" spans="1:14" ht="14.45" customHeight="1" x14ac:dyDescent="0.2">
      <c r="A456" s="729" t="s">
        <v>594</v>
      </c>
      <c r="B456" s="730" t="s">
        <v>595</v>
      </c>
      <c r="C456" s="731" t="s">
        <v>608</v>
      </c>
      <c r="D456" s="732" t="s">
        <v>609</v>
      </c>
      <c r="E456" s="733">
        <v>50113013</v>
      </c>
      <c r="F456" s="732" t="s">
        <v>1345</v>
      </c>
      <c r="G456" s="731" t="s">
        <v>329</v>
      </c>
      <c r="H456" s="731">
        <v>201030</v>
      </c>
      <c r="I456" s="731">
        <v>201030</v>
      </c>
      <c r="J456" s="731" t="s">
        <v>1417</v>
      </c>
      <c r="K456" s="731" t="s">
        <v>1418</v>
      </c>
      <c r="L456" s="734">
        <v>33.4</v>
      </c>
      <c r="M456" s="734">
        <v>200</v>
      </c>
      <c r="N456" s="735">
        <v>6680</v>
      </c>
    </row>
    <row r="457" spans="1:14" ht="14.45" customHeight="1" x14ac:dyDescent="0.2">
      <c r="A457" s="729" t="s">
        <v>594</v>
      </c>
      <c r="B457" s="730" t="s">
        <v>595</v>
      </c>
      <c r="C457" s="731" t="s">
        <v>608</v>
      </c>
      <c r="D457" s="732" t="s">
        <v>609</v>
      </c>
      <c r="E457" s="733">
        <v>50113013</v>
      </c>
      <c r="F457" s="732" t="s">
        <v>1345</v>
      </c>
      <c r="G457" s="731" t="s">
        <v>629</v>
      </c>
      <c r="H457" s="731">
        <v>106264</v>
      </c>
      <c r="I457" s="731">
        <v>6264</v>
      </c>
      <c r="J457" s="731" t="s">
        <v>1419</v>
      </c>
      <c r="K457" s="731" t="s">
        <v>1420</v>
      </c>
      <c r="L457" s="734">
        <v>31.224838709677417</v>
      </c>
      <c r="M457" s="734">
        <v>31</v>
      </c>
      <c r="N457" s="735">
        <v>967.96999999999991</v>
      </c>
    </row>
    <row r="458" spans="1:14" ht="14.45" customHeight="1" x14ac:dyDescent="0.2">
      <c r="A458" s="729" t="s">
        <v>594</v>
      </c>
      <c r="B458" s="730" t="s">
        <v>595</v>
      </c>
      <c r="C458" s="731" t="s">
        <v>608</v>
      </c>
      <c r="D458" s="732" t="s">
        <v>609</v>
      </c>
      <c r="E458" s="733">
        <v>50113013</v>
      </c>
      <c r="F458" s="732" t="s">
        <v>1345</v>
      </c>
      <c r="G458" s="731" t="s">
        <v>648</v>
      </c>
      <c r="H458" s="731">
        <v>126127</v>
      </c>
      <c r="I458" s="731">
        <v>26127</v>
      </c>
      <c r="J458" s="731" t="s">
        <v>1421</v>
      </c>
      <c r="K458" s="731" t="s">
        <v>1422</v>
      </c>
      <c r="L458" s="734">
        <v>2237.7300000000005</v>
      </c>
      <c r="M458" s="734">
        <v>5</v>
      </c>
      <c r="N458" s="735">
        <v>11188.650000000001</v>
      </c>
    </row>
    <row r="459" spans="1:14" ht="14.45" customHeight="1" x14ac:dyDescent="0.2">
      <c r="A459" s="729" t="s">
        <v>594</v>
      </c>
      <c r="B459" s="730" t="s">
        <v>595</v>
      </c>
      <c r="C459" s="731" t="s">
        <v>608</v>
      </c>
      <c r="D459" s="732" t="s">
        <v>609</v>
      </c>
      <c r="E459" s="733">
        <v>50113013</v>
      </c>
      <c r="F459" s="732" t="s">
        <v>1345</v>
      </c>
      <c r="G459" s="731" t="s">
        <v>629</v>
      </c>
      <c r="H459" s="731">
        <v>117149</v>
      </c>
      <c r="I459" s="731">
        <v>17149</v>
      </c>
      <c r="J459" s="731" t="s">
        <v>1423</v>
      </c>
      <c r="K459" s="731" t="s">
        <v>1424</v>
      </c>
      <c r="L459" s="734">
        <v>162.53000000000003</v>
      </c>
      <c r="M459" s="734">
        <v>33</v>
      </c>
      <c r="N459" s="735">
        <v>5363.4900000000007</v>
      </c>
    </row>
    <row r="460" spans="1:14" ht="14.45" customHeight="1" x14ac:dyDescent="0.2">
      <c r="A460" s="729" t="s">
        <v>594</v>
      </c>
      <c r="B460" s="730" t="s">
        <v>595</v>
      </c>
      <c r="C460" s="731" t="s">
        <v>608</v>
      </c>
      <c r="D460" s="732" t="s">
        <v>609</v>
      </c>
      <c r="E460" s="733">
        <v>50113013</v>
      </c>
      <c r="F460" s="732" t="s">
        <v>1345</v>
      </c>
      <c r="G460" s="731" t="s">
        <v>648</v>
      </c>
      <c r="H460" s="731">
        <v>166269</v>
      </c>
      <c r="I460" s="731">
        <v>166269</v>
      </c>
      <c r="J460" s="731" t="s">
        <v>1425</v>
      </c>
      <c r="K460" s="731" t="s">
        <v>1426</v>
      </c>
      <c r="L460" s="734">
        <v>52.88000000000001</v>
      </c>
      <c r="M460" s="734">
        <v>70</v>
      </c>
      <c r="N460" s="735">
        <v>3701.6000000000008</v>
      </c>
    </row>
    <row r="461" spans="1:14" ht="14.45" customHeight="1" x14ac:dyDescent="0.2">
      <c r="A461" s="729" t="s">
        <v>594</v>
      </c>
      <c r="B461" s="730" t="s">
        <v>595</v>
      </c>
      <c r="C461" s="731" t="s">
        <v>608</v>
      </c>
      <c r="D461" s="732" t="s">
        <v>609</v>
      </c>
      <c r="E461" s="733">
        <v>50113013</v>
      </c>
      <c r="F461" s="732" t="s">
        <v>1345</v>
      </c>
      <c r="G461" s="731" t="s">
        <v>648</v>
      </c>
      <c r="H461" s="731">
        <v>166265</v>
      </c>
      <c r="I461" s="731">
        <v>166265</v>
      </c>
      <c r="J461" s="731" t="s">
        <v>1427</v>
      </c>
      <c r="K461" s="731" t="s">
        <v>1428</v>
      </c>
      <c r="L461" s="734">
        <v>33.373999999999995</v>
      </c>
      <c r="M461" s="734">
        <v>70</v>
      </c>
      <c r="N461" s="735">
        <v>2336.1799999999998</v>
      </c>
    </row>
    <row r="462" spans="1:14" ht="14.45" customHeight="1" x14ac:dyDescent="0.2">
      <c r="A462" s="729" t="s">
        <v>594</v>
      </c>
      <c r="B462" s="730" t="s">
        <v>595</v>
      </c>
      <c r="C462" s="731" t="s">
        <v>608</v>
      </c>
      <c r="D462" s="732" t="s">
        <v>609</v>
      </c>
      <c r="E462" s="733">
        <v>50113013</v>
      </c>
      <c r="F462" s="732" t="s">
        <v>1345</v>
      </c>
      <c r="G462" s="731" t="s">
        <v>648</v>
      </c>
      <c r="H462" s="731">
        <v>118547</v>
      </c>
      <c r="I462" s="731">
        <v>18547</v>
      </c>
      <c r="J462" s="731" t="s">
        <v>1429</v>
      </c>
      <c r="K462" s="731" t="s">
        <v>1430</v>
      </c>
      <c r="L462" s="734">
        <v>104.59749999999998</v>
      </c>
      <c r="M462" s="734">
        <v>8</v>
      </c>
      <c r="N462" s="735">
        <v>836.77999999999986</v>
      </c>
    </row>
    <row r="463" spans="1:14" ht="14.45" customHeight="1" x14ac:dyDescent="0.2">
      <c r="A463" s="729" t="s">
        <v>594</v>
      </c>
      <c r="B463" s="730" t="s">
        <v>595</v>
      </c>
      <c r="C463" s="731" t="s">
        <v>608</v>
      </c>
      <c r="D463" s="732" t="s">
        <v>609</v>
      </c>
      <c r="E463" s="733">
        <v>50113014</v>
      </c>
      <c r="F463" s="732" t="s">
        <v>1431</v>
      </c>
      <c r="G463" s="731" t="s">
        <v>629</v>
      </c>
      <c r="H463" s="731">
        <v>176150</v>
      </c>
      <c r="I463" s="731">
        <v>76150</v>
      </c>
      <c r="J463" s="731" t="s">
        <v>1432</v>
      </c>
      <c r="K463" s="731" t="s">
        <v>1433</v>
      </c>
      <c r="L463" s="734">
        <v>117.38</v>
      </c>
      <c r="M463" s="734">
        <v>2</v>
      </c>
      <c r="N463" s="735">
        <v>234.76</v>
      </c>
    </row>
    <row r="464" spans="1:14" ht="14.45" customHeight="1" x14ac:dyDescent="0.2">
      <c r="A464" s="729" t="s">
        <v>594</v>
      </c>
      <c r="B464" s="730" t="s">
        <v>595</v>
      </c>
      <c r="C464" s="731" t="s">
        <v>608</v>
      </c>
      <c r="D464" s="732" t="s">
        <v>609</v>
      </c>
      <c r="E464" s="733">
        <v>50113014</v>
      </c>
      <c r="F464" s="732" t="s">
        <v>1431</v>
      </c>
      <c r="G464" s="731" t="s">
        <v>629</v>
      </c>
      <c r="H464" s="731">
        <v>176152</v>
      </c>
      <c r="I464" s="731">
        <v>76152</v>
      </c>
      <c r="J464" s="731" t="s">
        <v>1434</v>
      </c>
      <c r="K464" s="731" t="s">
        <v>1435</v>
      </c>
      <c r="L464" s="734">
        <v>134.37000000000003</v>
      </c>
      <c r="M464" s="734">
        <v>2</v>
      </c>
      <c r="N464" s="735">
        <v>268.74000000000007</v>
      </c>
    </row>
    <row r="465" spans="1:14" ht="14.45" customHeight="1" x14ac:dyDescent="0.2">
      <c r="A465" s="729" t="s">
        <v>594</v>
      </c>
      <c r="B465" s="730" t="s">
        <v>595</v>
      </c>
      <c r="C465" s="731" t="s">
        <v>608</v>
      </c>
      <c r="D465" s="732" t="s">
        <v>609</v>
      </c>
      <c r="E465" s="733">
        <v>50113014</v>
      </c>
      <c r="F465" s="732" t="s">
        <v>1431</v>
      </c>
      <c r="G465" s="731" t="s">
        <v>648</v>
      </c>
      <c r="H465" s="731">
        <v>164407</v>
      </c>
      <c r="I465" s="731">
        <v>164407</v>
      </c>
      <c r="J465" s="731" t="s">
        <v>1436</v>
      </c>
      <c r="K465" s="731" t="s">
        <v>1437</v>
      </c>
      <c r="L465" s="734">
        <v>0</v>
      </c>
      <c r="M465" s="734">
        <v>0</v>
      </c>
      <c r="N465" s="735">
        <v>0</v>
      </c>
    </row>
    <row r="466" spans="1:14" ht="14.45" customHeight="1" x14ac:dyDescent="0.2">
      <c r="A466" s="729" t="s">
        <v>594</v>
      </c>
      <c r="B466" s="730" t="s">
        <v>595</v>
      </c>
      <c r="C466" s="731" t="s">
        <v>608</v>
      </c>
      <c r="D466" s="732" t="s">
        <v>609</v>
      </c>
      <c r="E466" s="733">
        <v>50113014</v>
      </c>
      <c r="F466" s="732" t="s">
        <v>1431</v>
      </c>
      <c r="G466" s="731" t="s">
        <v>648</v>
      </c>
      <c r="H466" s="731">
        <v>164401</v>
      </c>
      <c r="I466" s="731">
        <v>164401</v>
      </c>
      <c r="J466" s="731" t="s">
        <v>1436</v>
      </c>
      <c r="K466" s="731" t="s">
        <v>1438</v>
      </c>
      <c r="L466" s="734">
        <v>319</v>
      </c>
      <c r="M466" s="734">
        <v>2</v>
      </c>
      <c r="N466" s="735">
        <v>638</v>
      </c>
    </row>
    <row r="467" spans="1:14" ht="14.45" customHeight="1" x14ac:dyDescent="0.2">
      <c r="A467" s="729" t="s">
        <v>594</v>
      </c>
      <c r="B467" s="730" t="s">
        <v>595</v>
      </c>
      <c r="C467" s="731" t="s">
        <v>613</v>
      </c>
      <c r="D467" s="732" t="s">
        <v>614</v>
      </c>
      <c r="E467" s="733">
        <v>50113001</v>
      </c>
      <c r="F467" s="732" t="s">
        <v>632</v>
      </c>
      <c r="G467" s="731" t="s">
        <v>629</v>
      </c>
      <c r="H467" s="731">
        <v>100362</v>
      </c>
      <c r="I467" s="731">
        <v>362</v>
      </c>
      <c r="J467" s="731" t="s">
        <v>641</v>
      </c>
      <c r="K467" s="731" t="s">
        <v>642</v>
      </c>
      <c r="L467" s="734">
        <v>72.744999999999976</v>
      </c>
      <c r="M467" s="734">
        <v>2</v>
      </c>
      <c r="N467" s="735">
        <v>145.48999999999995</v>
      </c>
    </row>
    <row r="468" spans="1:14" ht="14.45" customHeight="1" x14ac:dyDescent="0.2">
      <c r="A468" s="729" t="s">
        <v>594</v>
      </c>
      <c r="B468" s="730" t="s">
        <v>595</v>
      </c>
      <c r="C468" s="731" t="s">
        <v>613</v>
      </c>
      <c r="D468" s="732" t="s">
        <v>614</v>
      </c>
      <c r="E468" s="733">
        <v>50113001</v>
      </c>
      <c r="F468" s="732" t="s">
        <v>632</v>
      </c>
      <c r="G468" s="731" t="s">
        <v>629</v>
      </c>
      <c r="H468" s="731">
        <v>930444</v>
      </c>
      <c r="I468" s="731">
        <v>0</v>
      </c>
      <c r="J468" s="731" t="s">
        <v>1439</v>
      </c>
      <c r="K468" s="731" t="s">
        <v>329</v>
      </c>
      <c r="L468" s="734">
        <v>48.424520509827623</v>
      </c>
      <c r="M468" s="734">
        <v>2</v>
      </c>
      <c r="N468" s="735">
        <v>96.849041019655246</v>
      </c>
    </row>
    <row r="469" spans="1:14" ht="14.45" customHeight="1" x14ac:dyDescent="0.2">
      <c r="A469" s="729" t="s">
        <v>594</v>
      </c>
      <c r="B469" s="730" t="s">
        <v>595</v>
      </c>
      <c r="C469" s="731" t="s">
        <v>613</v>
      </c>
      <c r="D469" s="732" t="s">
        <v>614</v>
      </c>
      <c r="E469" s="733">
        <v>50113001</v>
      </c>
      <c r="F469" s="732" t="s">
        <v>632</v>
      </c>
      <c r="G469" s="731" t="s">
        <v>629</v>
      </c>
      <c r="H469" s="731">
        <v>102684</v>
      </c>
      <c r="I469" s="731">
        <v>2684</v>
      </c>
      <c r="J469" s="731" t="s">
        <v>1090</v>
      </c>
      <c r="K469" s="731" t="s">
        <v>1092</v>
      </c>
      <c r="L469" s="734">
        <v>109.75</v>
      </c>
      <c r="M469" s="734">
        <v>2</v>
      </c>
      <c r="N469" s="735">
        <v>219.5</v>
      </c>
    </row>
    <row r="470" spans="1:14" ht="14.45" customHeight="1" x14ac:dyDescent="0.2">
      <c r="A470" s="729" t="s">
        <v>594</v>
      </c>
      <c r="B470" s="730" t="s">
        <v>595</v>
      </c>
      <c r="C470" s="731" t="s">
        <v>613</v>
      </c>
      <c r="D470" s="732" t="s">
        <v>614</v>
      </c>
      <c r="E470" s="733">
        <v>50113001</v>
      </c>
      <c r="F470" s="732" t="s">
        <v>632</v>
      </c>
      <c r="G470" s="731" t="s">
        <v>648</v>
      </c>
      <c r="H470" s="731">
        <v>239964</v>
      </c>
      <c r="I470" s="731">
        <v>239964</v>
      </c>
      <c r="J470" s="731" t="s">
        <v>1095</v>
      </c>
      <c r="K470" s="731" t="s">
        <v>1096</v>
      </c>
      <c r="L470" s="734">
        <v>67.31</v>
      </c>
      <c r="M470" s="734">
        <v>3</v>
      </c>
      <c r="N470" s="735">
        <v>201.93</v>
      </c>
    </row>
    <row r="471" spans="1:14" ht="14.45" customHeight="1" x14ac:dyDescent="0.2">
      <c r="A471" s="729" t="s">
        <v>594</v>
      </c>
      <c r="B471" s="730" t="s">
        <v>595</v>
      </c>
      <c r="C471" s="731" t="s">
        <v>613</v>
      </c>
      <c r="D471" s="732" t="s">
        <v>614</v>
      </c>
      <c r="E471" s="733">
        <v>50113001</v>
      </c>
      <c r="F471" s="732" t="s">
        <v>632</v>
      </c>
      <c r="G471" s="731" t="s">
        <v>648</v>
      </c>
      <c r="H471" s="731">
        <v>231956</v>
      </c>
      <c r="I471" s="731">
        <v>231956</v>
      </c>
      <c r="J471" s="731" t="s">
        <v>1287</v>
      </c>
      <c r="K471" s="731" t="s">
        <v>1288</v>
      </c>
      <c r="L471" s="734">
        <v>50.27</v>
      </c>
      <c r="M471" s="734">
        <v>1</v>
      </c>
      <c r="N471" s="735">
        <v>50.27</v>
      </c>
    </row>
    <row r="472" spans="1:14" ht="14.45" customHeight="1" x14ac:dyDescent="0.2">
      <c r="A472" s="729" t="s">
        <v>594</v>
      </c>
      <c r="B472" s="730" t="s">
        <v>595</v>
      </c>
      <c r="C472" s="731" t="s">
        <v>616</v>
      </c>
      <c r="D472" s="732" t="s">
        <v>617</v>
      </c>
      <c r="E472" s="733">
        <v>50113001</v>
      </c>
      <c r="F472" s="732" t="s">
        <v>632</v>
      </c>
      <c r="G472" s="731" t="s">
        <v>629</v>
      </c>
      <c r="H472" s="731">
        <v>846758</v>
      </c>
      <c r="I472" s="731">
        <v>103387</v>
      </c>
      <c r="J472" s="731" t="s">
        <v>633</v>
      </c>
      <c r="K472" s="731" t="s">
        <v>634</v>
      </c>
      <c r="L472" s="734">
        <v>80.510000000000005</v>
      </c>
      <c r="M472" s="734">
        <v>7</v>
      </c>
      <c r="N472" s="735">
        <v>563.57000000000005</v>
      </c>
    </row>
    <row r="473" spans="1:14" ht="14.45" customHeight="1" x14ac:dyDescent="0.2">
      <c r="A473" s="729" t="s">
        <v>594</v>
      </c>
      <c r="B473" s="730" t="s">
        <v>595</v>
      </c>
      <c r="C473" s="731" t="s">
        <v>616</v>
      </c>
      <c r="D473" s="732" t="s">
        <v>617</v>
      </c>
      <c r="E473" s="733">
        <v>50113001</v>
      </c>
      <c r="F473" s="732" t="s">
        <v>632</v>
      </c>
      <c r="G473" s="731" t="s">
        <v>629</v>
      </c>
      <c r="H473" s="731">
        <v>192729</v>
      </c>
      <c r="I473" s="731">
        <v>92729</v>
      </c>
      <c r="J473" s="731" t="s">
        <v>1440</v>
      </c>
      <c r="K473" s="731" t="s">
        <v>1441</v>
      </c>
      <c r="L473" s="734">
        <v>48.77</v>
      </c>
      <c r="M473" s="734">
        <v>3</v>
      </c>
      <c r="N473" s="735">
        <v>146.31</v>
      </c>
    </row>
    <row r="474" spans="1:14" ht="14.45" customHeight="1" x14ac:dyDescent="0.2">
      <c r="A474" s="729" t="s">
        <v>594</v>
      </c>
      <c r="B474" s="730" t="s">
        <v>595</v>
      </c>
      <c r="C474" s="731" t="s">
        <v>616</v>
      </c>
      <c r="D474" s="732" t="s">
        <v>617</v>
      </c>
      <c r="E474" s="733">
        <v>50113001</v>
      </c>
      <c r="F474" s="732" t="s">
        <v>632</v>
      </c>
      <c r="G474" s="731" t="s">
        <v>629</v>
      </c>
      <c r="H474" s="731">
        <v>243462</v>
      </c>
      <c r="I474" s="731">
        <v>243462</v>
      </c>
      <c r="J474" s="731" t="s">
        <v>1442</v>
      </c>
      <c r="K474" s="731" t="s">
        <v>1443</v>
      </c>
      <c r="L474" s="734">
        <v>51.484285714285718</v>
      </c>
      <c r="M474" s="734">
        <v>7</v>
      </c>
      <c r="N474" s="735">
        <v>360.39000000000004</v>
      </c>
    </row>
    <row r="475" spans="1:14" ht="14.45" customHeight="1" x14ac:dyDescent="0.2">
      <c r="A475" s="729" t="s">
        <v>594</v>
      </c>
      <c r="B475" s="730" t="s">
        <v>595</v>
      </c>
      <c r="C475" s="731" t="s">
        <v>616</v>
      </c>
      <c r="D475" s="732" t="s">
        <v>617</v>
      </c>
      <c r="E475" s="733">
        <v>50113001</v>
      </c>
      <c r="F475" s="732" t="s">
        <v>632</v>
      </c>
      <c r="G475" s="731" t="s">
        <v>629</v>
      </c>
      <c r="H475" s="731">
        <v>847132</v>
      </c>
      <c r="I475" s="731">
        <v>137238</v>
      </c>
      <c r="J475" s="731" t="s">
        <v>639</v>
      </c>
      <c r="K475" s="731" t="s">
        <v>640</v>
      </c>
      <c r="L475" s="734">
        <v>639.69000000000005</v>
      </c>
      <c r="M475" s="734">
        <v>1</v>
      </c>
      <c r="N475" s="735">
        <v>639.69000000000005</v>
      </c>
    </row>
    <row r="476" spans="1:14" ht="14.45" customHeight="1" x14ac:dyDescent="0.2">
      <c r="A476" s="729" t="s">
        <v>594</v>
      </c>
      <c r="B476" s="730" t="s">
        <v>595</v>
      </c>
      <c r="C476" s="731" t="s">
        <v>616</v>
      </c>
      <c r="D476" s="732" t="s">
        <v>617</v>
      </c>
      <c r="E476" s="733">
        <v>50113001</v>
      </c>
      <c r="F476" s="732" t="s">
        <v>632</v>
      </c>
      <c r="G476" s="731" t="s">
        <v>629</v>
      </c>
      <c r="H476" s="731">
        <v>100362</v>
      </c>
      <c r="I476" s="731">
        <v>362</v>
      </c>
      <c r="J476" s="731" t="s">
        <v>641</v>
      </c>
      <c r="K476" s="731" t="s">
        <v>642</v>
      </c>
      <c r="L476" s="734">
        <v>72.47</v>
      </c>
      <c r="M476" s="734">
        <v>28</v>
      </c>
      <c r="N476" s="735">
        <v>2029.1599999999999</v>
      </c>
    </row>
    <row r="477" spans="1:14" ht="14.45" customHeight="1" x14ac:dyDescent="0.2">
      <c r="A477" s="729" t="s">
        <v>594</v>
      </c>
      <c r="B477" s="730" t="s">
        <v>595</v>
      </c>
      <c r="C477" s="731" t="s">
        <v>616</v>
      </c>
      <c r="D477" s="732" t="s">
        <v>617</v>
      </c>
      <c r="E477" s="733">
        <v>50113001</v>
      </c>
      <c r="F477" s="732" t="s">
        <v>632</v>
      </c>
      <c r="G477" s="731" t="s">
        <v>648</v>
      </c>
      <c r="H477" s="731">
        <v>115379</v>
      </c>
      <c r="I477" s="731">
        <v>15379</v>
      </c>
      <c r="J477" s="731" t="s">
        <v>1444</v>
      </c>
      <c r="K477" s="731" t="s">
        <v>1445</v>
      </c>
      <c r="L477" s="734">
        <v>53.97</v>
      </c>
      <c r="M477" s="734">
        <v>1</v>
      </c>
      <c r="N477" s="735">
        <v>53.97</v>
      </c>
    </row>
    <row r="478" spans="1:14" ht="14.45" customHeight="1" x14ac:dyDescent="0.2">
      <c r="A478" s="729" t="s">
        <v>594</v>
      </c>
      <c r="B478" s="730" t="s">
        <v>595</v>
      </c>
      <c r="C478" s="731" t="s">
        <v>616</v>
      </c>
      <c r="D478" s="732" t="s">
        <v>617</v>
      </c>
      <c r="E478" s="733">
        <v>50113001</v>
      </c>
      <c r="F478" s="732" t="s">
        <v>632</v>
      </c>
      <c r="G478" s="731" t="s">
        <v>629</v>
      </c>
      <c r="H478" s="731">
        <v>201384</v>
      </c>
      <c r="I478" s="731">
        <v>201384</v>
      </c>
      <c r="J478" s="731" t="s">
        <v>653</v>
      </c>
      <c r="K478" s="731" t="s">
        <v>654</v>
      </c>
      <c r="L478" s="734">
        <v>1131.01</v>
      </c>
      <c r="M478" s="734">
        <v>5</v>
      </c>
      <c r="N478" s="735">
        <v>5655.05</v>
      </c>
    </row>
    <row r="479" spans="1:14" ht="14.45" customHeight="1" x14ac:dyDescent="0.2">
      <c r="A479" s="729" t="s">
        <v>594</v>
      </c>
      <c r="B479" s="730" t="s">
        <v>595</v>
      </c>
      <c r="C479" s="731" t="s">
        <v>616</v>
      </c>
      <c r="D479" s="732" t="s">
        <v>617</v>
      </c>
      <c r="E479" s="733">
        <v>50113001</v>
      </c>
      <c r="F479" s="732" t="s">
        <v>632</v>
      </c>
      <c r="G479" s="731" t="s">
        <v>629</v>
      </c>
      <c r="H479" s="731">
        <v>176954</v>
      </c>
      <c r="I479" s="731">
        <v>176954</v>
      </c>
      <c r="J479" s="731" t="s">
        <v>655</v>
      </c>
      <c r="K479" s="731" t="s">
        <v>656</v>
      </c>
      <c r="L479" s="734">
        <v>94.915000000000006</v>
      </c>
      <c r="M479" s="734">
        <v>4</v>
      </c>
      <c r="N479" s="735">
        <v>379.66</v>
      </c>
    </row>
    <row r="480" spans="1:14" ht="14.45" customHeight="1" x14ac:dyDescent="0.2">
      <c r="A480" s="729" t="s">
        <v>594</v>
      </c>
      <c r="B480" s="730" t="s">
        <v>595</v>
      </c>
      <c r="C480" s="731" t="s">
        <v>616</v>
      </c>
      <c r="D480" s="732" t="s">
        <v>617</v>
      </c>
      <c r="E480" s="733">
        <v>50113001</v>
      </c>
      <c r="F480" s="732" t="s">
        <v>632</v>
      </c>
      <c r="G480" s="731" t="s">
        <v>629</v>
      </c>
      <c r="H480" s="731">
        <v>136505</v>
      </c>
      <c r="I480" s="731">
        <v>136505</v>
      </c>
      <c r="J480" s="731" t="s">
        <v>657</v>
      </c>
      <c r="K480" s="731" t="s">
        <v>658</v>
      </c>
      <c r="L480" s="734">
        <v>51.15</v>
      </c>
      <c r="M480" s="734">
        <v>1</v>
      </c>
      <c r="N480" s="735">
        <v>51.15</v>
      </c>
    </row>
    <row r="481" spans="1:14" ht="14.45" customHeight="1" x14ac:dyDescent="0.2">
      <c r="A481" s="729" t="s">
        <v>594</v>
      </c>
      <c r="B481" s="730" t="s">
        <v>595</v>
      </c>
      <c r="C481" s="731" t="s">
        <v>616</v>
      </c>
      <c r="D481" s="732" t="s">
        <v>617</v>
      </c>
      <c r="E481" s="733">
        <v>50113001</v>
      </c>
      <c r="F481" s="732" t="s">
        <v>632</v>
      </c>
      <c r="G481" s="731" t="s">
        <v>629</v>
      </c>
      <c r="H481" s="731">
        <v>167547</v>
      </c>
      <c r="I481" s="731">
        <v>67547</v>
      </c>
      <c r="J481" s="731" t="s">
        <v>659</v>
      </c>
      <c r="K481" s="731" t="s">
        <v>660</v>
      </c>
      <c r="L481" s="734">
        <v>46.930588235294124</v>
      </c>
      <c r="M481" s="734">
        <v>34</v>
      </c>
      <c r="N481" s="735">
        <v>1595.64</v>
      </c>
    </row>
    <row r="482" spans="1:14" ht="14.45" customHeight="1" x14ac:dyDescent="0.2">
      <c r="A482" s="729" t="s">
        <v>594</v>
      </c>
      <c r="B482" s="730" t="s">
        <v>595</v>
      </c>
      <c r="C482" s="731" t="s">
        <v>616</v>
      </c>
      <c r="D482" s="732" t="s">
        <v>617</v>
      </c>
      <c r="E482" s="733">
        <v>50113001</v>
      </c>
      <c r="F482" s="732" t="s">
        <v>632</v>
      </c>
      <c r="G482" s="731" t="s">
        <v>629</v>
      </c>
      <c r="H482" s="731">
        <v>194916</v>
      </c>
      <c r="I482" s="731">
        <v>94916</v>
      </c>
      <c r="J482" s="731" t="s">
        <v>667</v>
      </c>
      <c r="K482" s="731" t="s">
        <v>668</v>
      </c>
      <c r="L482" s="734">
        <v>84.927981651376129</v>
      </c>
      <c r="M482" s="734">
        <v>109</v>
      </c>
      <c r="N482" s="735">
        <v>9257.1499999999978</v>
      </c>
    </row>
    <row r="483" spans="1:14" ht="14.45" customHeight="1" x14ac:dyDescent="0.2">
      <c r="A483" s="729" t="s">
        <v>594</v>
      </c>
      <c r="B483" s="730" t="s">
        <v>595</v>
      </c>
      <c r="C483" s="731" t="s">
        <v>616</v>
      </c>
      <c r="D483" s="732" t="s">
        <v>617</v>
      </c>
      <c r="E483" s="733">
        <v>50113001</v>
      </c>
      <c r="F483" s="732" t="s">
        <v>632</v>
      </c>
      <c r="G483" s="731" t="s">
        <v>629</v>
      </c>
      <c r="H483" s="731">
        <v>223855</v>
      </c>
      <c r="I483" s="731">
        <v>223855</v>
      </c>
      <c r="J483" s="731" t="s">
        <v>672</v>
      </c>
      <c r="K483" s="731" t="s">
        <v>673</v>
      </c>
      <c r="L483" s="734">
        <v>165</v>
      </c>
      <c r="M483" s="734">
        <v>93</v>
      </c>
      <c r="N483" s="735">
        <v>15345</v>
      </c>
    </row>
    <row r="484" spans="1:14" ht="14.45" customHeight="1" x14ac:dyDescent="0.2">
      <c r="A484" s="729" t="s">
        <v>594</v>
      </c>
      <c r="B484" s="730" t="s">
        <v>595</v>
      </c>
      <c r="C484" s="731" t="s">
        <v>616</v>
      </c>
      <c r="D484" s="732" t="s">
        <v>617</v>
      </c>
      <c r="E484" s="733">
        <v>50113001</v>
      </c>
      <c r="F484" s="732" t="s">
        <v>632</v>
      </c>
      <c r="G484" s="731" t="s">
        <v>629</v>
      </c>
      <c r="H484" s="731">
        <v>235897</v>
      </c>
      <c r="I484" s="731">
        <v>235897</v>
      </c>
      <c r="J484" s="731" t="s">
        <v>676</v>
      </c>
      <c r="K484" s="731" t="s">
        <v>677</v>
      </c>
      <c r="L484" s="734">
        <v>65.321666666666687</v>
      </c>
      <c r="M484" s="734">
        <v>18</v>
      </c>
      <c r="N484" s="735">
        <v>1175.7900000000004</v>
      </c>
    </row>
    <row r="485" spans="1:14" ht="14.45" customHeight="1" x14ac:dyDescent="0.2">
      <c r="A485" s="729" t="s">
        <v>594</v>
      </c>
      <c r="B485" s="730" t="s">
        <v>595</v>
      </c>
      <c r="C485" s="731" t="s">
        <v>616</v>
      </c>
      <c r="D485" s="732" t="s">
        <v>617</v>
      </c>
      <c r="E485" s="733">
        <v>50113001</v>
      </c>
      <c r="F485" s="732" t="s">
        <v>632</v>
      </c>
      <c r="G485" s="731" t="s">
        <v>629</v>
      </c>
      <c r="H485" s="731">
        <v>850027</v>
      </c>
      <c r="I485" s="731">
        <v>125122</v>
      </c>
      <c r="J485" s="731" t="s">
        <v>1446</v>
      </c>
      <c r="K485" s="731" t="s">
        <v>1447</v>
      </c>
      <c r="L485" s="734">
        <v>174.46857142857138</v>
      </c>
      <c r="M485" s="734">
        <v>14</v>
      </c>
      <c r="N485" s="735">
        <v>2442.5599999999995</v>
      </c>
    </row>
    <row r="486" spans="1:14" ht="14.45" customHeight="1" x14ac:dyDescent="0.2">
      <c r="A486" s="729" t="s">
        <v>594</v>
      </c>
      <c r="B486" s="730" t="s">
        <v>595</v>
      </c>
      <c r="C486" s="731" t="s">
        <v>616</v>
      </c>
      <c r="D486" s="732" t="s">
        <v>617</v>
      </c>
      <c r="E486" s="733">
        <v>50113001</v>
      </c>
      <c r="F486" s="732" t="s">
        <v>632</v>
      </c>
      <c r="G486" s="731" t="s">
        <v>629</v>
      </c>
      <c r="H486" s="731">
        <v>850093</v>
      </c>
      <c r="I486" s="731">
        <v>125121</v>
      </c>
      <c r="J486" s="731" t="s">
        <v>1446</v>
      </c>
      <c r="K486" s="731" t="s">
        <v>1448</v>
      </c>
      <c r="L486" s="734">
        <v>74.663333333333341</v>
      </c>
      <c r="M486" s="734">
        <v>3</v>
      </c>
      <c r="N486" s="735">
        <v>223.99</v>
      </c>
    </row>
    <row r="487" spans="1:14" ht="14.45" customHeight="1" x14ac:dyDescent="0.2">
      <c r="A487" s="729" t="s">
        <v>594</v>
      </c>
      <c r="B487" s="730" t="s">
        <v>595</v>
      </c>
      <c r="C487" s="731" t="s">
        <v>616</v>
      </c>
      <c r="D487" s="732" t="s">
        <v>617</v>
      </c>
      <c r="E487" s="733">
        <v>50113001</v>
      </c>
      <c r="F487" s="732" t="s">
        <v>632</v>
      </c>
      <c r="G487" s="731" t="s">
        <v>629</v>
      </c>
      <c r="H487" s="731">
        <v>847974</v>
      </c>
      <c r="I487" s="731">
        <v>125525</v>
      </c>
      <c r="J487" s="731" t="s">
        <v>1449</v>
      </c>
      <c r="K487" s="731" t="s">
        <v>1450</v>
      </c>
      <c r="L487" s="734">
        <v>47.07</v>
      </c>
      <c r="M487" s="734">
        <v>1</v>
      </c>
      <c r="N487" s="735">
        <v>47.07</v>
      </c>
    </row>
    <row r="488" spans="1:14" ht="14.45" customHeight="1" x14ac:dyDescent="0.2">
      <c r="A488" s="729" t="s">
        <v>594</v>
      </c>
      <c r="B488" s="730" t="s">
        <v>595</v>
      </c>
      <c r="C488" s="731" t="s">
        <v>616</v>
      </c>
      <c r="D488" s="732" t="s">
        <v>617</v>
      </c>
      <c r="E488" s="733">
        <v>50113001</v>
      </c>
      <c r="F488" s="732" t="s">
        <v>632</v>
      </c>
      <c r="G488" s="731" t="s">
        <v>648</v>
      </c>
      <c r="H488" s="731">
        <v>849054</v>
      </c>
      <c r="I488" s="731">
        <v>107847</v>
      </c>
      <c r="J488" s="731" t="s">
        <v>1451</v>
      </c>
      <c r="K488" s="731" t="s">
        <v>644</v>
      </c>
      <c r="L488" s="734">
        <v>98.15</v>
      </c>
      <c r="M488" s="734">
        <v>1</v>
      </c>
      <c r="N488" s="735">
        <v>98.15</v>
      </c>
    </row>
    <row r="489" spans="1:14" ht="14.45" customHeight="1" x14ac:dyDescent="0.2">
      <c r="A489" s="729" t="s">
        <v>594</v>
      </c>
      <c r="B489" s="730" t="s">
        <v>595</v>
      </c>
      <c r="C489" s="731" t="s">
        <v>616</v>
      </c>
      <c r="D489" s="732" t="s">
        <v>617</v>
      </c>
      <c r="E489" s="733">
        <v>50113001</v>
      </c>
      <c r="F489" s="732" t="s">
        <v>632</v>
      </c>
      <c r="G489" s="731" t="s">
        <v>629</v>
      </c>
      <c r="H489" s="731">
        <v>173312</v>
      </c>
      <c r="I489" s="731">
        <v>173312</v>
      </c>
      <c r="J489" s="731" t="s">
        <v>682</v>
      </c>
      <c r="K489" s="731" t="s">
        <v>1452</v>
      </c>
      <c r="L489" s="734">
        <v>218.79</v>
      </c>
      <c r="M489" s="734">
        <v>29</v>
      </c>
      <c r="N489" s="735">
        <v>6344.91</v>
      </c>
    </row>
    <row r="490" spans="1:14" ht="14.45" customHeight="1" x14ac:dyDescent="0.2">
      <c r="A490" s="729" t="s">
        <v>594</v>
      </c>
      <c r="B490" s="730" t="s">
        <v>595</v>
      </c>
      <c r="C490" s="731" t="s">
        <v>616</v>
      </c>
      <c r="D490" s="732" t="s">
        <v>617</v>
      </c>
      <c r="E490" s="733">
        <v>50113001</v>
      </c>
      <c r="F490" s="732" t="s">
        <v>632</v>
      </c>
      <c r="G490" s="731" t="s">
        <v>629</v>
      </c>
      <c r="H490" s="731">
        <v>173314</v>
      </c>
      <c r="I490" s="731">
        <v>173314</v>
      </c>
      <c r="J490" s="731" t="s">
        <v>682</v>
      </c>
      <c r="K490" s="731" t="s">
        <v>683</v>
      </c>
      <c r="L490" s="734">
        <v>207.57000000000008</v>
      </c>
      <c r="M490" s="734">
        <v>25</v>
      </c>
      <c r="N490" s="735">
        <v>5189.2500000000018</v>
      </c>
    </row>
    <row r="491" spans="1:14" ht="14.45" customHeight="1" x14ac:dyDescent="0.2">
      <c r="A491" s="729" t="s">
        <v>594</v>
      </c>
      <c r="B491" s="730" t="s">
        <v>595</v>
      </c>
      <c r="C491" s="731" t="s">
        <v>616</v>
      </c>
      <c r="D491" s="732" t="s">
        <v>617</v>
      </c>
      <c r="E491" s="733">
        <v>50113001</v>
      </c>
      <c r="F491" s="732" t="s">
        <v>632</v>
      </c>
      <c r="G491" s="731" t="s">
        <v>629</v>
      </c>
      <c r="H491" s="731">
        <v>169789</v>
      </c>
      <c r="I491" s="731">
        <v>69789</v>
      </c>
      <c r="J491" s="731" t="s">
        <v>684</v>
      </c>
      <c r="K491" s="731" t="s">
        <v>1453</v>
      </c>
      <c r="L491" s="734">
        <v>21.879999999999995</v>
      </c>
      <c r="M491" s="734">
        <v>216</v>
      </c>
      <c r="N491" s="735">
        <v>4726.079999999999</v>
      </c>
    </row>
    <row r="492" spans="1:14" ht="14.45" customHeight="1" x14ac:dyDescent="0.2">
      <c r="A492" s="729" t="s">
        <v>594</v>
      </c>
      <c r="B492" s="730" t="s">
        <v>595</v>
      </c>
      <c r="C492" s="731" t="s">
        <v>616</v>
      </c>
      <c r="D492" s="732" t="s">
        <v>617</v>
      </c>
      <c r="E492" s="733">
        <v>50113001</v>
      </c>
      <c r="F492" s="732" t="s">
        <v>632</v>
      </c>
      <c r="G492" s="731" t="s">
        <v>629</v>
      </c>
      <c r="H492" s="731">
        <v>189244</v>
      </c>
      <c r="I492" s="731">
        <v>89244</v>
      </c>
      <c r="J492" s="731" t="s">
        <v>684</v>
      </c>
      <c r="K492" s="731" t="s">
        <v>685</v>
      </c>
      <c r="L492" s="734">
        <v>20.759223466078186</v>
      </c>
      <c r="M492" s="734">
        <v>680</v>
      </c>
      <c r="N492" s="735">
        <v>14116.271956933166</v>
      </c>
    </row>
    <row r="493" spans="1:14" ht="14.45" customHeight="1" x14ac:dyDescent="0.2">
      <c r="A493" s="729" t="s">
        <v>594</v>
      </c>
      <c r="B493" s="730" t="s">
        <v>595</v>
      </c>
      <c r="C493" s="731" t="s">
        <v>616</v>
      </c>
      <c r="D493" s="732" t="s">
        <v>617</v>
      </c>
      <c r="E493" s="733">
        <v>50113001</v>
      </c>
      <c r="F493" s="732" t="s">
        <v>632</v>
      </c>
      <c r="G493" s="731" t="s">
        <v>629</v>
      </c>
      <c r="H493" s="731">
        <v>173321</v>
      </c>
      <c r="I493" s="731">
        <v>173321</v>
      </c>
      <c r="J493" s="731" t="s">
        <v>1454</v>
      </c>
      <c r="K493" s="731" t="s">
        <v>1455</v>
      </c>
      <c r="L493" s="734">
        <v>605.44000000000005</v>
      </c>
      <c r="M493" s="734">
        <v>6</v>
      </c>
      <c r="N493" s="735">
        <v>3632.6400000000003</v>
      </c>
    </row>
    <row r="494" spans="1:14" ht="14.45" customHeight="1" x14ac:dyDescent="0.2">
      <c r="A494" s="729" t="s">
        <v>594</v>
      </c>
      <c r="B494" s="730" t="s">
        <v>595</v>
      </c>
      <c r="C494" s="731" t="s">
        <v>616</v>
      </c>
      <c r="D494" s="732" t="s">
        <v>617</v>
      </c>
      <c r="E494" s="733">
        <v>50113001</v>
      </c>
      <c r="F494" s="732" t="s">
        <v>632</v>
      </c>
      <c r="G494" s="731" t="s">
        <v>629</v>
      </c>
      <c r="H494" s="731">
        <v>169595</v>
      </c>
      <c r="I494" s="731">
        <v>69595</v>
      </c>
      <c r="J494" s="731" t="s">
        <v>1456</v>
      </c>
      <c r="K494" s="731" t="s">
        <v>1457</v>
      </c>
      <c r="L494" s="734">
        <v>612.61136363636354</v>
      </c>
      <c r="M494" s="734">
        <v>11</v>
      </c>
      <c r="N494" s="735">
        <v>6738.7249999999995</v>
      </c>
    </row>
    <row r="495" spans="1:14" ht="14.45" customHeight="1" x14ac:dyDescent="0.2">
      <c r="A495" s="729" t="s">
        <v>594</v>
      </c>
      <c r="B495" s="730" t="s">
        <v>595</v>
      </c>
      <c r="C495" s="731" t="s">
        <v>616</v>
      </c>
      <c r="D495" s="732" t="s">
        <v>617</v>
      </c>
      <c r="E495" s="733">
        <v>50113001</v>
      </c>
      <c r="F495" s="732" t="s">
        <v>632</v>
      </c>
      <c r="G495" s="731" t="s">
        <v>629</v>
      </c>
      <c r="H495" s="731">
        <v>173322</v>
      </c>
      <c r="I495" s="731">
        <v>173322</v>
      </c>
      <c r="J495" s="731" t="s">
        <v>1458</v>
      </c>
      <c r="K495" s="731" t="s">
        <v>1459</v>
      </c>
      <c r="L495" s="734">
        <v>803.66</v>
      </c>
      <c r="M495" s="734">
        <v>4</v>
      </c>
      <c r="N495" s="735">
        <v>3214.64</v>
      </c>
    </row>
    <row r="496" spans="1:14" ht="14.45" customHeight="1" x14ac:dyDescent="0.2">
      <c r="A496" s="729" t="s">
        <v>594</v>
      </c>
      <c r="B496" s="730" t="s">
        <v>595</v>
      </c>
      <c r="C496" s="731" t="s">
        <v>616</v>
      </c>
      <c r="D496" s="732" t="s">
        <v>617</v>
      </c>
      <c r="E496" s="733">
        <v>50113001</v>
      </c>
      <c r="F496" s="732" t="s">
        <v>632</v>
      </c>
      <c r="G496" s="731" t="s">
        <v>629</v>
      </c>
      <c r="H496" s="731">
        <v>173367</v>
      </c>
      <c r="I496" s="731">
        <v>173367</v>
      </c>
      <c r="J496" s="731" t="s">
        <v>1460</v>
      </c>
      <c r="K496" s="731" t="s">
        <v>1461</v>
      </c>
      <c r="L496" s="734">
        <v>1035.6500000000001</v>
      </c>
      <c r="M496" s="734">
        <v>1</v>
      </c>
      <c r="N496" s="735">
        <v>1035.6500000000001</v>
      </c>
    </row>
    <row r="497" spans="1:14" ht="14.45" customHeight="1" x14ac:dyDescent="0.2">
      <c r="A497" s="729" t="s">
        <v>594</v>
      </c>
      <c r="B497" s="730" t="s">
        <v>595</v>
      </c>
      <c r="C497" s="731" t="s">
        <v>616</v>
      </c>
      <c r="D497" s="732" t="s">
        <v>617</v>
      </c>
      <c r="E497" s="733">
        <v>50113001</v>
      </c>
      <c r="F497" s="732" t="s">
        <v>632</v>
      </c>
      <c r="G497" s="731" t="s">
        <v>629</v>
      </c>
      <c r="H497" s="731">
        <v>173396</v>
      </c>
      <c r="I497" s="731">
        <v>173396</v>
      </c>
      <c r="J497" s="731" t="s">
        <v>1462</v>
      </c>
      <c r="K497" s="731" t="s">
        <v>1463</v>
      </c>
      <c r="L497" s="734">
        <v>800.82</v>
      </c>
      <c r="M497" s="734">
        <v>2</v>
      </c>
      <c r="N497" s="735">
        <v>1601.64</v>
      </c>
    </row>
    <row r="498" spans="1:14" ht="14.45" customHeight="1" x14ac:dyDescent="0.2">
      <c r="A498" s="729" t="s">
        <v>594</v>
      </c>
      <c r="B498" s="730" t="s">
        <v>595</v>
      </c>
      <c r="C498" s="731" t="s">
        <v>616</v>
      </c>
      <c r="D498" s="732" t="s">
        <v>617</v>
      </c>
      <c r="E498" s="733">
        <v>50113001</v>
      </c>
      <c r="F498" s="732" t="s">
        <v>632</v>
      </c>
      <c r="G498" s="731" t="s">
        <v>629</v>
      </c>
      <c r="H498" s="731">
        <v>187822</v>
      </c>
      <c r="I498" s="731">
        <v>87822</v>
      </c>
      <c r="J498" s="731" t="s">
        <v>1464</v>
      </c>
      <c r="K498" s="731" t="s">
        <v>1465</v>
      </c>
      <c r="L498" s="734">
        <v>1308.2566666666664</v>
      </c>
      <c r="M498" s="734">
        <v>3</v>
      </c>
      <c r="N498" s="735">
        <v>3924.7699999999995</v>
      </c>
    </row>
    <row r="499" spans="1:14" ht="14.45" customHeight="1" x14ac:dyDescent="0.2">
      <c r="A499" s="729" t="s">
        <v>594</v>
      </c>
      <c r="B499" s="730" t="s">
        <v>595</v>
      </c>
      <c r="C499" s="731" t="s">
        <v>616</v>
      </c>
      <c r="D499" s="732" t="s">
        <v>617</v>
      </c>
      <c r="E499" s="733">
        <v>50113001</v>
      </c>
      <c r="F499" s="732" t="s">
        <v>632</v>
      </c>
      <c r="G499" s="731" t="s">
        <v>629</v>
      </c>
      <c r="H499" s="731">
        <v>243864</v>
      </c>
      <c r="I499" s="731">
        <v>243864</v>
      </c>
      <c r="J499" s="731" t="s">
        <v>1466</v>
      </c>
      <c r="K499" s="731" t="s">
        <v>1467</v>
      </c>
      <c r="L499" s="734">
        <v>65.650000000000006</v>
      </c>
      <c r="M499" s="734">
        <v>2</v>
      </c>
      <c r="N499" s="735">
        <v>131.30000000000001</v>
      </c>
    </row>
    <row r="500" spans="1:14" ht="14.45" customHeight="1" x14ac:dyDescent="0.2">
      <c r="A500" s="729" t="s">
        <v>594</v>
      </c>
      <c r="B500" s="730" t="s">
        <v>595</v>
      </c>
      <c r="C500" s="731" t="s">
        <v>616</v>
      </c>
      <c r="D500" s="732" t="s">
        <v>617</v>
      </c>
      <c r="E500" s="733">
        <v>50113001</v>
      </c>
      <c r="F500" s="732" t="s">
        <v>632</v>
      </c>
      <c r="G500" s="731" t="s">
        <v>629</v>
      </c>
      <c r="H500" s="731">
        <v>243863</v>
      </c>
      <c r="I500" s="731">
        <v>243863</v>
      </c>
      <c r="J500" s="731" t="s">
        <v>1466</v>
      </c>
      <c r="K500" s="731" t="s">
        <v>1468</v>
      </c>
      <c r="L500" s="734">
        <v>57.529999999999994</v>
      </c>
      <c r="M500" s="734">
        <v>1</v>
      </c>
      <c r="N500" s="735">
        <v>57.529999999999994</v>
      </c>
    </row>
    <row r="501" spans="1:14" ht="14.45" customHeight="1" x14ac:dyDescent="0.2">
      <c r="A501" s="729" t="s">
        <v>594</v>
      </c>
      <c r="B501" s="730" t="s">
        <v>595</v>
      </c>
      <c r="C501" s="731" t="s">
        <v>616</v>
      </c>
      <c r="D501" s="732" t="s">
        <v>617</v>
      </c>
      <c r="E501" s="733">
        <v>50113001</v>
      </c>
      <c r="F501" s="732" t="s">
        <v>632</v>
      </c>
      <c r="G501" s="731" t="s">
        <v>629</v>
      </c>
      <c r="H501" s="731">
        <v>100392</v>
      </c>
      <c r="I501" s="731">
        <v>392</v>
      </c>
      <c r="J501" s="731" t="s">
        <v>694</v>
      </c>
      <c r="K501" s="731" t="s">
        <v>695</v>
      </c>
      <c r="L501" s="734">
        <v>57.657500000000006</v>
      </c>
      <c r="M501" s="734">
        <v>4</v>
      </c>
      <c r="N501" s="735">
        <v>230.63000000000002</v>
      </c>
    </row>
    <row r="502" spans="1:14" ht="14.45" customHeight="1" x14ac:dyDescent="0.2">
      <c r="A502" s="729" t="s">
        <v>594</v>
      </c>
      <c r="B502" s="730" t="s">
        <v>595</v>
      </c>
      <c r="C502" s="731" t="s">
        <v>616</v>
      </c>
      <c r="D502" s="732" t="s">
        <v>617</v>
      </c>
      <c r="E502" s="733">
        <v>50113001</v>
      </c>
      <c r="F502" s="732" t="s">
        <v>632</v>
      </c>
      <c r="G502" s="731" t="s">
        <v>629</v>
      </c>
      <c r="H502" s="731">
        <v>100394</v>
      </c>
      <c r="I502" s="731">
        <v>394</v>
      </c>
      <c r="J502" s="731" t="s">
        <v>696</v>
      </c>
      <c r="K502" s="731" t="s">
        <v>697</v>
      </c>
      <c r="L502" s="734">
        <v>65.649999999999991</v>
      </c>
      <c r="M502" s="734">
        <v>1</v>
      </c>
      <c r="N502" s="735">
        <v>65.649999999999991</v>
      </c>
    </row>
    <row r="503" spans="1:14" ht="14.45" customHeight="1" x14ac:dyDescent="0.2">
      <c r="A503" s="729" t="s">
        <v>594</v>
      </c>
      <c r="B503" s="730" t="s">
        <v>595</v>
      </c>
      <c r="C503" s="731" t="s">
        <v>616</v>
      </c>
      <c r="D503" s="732" t="s">
        <v>617</v>
      </c>
      <c r="E503" s="733">
        <v>50113001</v>
      </c>
      <c r="F503" s="732" t="s">
        <v>632</v>
      </c>
      <c r="G503" s="731" t="s">
        <v>629</v>
      </c>
      <c r="H503" s="731">
        <v>176496</v>
      </c>
      <c r="I503" s="731">
        <v>76496</v>
      </c>
      <c r="J503" s="731" t="s">
        <v>704</v>
      </c>
      <c r="K503" s="731" t="s">
        <v>705</v>
      </c>
      <c r="L503" s="734">
        <v>125.43</v>
      </c>
      <c r="M503" s="734">
        <v>9</v>
      </c>
      <c r="N503" s="735">
        <v>1128.8700000000001</v>
      </c>
    </row>
    <row r="504" spans="1:14" ht="14.45" customHeight="1" x14ac:dyDescent="0.2">
      <c r="A504" s="729" t="s">
        <v>594</v>
      </c>
      <c r="B504" s="730" t="s">
        <v>595</v>
      </c>
      <c r="C504" s="731" t="s">
        <v>616</v>
      </c>
      <c r="D504" s="732" t="s">
        <v>617</v>
      </c>
      <c r="E504" s="733">
        <v>50113001</v>
      </c>
      <c r="F504" s="732" t="s">
        <v>632</v>
      </c>
      <c r="G504" s="731" t="s">
        <v>629</v>
      </c>
      <c r="H504" s="731">
        <v>162317</v>
      </c>
      <c r="I504" s="731">
        <v>62317</v>
      </c>
      <c r="J504" s="731" t="s">
        <v>1469</v>
      </c>
      <c r="K504" s="731" t="s">
        <v>1470</v>
      </c>
      <c r="L504" s="734">
        <v>286.00000000000006</v>
      </c>
      <c r="M504" s="734">
        <v>1</v>
      </c>
      <c r="N504" s="735">
        <v>286.00000000000006</v>
      </c>
    </row>
    <row r="505" spans="1:14" ht="14.45" customHeight="1" x14ac:dyDescent="0.2">
      <c r="A505" s="729" t="s">
        <v>594</v>
      </c>
      <c r="B505" s="730" t="s">
        <v>595</v>
      </c>
      <c r="C505" s="731" t="s">
        <v>616</v>
      </c>
      <c r="D505" s="732" t="s">
        <v>617</v>
      </c>
      <c r="E505" s="733">
        <v>50113001</v>
      </c>
      <c r="F505" s="732" t="s">
        <v>632</v>
      </c>
      <c r="G505" s="731" t="s">
        <v>648</v>
      </c>
      <c r="H505" s="731">
        <v>231703</v>
      </c>
      <c r="I505" s="731">
        <v>231703</v>
      </c>
      <c r="J505" s="731" t="s">
        <v>708</v>
      </c>
      <c r="K505" s="731" t="s">
        <v>709</v>
      </c>
      <c r="L505" s="734">
        <v>88.339999999999989</v>
      </c>
      <c r="M505" s="734">
        <v>13</v>
      </c>
      <c r="N505" s="735">
        <v>1148.4199999999998</v>
      </c>
    </row>
    <row r="506" spans="1:14" ht="14.45" customHeight="1" x14ac:dyDescent="0.2">
      <c r="A506" s="729" t="s">
        <v>594</v>
      </c>
      <c r="B506" s="730" t="s">
        <v>595</v>
      </c>
      <c r="C506" s="731" t="s">
        <v>616</v>
      </c>
      <c r="D506" s="732" t="s">
        <v>617</v>
      </c>
      <c r="E506" s="733">
        <v>50113001</v>
      </c>
      <c r="F506" s="732" t="s">
        <v>632</v>
      </c>
      <c r="G506" s="731" t="s">
        <v>648</v>
      </c>
      <c r="H506" s="731">
        <v>231696</v>
      </c>
      <c r="I506" s="731">
        <v>231696</v>
      </c>
      <c r="J506" s="731" t="s">
        <v>712</v>
      </c>
      <c r="K506" s="731" t="s">
        <v>713</v>
      </c>
      <c r="L506" s="734">
        <v>207.22999999999996</v>
      </c>
      <c r="M506" s="734">
        <v>1</v>
      </c>
      <c r="N506" s="735">
        <v>207.22999999999996</v>
      </c>
    </row>
    <row r="507" spans="1:14" ht="14.45" customHeight="1" x14ac:dyDescent="0.2">
      <c r="A507" s="729" t="s">
        <v>594</v>
      </c>
      <c r="B507" s="730" t="s">
        <v>595</v>
      </c>
      <c r="C507" s="731" t="s">
        <v>616</v>
      </c>
      <c r="D507" s="732" t="s">
        <v>617</v>
      </c>
      <c r="E507" s="733">
        <v>50113001</v>
      </c>
      <c r="F507" s="732" t="s">
        <v>632</v>
      </c>
      <c r="G507" s="731" t="s">
        <v>648</v>
      </c>
      <c r="H507" s="731">
        <v>231702</v>
      </c>
      <c r="I507" s="731">
        <v>231702</v>
      </c>
      <c r="J507" s="731" t="s">
        <v>712</v>
      </c>
      <c r="K507" s="731" t="s">
        <v>715</v>
      </c>
      <c r="L507" s="734">
        <v>249.59</v>
      </c>
      <c r="M507" s="734">
        <v>1</v>
      </c>
      <c r="N507" s="735">
        <v>249.59</v>
      </c>
    </row>
    <row r="508" spans="1:14" ht="14.45" customHeight="1" x14ac:dyDescent="0.2">
      <c r="A508" s="729" t="s">
        <v>594</v>
      </c>
      <c r="B508" s="730" t="s">
        <v>595</v>
      </c>
      <c r="C508" s="731" t="s">
        <v>616</v>
      </c>
      <c r="D508" s="732" t="s">
        <v>617</v>
      </c>
      <c r="E508" s="733">
        <v>50113001</v>
      </c>
      <c r="F508" s="732" t="s">
        <v>632</v>
      </c>
      <c r="G508" s="731" t="s">
        <v>629</v>
      </c>
      <c r="H508" s="731">
        <v>993603</v>
      </c>
      <c r="I508" s="731">
        <v>0</v>
      </c>
      <c r="J508" s="731" t="s">
        <v>726</v>
      </c>
      <c r="K508" s="731" t="s">
        <v>329</v>
      </c>
      <c r="L508" s="734">
        <v>231.38800000000001</v>
      </c>
      <c r="M508" s="734">
        <v>5</v>
      </c>
      <c r="N508" s="735">
        <v>1156.94</v>
      </c>
    </row>
    <row r="509" spans="1:14" ht="14.45" customHeight="1" x14ac:dyDescent="0.2">
      <c r="A509" s="729" t="s">
        <v>594</v>
      </c>
      <c r="B509" s="730" t="s">
        <v>595</v>
      </c>
      <c r="C509" s="731" t="s">
        <v>616</v>
      </c>
      <c r="D509" s="732" t="s">
        <v>617</v>
      </c>
      <c r="E509" s="733">
        <v>50113001</v>
      </c>
      <c r="F509" s="732" t="s">
        <v>632</v>
      </c>
      <c r="G509" s="731" t="s">
        <v>648</v>
      </c>
      <c r="H509" s="731">
        <v>233600</v>
      </c>
      <c r="I509" s="731">
        <v>233600</v>
      </c>
      <c r="J509" s="731" t="s">
        <v>731</v>
      </c>
      <c r="K509" s="731" t="s">
        <v>732</v>
      </c>
      <c r="L509" s="734">
        <v>52.219999999999992</v>
      </c>
      <c r="M509" s="734">
        <v>9</v>
      </c>
      <c r="N509" s="735">
        <v>469.9799999999999</v>
      </c>
    </row>
    <row r="510" spans="1:14" ht="14.45" customHeight="1" x14ac:dyDescent="0.2">
      <c r="A510" s="729" t="s">
        <v>594</v>
      </c>
      <c r="B510" s="730" t="s">
        <v>595</v>
      </c>
      <c r="C510" s="731" t="s">
        <v>616</v>
      </c>
      <c r="D510" s="732" t="s">
        <v>617</v>
      </c>
      <c r="E510" s="733">
        <v>50113001</v>
      </c>
      <c r="F510" s="732" t="s">
        <v>632</v>
      </c>
      <c r="G510" s="731" t="s">
        <v>648</v>
      </c>
      <c r="H510" s="731">
        <v>233584</v>
      </c>
      <c r="I510" s="731">
        <v>233584</v>
      </c>
      <c r="J510" s="731" t="s">
        <v>735</v>
      </c>
      <c r="K510" s="731" t="s">
        <v>737</v>
      </c>
      <c r="L510" s="734">
        <v>87.02</v>
      </c>
      <c r="M510" s="734">
        <v>1</v>
      </c>
      <c r="N510" s="735">
        <v>87.02</v>
      </c>
    </row>
    <row r="511" spans="1:14" ht="14.45" customHeight="1" x14ac:dyDescent="0.2">
      <c r="A511" s="729" t="s">
        <v>594</v>
      </c>
      <c r="B511" s="730" t="s">
        <v>595</v>
      </c>
      <c r="C511" s="731" t="s">
        <v>616</v>
      </c>
      <c r="D511" s="732" t="s">
        <v>617</v>
      </c>
      <c r="E511" s="733">
        <v>50113001</v>
      </c>
      <c r="F511" s="732" t="s">
        <v>632</v>
      </c>
      <c r="G511" s="731" t="s">
        <v>629</v>
      </c>
      <c r="H511" s="731">
        <v>167939</v>
      </c>
      <c r="I511" s="731">
        <v>167939</v>
      </c>
      <c r="J511" s="731" t="s">
        <v>742</v>
      </c>
      <c r="K511" s="731" t="s">
        <v>743</v>
      </c>
      <c r="L511" s="734">
        <v>1625</v>
      </c>
      <c r="M511" s="734">
        <v>6</v>
      </c>
      <c r="N511" s="735">
        <v>9750</v>
      </c>
    </row>
    <row r="512" spans="1:14" ht="14.45" customHeight="1" x14ac:dyDescent="0.2">
      <c r="A512" s="729" t="s">
        <v>594</v>
      </c>
      <c r="B512" s="730" t="s">
        <v>595</v>
      </c>
      <c r="C512" s="731" t="s">
        <v>616</v>
      </c>
      <c r="D512" s="732" t="s">
        <v>617</v>
      </c>
      <c r="E512" s="733">
        <v>50113001</v>
      </c>
      <c r="F512" s="732" t="s">
        <v>632</v>
      </c>
      <c r="G512" s="731" t="s">
        <v>629</v>
      </c>
      <c r="H512" s="731">
        <v>159392</v>
      </c>
      <c r="I512" s="731">
        <v>59392</v>
      </c>
      <c r="J512" s="731" t="s">
        <v>1471</v>
      </c>
      <c r="K512" s="731" t="s">
        <v>1472</v>
      </c>
      <c r="L512" s="734">
        <v>84.289166666666674</v>
      </c>
      <c r="M512" s="734">
        <v>12</v>
      </c>
      <c r="N512" s="735">
        <v>1011.4700000000001</v>
      </c>
    </row>
    <row r="513" spans="1:14" ht="14.45" customHeight="1" x14ac:dyDescent="0.2">
      <c r="A513" s="729" t="s">
        <v>594</v>
      </c>
      <c r="B513" s="730" t="s">
        <v>595</v>
      </c>
      <c r="C513" s="731" t="s">
        <v>616</v>
      </c>
      <c r="D513" s="732" t="s">
        <v>617</v>
      </c>
      <c r="E513" s="733">
        <v>50113001</v>
      </c>
      <c r="F513" s="732" t="s">
        <v>632</v>
      </c>
      <c r="G513" s="731" t="s">
        <v>629</v>
      </c>
      <c r="H513" s="731">
        <v>243197</v>
      </c>
      <c r="I513" s="731">
        <v>243197</v>
      </c>
      <c r="J513" s="731" t="s">
        <v>746</v>
      </c>
      <c r="K513" s="731" t="s">
        <v>747</v>
      </c>
      <c r="L513" s="734">
        <v>87.36</v>
      </c>
      <c r="M513" s="734">
        <v>1</v>
      </c>
      <c r="N513" s="735">
        <v>87.36</v>
      </c>
    </row>
    <row r="514" spans="1:14" ht="14.45" customHeight="1" x14ac:dyDescent="0.2">
      <c r="A514" s="729" t="s">
        <v>594</v>
      </c>
      <c r="B514" s="730" t="s">
        <v>595</v>
      </c>
      <c r="C514" s="731" t="s">
        <v>616</v>
      </c>
      <c r="D514" s="732" t="s">
        <v>617</v>
      </c>
      <c r="E514" s="733">
        <v>50113001</v>
      </c>
      <c r="F514" s="732" t="s">
        <v>632</v>
      </c>
      <c r="G514" s="731" t="s">
        <v>629</v>
      </c>
      <c r="H514" s="731">
        <v>100409</v>
      </c>
      <c r="I514" s="731">
        <v>409</v>
      </c>
      <c r="J514" s="731" t="s">
        <v>754</v>
      </c>
      <c r="K514" s="731" t="s">
        <v>755</v>
      </c>
      <c r="L514" s="734">
        <v>79.274489795918342</v>
      </c>
      <c r="M514" s="734">
        <v>490</v>
      </c>
      <c r="N514" s="735">
        <v>38844.499999999985</v>
      </c>
    </row>
    <row r="515" spans="1:14" ht="14.45" customHeight="1" x14ac:dyDescent="0.2">
      <c r="A515" s="729" t="s">
        <v>594</v>
      </c>
      <c r="B515" s="730" t="s">
        <v>595</v>
      </c>
      <c r="C515" s="731" t="s">
        <v>616</v>
      </c>
      <c r="D515" s="732" t="s">
        <v>617</v>
      </c>
      <c r="E515" s="733">
        <v>50113001</v>
      </c>
      <c r="F515" s="732" t="s">
        <v>632</v>
      </c>
      <c r="G515" s="731" t="s">
        <v>629</v>
      </c>
      <c r="H515" s="731">
        <v>187814</v>
      </c>
      <c r="I515" s="731">
        <v>87814</v>
      </c>
      <c r="J515" s="731" t="s">
        <v>1473</v>
      </c>
      <c r="K515" s="731" t="s">
        <v>1474</v>
      </c>
      <c r="L515" s="734">
        <v>535.03000000000009</v>
      </c>
      <c r="M515" s="734">
        <v>1</v>
      </c>
      <c r="N515" s="735">
        <v>535.03000000000009</v>
      </c>
    </row>
    <row r="516" spans="1:14" ht="14.45" customHeight="1" x14ac:dyDescent="0.2">
      <c r="A516" s="729" t="s">
        <v>594</v>
      </c>
      <c r="B516" s="730" t="s">
        <v>595</v>
      </c>
      <c r="C516" s="731" t="s">
        <v>616</v>
      </c>
      <c r="D516" s="732" t="s">
        <v>617</v>
      </c>
      <c r="E516" s="733">
        <v>50113001</v>
      </c>
      <c r="F516" s="732" t="s">
        <v>632</v>
      </c>
      <c r="G516" s="731" t="s">
        <v>629</v>
      </c>
      <c r="H516" s="731">
        <v>841498</v>
      </c>
      <c r="I516" s="731">
        <v>31951</v>
      </c>
      <c r="J516" s="731" t="s">
        <v>758</v>
      </c>
      <c r="K516" s="731" t="s">
        <v>759</v>
      </c>
      <c r="L516" s="734">
        <v>50.66</v>
      </c>
      <c r="M516" s="734">
        <v>1</v>
      </c>
      <c r="N516" s="735">
        <v>50.66</v>
      </c>
    </row>
    <row r="517" spans="1:14" ht="14.45" customHeight="1" x14ac:dyDescent="0.2">
      <c r="A517" s="729" t="s">
        <v>594</v>
      </c>
      <c r="B517" s="730" t="s">
        <v>595</v>
      </c>
      <c r="C517" s="731" t="s">
        <v>616</v>
      </c>
      <c r="D517" s="732" t="s">
        <v>617</v>
      </c>
      <c r="E517" s="733">
        <v>50113001</v>
      </c>
      <c r="F517" s="732" t="s">
        <v>632</v>
      </c>
      <c r="G517" s="731" t="s">
        <v>629</v>
      </c>
      <c r="H517" s="731">
        <v>102132</v>
      </c>
      <c r="I517" s="731">
        <v>2132</v>
      </c>
      <c r="J517" s="731" t="s">
        <v>1475</v>
      </c>
      <c r="K517" s="731" t="s">
        <v>1476</v>
      </c>
      <c r="L517" s="734">
        <v>153.30000000000001</v>
      </c>
      <c r="M517" s="734">
        <v>8</v>
      </c>
      <c r="N517" s="735">
        <v>1226.4000000000001</v>
      </c>
    </row>
    <row r="518" spans="1:14" ht="14.45" customHeight="1" x14ac:dyDescent="0.2">
      <c r="A518" s="729" t="s">
        <v>594</v>
      </c>
      <c r="B518" s="730" t="s">
        <v>595</v>
      </c>
      <c r="C518" s="731" t="s">
        <v>616</v>
      </c>
      <c r="D518" s="732" t="s">
        <v>617</v>
      </c>
      <c r="E518" s="733">
        <v>50113001</v>
      </c>
      <c r="F518" s="732" t="s">
        <v>632</v>
      </c>
      <c r="G518" s="731" t="s">
        <v>629</v>
      </c>
      <c r="H518" s="731">
        <v>849990</v>
      </c>
      <c r="I518" s="731">
        <v>102596</v>
      </c>
      <c r="J518" s="731" t="s">
        <v>762</v>
      </c>
      <c r="K518" s="731" t="s">
        <v>1477</v>
      </c>
      <c r="L518" s="734">
        <v>24.720000000000006</v>
      </c>
      <c r="M518" s="734">
        <v>2</v>
      </c>
      <c r="N518" s="735">
        <v>49.440000000000012</v>
      </c>
    </row>
    <row r="519" spans="1:14" ht="14.45" customHeight="1" x14ac:dyDescent="0.2">
      <c r="A519" s="729" t="s">
        <v>594</v>
      </c>
      <c r="B519" s="730" t="s">
        <v>595</v>
      </c>
      <c r="C519" s="731" t="s">
        <v>616</v>
      </c>
      <c r="D519" s="732" t="s">
        <v>617</v>
      </c>
      <c r="E519" s="733">
        <v>50113001</v>
      </c>
      <c r="F519" s="732" t="s">
        <v>632</v>
      </c>
      <c r="G519" s="731" t="s">
        <v>629</v>
      </c>
      <c r="H519" s="731">
        <v>850390</v>
      </c>
      <c r="I519" s="731">
        <v>102600</v>
      </c>
      <c r="J519" s="731" t="s">
        <v>762</v>
      </c>
      <c r="K519" s="731" t="s">
        <v>763</v>
      </c>
      <c r="L519" s="734">
        <v>67.91</v>
      </c>
      <c r="M519" s="734">
        <v>1</v>
      </c>
      <c r="N519" s="735">
        <v>67.91</v>
      </c>
    </row>
    <row r="520" spans="1:14" ht="14.45" customHeight="1" x14ac:dyDescent="0.2">
      <c r="A520" s="729" t="s">
        <v>594</v>
      </c>
      <c r="B520" s="730" t="s">
        <v>595</v>
      </c>
      <c r="C520" s="731" t="s">
        <v>616</v>
      </c>
      <c r="D520" s="732" t="s">
        <v>617</v>
      </c>
      <c r="E520" s="733">
        <v>50113001</v>
      </c>
      <c r="F520" s="732" t="s">
        <v>632</v>
      </c>
      <c r="G520" s="731" t="s">
        <v>629</v>
      </c>
      <c r="H520" s="731">
        <v>843217</v>
      </c>
      <c r="I520" s="731">
        <v>9999999</v>
      </c>
      <c r="J520" s="731" t="s">
        <v>1478</v>
      </c>
      <c r="K520" s="731" t="s">
        <v>1479</v>
      </c>
      <c r="L520" s="734">
        <v>208.35461538461539</v>
      </c>
      <c r="M520" s="734">
        <v>13</v>
      </c>
      <c r="N520" s="735">
        <v>2708.61</v>
      </c>
    </row>
    <row r="521" spans="1:14" ht="14.45" customHeight="1" x14ac:dyDescent="0.2">
      <c r="A521" s="729" t="s">
        <v>594</v>
      </c>
      <c r="B521" s="730" t="s">
        <v>595</v>
      </c>
      <c r="C521" s="731" t="s">
        <v>616</v>
      </c>
      <c r="D521" s="732" t="s">
        <v>617</v>
      </c>
      <c r="E521" s="733">
        <v>50113001</v>
      </c>
      <c r="F521" s="732" t="s">
        <v>632</v>
      </c>
      <c r="G521" s="731" t="s">
        <v>629</v>
      </c>
      <c r="H521" s="731">
        <v>150660</v>
      </c>
      <c r="I521" s="731">
        <v>150660</v>
      </c>
      <c r="J521" s="731" t="s">
        <v>764</v>
      </c>
      <c r="K521" s="731" t="s">
        <v>765</v>
      </c>
      <c r="L521" s="734">
        <v>801.8232307692308</v>
      </c>
      <c r="M521" s="734">
        <v>65</v>
      </c>
      <c r="N521" s="735">
        <v>52118.51</v>
      </c>
    </row>
    <row r="522" spans="1:14" ht="14.45" customHeight="1" x14ac:dyDescent="0.2">
      <c r="A522" s="729" t="s">
        <v>594</v>
      </c>
      <c r="B522" s="730" t="s">
        <v>595</v>
      </c>
      <c r="C522" s="731" t="s">
        <v>616</v>
      </c>
      <c r="D522" s="732" t="s">
        <v>617</v>
      </c>
      <c r="E522" s="733">
        <v>50113001</v>
      </c>
      <c r="F522" s="732" t="s">
        <v>632</v>
      </c>
      <c r="G522" s="731" t="s">
        <v>629</v>
      </c>
      <c r="H522" s="731">
        <v>145981</v>
      </c>
      <c r="I522" s="731">
        <v>45981</v>
      </c>
      <c r="J522" s="731" t="s">
        <v>1480</v>
      </c>
      <c r="K522" s="731" t="s">
        <v>1481</v>
      </c>
      <c r="L522" s="734">
        <v>1567.4266666666665</v>
      </c>
      <c r="M522" s="734">
        <v>6</v>
      </c>
      <c r="N522" s="735">
        <v>9404.56</v>
      </c>
    </row>
    <row r="523" spans="1:14" ht="14.45" customHeight="1" x14ac:dyDescent="0.2">
      <c r="A523" s="729" t="s">
        <v>594</v>
      </c>
      <c r="B523" s="730" t="s">
        <v>595</v>
      </c>
      <c r="C523" s="731" t="s">
        <v>616</v>
      </c>
      <c r="D523" s="732" t="s">
        <v>617</v>
      </c>
      <c r="E523" s="733">
        <v>50113001</v>
      </c>
      <c r="F523" s="732" t="s">
        <v>632</v>
      </c>
      <c r="G523" s="731" t="s">
        <v>629</v>
      </c>
      <c r="H523" s="731">
        <v>230417</v>
      </c>
      <c r="I523" s="731">
        <v>230417</v>
      </c>
      <c r="J523" s="731" t="s">
        <v>1482</v>
      </c>
      <c r="K523" s="731" t="s">
        <v>1483</v>
      </c>
      <c r="L523" s="734">
        <v>53.8</v>
      </c>
      <c r="M523" s="734">
        <v>2</v>
      </c>
      <c r="N523" s="735">
        <v>107.6</v>
      </c>
    </row>
    <row r="524" spans="1:14" ht="14.45" customHeight="1" x14ac:dyDescent="0.2">
      <c r="A524" s="729" t="s">
        <v>594</v>
      </c>
      <c r="B524" s="730" t="s">
        <v>595</v>
      </c>
      <c r="C524" s="731" t="s">
        <v>616</v>
      </c>
      <c r="D524" s="732" t="s">
        <v>617</v>
      </c>
      <c r="E524" s="733">
        <v>50113001</v>
      </c>
      <c r="F524" s="732" t="s">
        <v>632</v>
      </c>
      <c r="G524" s="731" t="s">
        <v>629</v>
      </c>
      <c r="H524" s="731">
        <v>230415</v>
      </c>
      <c r="I524" s="731">
        <v>230415</v>
      </c>
      <c r="J524" s="731" t="s">
        <v>774</v>
      </c>
      <c r="K524" s="731" t="s">
        <v>775</v>
      </c>
      <c r="L524" s="734">
        <v>26.97</v>
      </c>
      <c r="M524" s="734">
        <v>1</v>
      </c>
      <c r="N524" s="735">
        <v>26.97</v>
      </c>
    </row>
    <row r="525" spans="1:14" ht="14.45" customHeight="1" x14ac:dyDescent="0.2">
      <c r="A525" s="729" t="s">
        <v>594</v>
      </c>
      <c r="B525" s="730" t="s">
        <v>595</v>
      </c>
      <c r="C525" s="731" t="s">
        <v>616</v>
      </c>
      <c r="D525" s="732" t="s">
        <v>617</v>
      </c>
      <c r="E525" s="733">
        <v>50113001</v>
      </c>
      <c r="F525" s="732" t="s">
        <v>632</v>
      </c>
      <c r="G525" s="731" t="s">
        <v>629</v>
      </c>
      <c r="H525" s="731">
        <v>207939</v>
      </c>
      <c r="I525" s="731">
        <v>207939</v>
      </c>
      <c r="J525" s="731" t="s">
        <v>1484</v>
      </c>
      <c r="K525" s="731" t="s">
        <v>1485</v>
      </c>
      <c r="L525" s="734">
        <v>61.234999999999999</v>
      </c>
      <c r="M525" s="734">
        <v>4</v>
      </c>
      <c r="N525" s="735">
        <v>244.94</v>
      </c>
    </row>
    <row r="526" spans="1:14" ht="14.45" customHeight="1" x14ac:dyDescent="0.2">
      <c r="A526" s="729" t="s">
        <v>594</v>
      </c>
      <c r="B526" s="730" t="s">
        <v>595</v>
      </c>
      <c r="C526" s="731" t="s">
        <v>616</v>
      </c>
      <c r="D526" s="732" t="s">
        <v>617</v>
      </c>
      <c r="E526" s="733">
        <v>50113001</v>
      </c>
      <c r="F526" s="732" t="s">
        <v>632</v>
      </c>
      <c r="G526" s="731" t="s">
        <v>629</v>
      </c>
      <c r="H526" s="731">
        <v>207940</v>
      </c>
      <c r="I526" s="731">
        <v>207940</v>
      </c>
      <c r="J526" s="731" t="s">
        <v>781</v>
      </c>
      <c r="K526" s="731" t="s">
        <v>782</v>
      </c>
      <c r="L526" s="734">
        <v>72.85333333333331</v>
      </c>
      <c r="M526" s="734">
        <v>3</v>
      </c>
      <c r="N526" s="735">
        <v>218.55999999999995</v>
      </c>
    </row>
    <row r="527" spans="1:14" ht="14.45" customHeight="1" x14ac:dyDescent="0.2">
      <c r="A527" s="729" t="s">
        <v>594</v>
      </c>
      <c r="B527" s="730" t="s">
        <v>595</v>
      </c>
      <c r="C527" s="731" t="s">
        <v>616</v>
      </c>
      <c r="D527" s="732" t="s">
        <v>617</v>
      </c>
      <c r="E527" s="733">
        <v>50113001</v>
      </c>
      <c r="F527" s="732" t="s">
        <v>632</v>
      </c>
      <c r="G527" s="731" t="s">
        <v>629</v>
      </c>
      <c r="H527" s="731">
        <v>849382</v>
      </c>
      <c r="I527" s="731">
        <v>119697</v>
      </c>
      <c r="J527" s="731" t="s">
        <v>783</v>
      </c>
      <c r="K527" s="731" t="s">
        <v>784</v>
      </c>
      <c r="L527" s="734">
        <v>172.01</v>
      </c>
      <c r="M527" s="734">
        <v>1</v>
      </c>
      <c r="N527" s="735">
        <v>172.01</v>
      </c>
    </row>
    <row r="528" spans="1:14" ht="14.45" customHeight="1" x14ac:dyDescent="0.2">
      <c r="A528" s="729" t="s">
        <v>594</v>
      </c>
      <c r="B528" s="730" t="s">
        <v>595</v>
      </c>
      <c r="C528" s="731" t="s">
        <v>616</v>
      </c>
      <c r="D528" s="732" t="s">
        <v>617</v>
      </c>
      <c r="E528" s="733">
        <v>50113001</v>
      </c>
      <c r="F528" s="732" t="s">
        <v>632</v>
      </c>
      <c r="G528" s="731" t="s">
        <v>648</v>
      </c>
      <c r="H528" s="731">
        <v>214427</v>
      </c>
      <c r="I528" s="731">
        <v>214427</v>
      </c>
      <c r="J528" s="731" t="s">
        <v>794</v>
      </c>
      <c r="K528" s="731" t="s">
        <v>795</v>
      </c>
      <c r="L528" s="734">
        <v>16.571847826086959</v>
      </c>
      <c r="M528" s="734">
        <v>920</v>
      </c>
      <c r="N528" s="735">
        <v>15246.100000000002</v>
      </c>
    </row>
    <row r="529" spans="1:14" ht="14.45" customHeight="1" x14ac:dyDescent="0.2">
      <c r="A529" s="729" t="s">
        <v>594</v>
      </c>
      <c r="B529" s="730" t="s">
        <v>595</v>
      </c>
      <c r="C529" s="731" t="s">
        <v>616</v>
      </c>
      <c r="D529" s="732" t="s">
        <v>617</v>
      </c>
      <c r="E529" s="733">
        <v>50113001</v>
      </c>
      <c r="F529" s="732" t="s">
        <v>632</v>
      </c>
      <c r="G529" s="731" t="s">
        <v>648</v>
      </c>
      <c r="H529" s="731">
        <v>848765</v>
      </c>
      <c r="I529" s="731">
        <v>107938</v>
      </c>
      <c r="J529" s="731" t="s">
        <v>796</v>
      </c>
      <c r="K529" s="731" t="s">
        <v>797</v>
      </c>
      <c r="L529" s="734">
        <v>128.31452380952379</v>
      </c>
      <c r="M529" s="734">
        <v>84</v>
      </c>
      <c r="N529" s="735">
        <v>10778.419999999998</v>
      </c>
    </row>
    <row r="530" spans="1:14" ht="14.45" customHeight="1" x14ac:dyDescent="0.2">
      <c r="A530" s="729" t="s">
        <v>594</v>
      </c>
      <c r="B530" s="730" t="s">
        <v>595</v>
      </c>
      <c r="C530" s="731" t="s">
        <v>616</v>
      </c>
      <c r="D530" s="732" t="s">
        <v>617</v>
      </c>
      <c r="E530" s="733">
        <v>50113001</v>
      </c>
      <c r="F530" s="732" t="s">
        <v>632</v>
      </c>
      <c r="G530" s="731" t="s">
        <v>648</v>
      </c>
      <c r="H530" s="731">
        <v>241308</v>
      </c>
      <c r="I530" s="731">
        <v>241308</v>
      </c>
      <c r="J530" s="731" t="s">
        <v>1486</v>
      </c>
      <c r="K530" s="731" t="s">
        <v>1487</v>
      </c>
      <c r="L530" s="734">
        <v>546.81999999999971</v>
      </c>
      <c r="M530" s="734">
        <v>2</v>
      </c>
      <c r="N530" s="735">
        <v>1093.6399999999994</v>
      </c>
    </row>
    <row r="531" spans="1:14" ht="14.45" customHeight="1" x14ac:dyDescent="0.2">
      <c r="A531" s="729" t="s">
        <v>594</v>
      </c>
      <c r="B531" s="730" t="s">
        <v>595</v>
      </c>
      <c r="C531" s="731" t="s">
        <v>616</v>
      </c>
      <c r="D531" s="732" t="s">
        <v>617</v>
      </c>
      <c r="E531" s="733">
        <v>50113001</v>
      </c>
      <c r="F531" s="732" t="s">
        <v>632</v>
      </c>
      <c r="G531" s="731" t="s">
        <v>629</v>
      </c>
      <c r="H531" s="731">
        <v>845813</v>
      </c>
      <c r="I531" s="731">
        <v>9999999</v>
      </c>
      <c r="J531" s="731" t="s">
        <v>803</v>
      </c>
      <c r="K531" s="731" t="s">
        <v>329</v>
      </c>
      <c r="L531" s="734">
        <v>487.435</v>
      </c>
      <c r="M531" s="734">
        <v>12</v>
      </c>
      <c r="N531" s="735">
        <v>5849.22</v>
      </c>
    </row>
    <row r="532" spans="1:14" ht="14.45" customHeight="1" x14ac:dyDescent="0.2">
      <c r="A532" s="729" t="s">
        <v>594</v>
      </c>
      <c r="B532" s="730" t="s">
        <v>595</v>
      </c>
      <c r="C532" s="731" t="s">
        <v>616</v>
      </c>
      <c r="D532" s="732" t="s">
        <v>617</v>
      </c>
      <c r="E532" s="733">
        <v>50113001</v>
      </c>
      <c r="F532" s="732" t="s">
        <v>632</v>
      </c>
      <c r="G532" s="731" t="s">
        <v>629</v>
      </c>
      <c r="H532" s="731">
        <v>193105</v>
      </c>
      <c r="I532" s="731">
        <v>93105</v>
      </c>
      <c r="J532" s="731" t="s">
        <v>804</v>
      </c>
      <c r="K532" s="731" t="s">
        <v>805</v>
      </c>
      <c r="L532" s="734">
        <v>208.18583333333331</v>
      </c>
      <c r="M532" s="734">
        <v>12</v>
      </c>
      <c r="N532" s="735">
        <v>2498.2299999999996</v>
      </c>
    </row>
    <row r="533" spans="1:14" ht="14.45" customHeight="1" x14ac:dyDescent="0.2">
      <c r="A533" s="729" t="s">
        <v>594</v>
      </c>
      <c r="B533" s="730" t="s">
        <v>595</v>
      </c>
      <c r="C533" s="731" t="s">
        <v>616</v>
      </c>
      <c r="D533" s="732" t="s">
        <v>617</v>
      </c>
      <c r="E533" s="733">
        <v>50113001</v>
      </c>
      <c r="F533" s="732" t="s">
        <v>632</v>
      </c>
      <c r="G533" s="731" t="s">
        <v>648</v>
      </c>
      <c r="H533" s="731">
        <v>144997</v>
      </c>
      <c r="I533" s="731">
        <v>44997</v>
      </c>
      <c r="J533" s="731" t="s">
        <v>1488</v>
      </c>
      <c r="K533" s="731" t="s">
        <v>1489</v>
      </c>
      <c r="L533" s="734">
        <v>238.21999999999997</v>
      </c>
      <c r="M533" s="734">
        <v>1</v>
      </c>
      <c r="N533" s="735">
        <v>238.21999999999997</v>
      </c>
    </row>
    <row r="534" spans="1:14" ht="14.45" customHeight="1" x14ac:dyDescent="0.2">
      <c r="A534" s="729" t="s">
        <v>594</v>
      </c>
      <c r="B534" s="730" t="s">
        <v>595</v>
      </c>
      <c r="C534" s="731" t="s">
        <v>616</v>
      </c>
      <c r="D534" s="732" t="s">
        <v>617</v>
      </c>
      <c r="E534" s="733">
        <v>50113001</v>
      </c>
      <c r="F534" s="732" t="s">
        <v>632</v>
      </c>
      <c r="G534" s="731" t="s">
        <v>629</v>
      </c>
      <c r="H534" s="731">
        <v>237888</v>
      </c>
      <c r="I534" s="731">
        <v>237888</v>
      </c>
      <c r="J534" s="731" t="s">
        <v>811</v>
      </c>
      <c r="K534" s="731" t="s">
        <v>812</v>
      </c>
      <c r="L534" s="734">
        <v>74.640000000000015</v>
      </c>
      <c r="M534" s="734">
        <v>2</v>
      </c>
      <c r="N534" s="735">
        <v>149.28000000000003</v>
      </c>
    </row>
    <row r="535" spans="1:14" ht="14.45" customHeight="1" x14ac:dyDescent="0.2">
      <c r="A535" s="729" t="s">
        <v>594</v>
      </c>
      <c r="B535" s="730" t="s">
        <v>595</v>
      </c>
      <c r="C535" s="731" t="s">
        <v>616</v>
      </c>
      <c r="D535" s="732" t="s">
        <v>617</v>
      </c>
      <c r="E535" s="733">
        <v>50113001</v>
      </c>
      <c r="F535" s="732" t="s">
        <v>632</v>
      </c>
      <c r="G535" s="731" t="s">
        <v>629</v>
      </c>
      <c r="H535" s="731">
        <v>184090</v>
      </c>
      <c r="I535" s="731">
        <v>84090</v>
      </c>
      <c r="J535" s="731" t="s">
        <v>816</v>
      </c>
      <c r="K535" s="731" t="s">
        <v>817</v>
      </c>
      <c r="L535" s="734">
        <v>59.8</v>
      </c>
      <c r="M535" s="734">
        <v>8</v>
      </c>
      <c r="N535" s="735">
        <v>478.4</v>
      </c>
    </row>
    <row r="536" spans="1:14" ht="14.45" customHeight="1" x14ac:dyDescent="0.2">
      <c r="A536" s="729" t="s">
        <v>594</v>
      </c>
      <c r="B536" s="730" t="s">
        <v>595</v>
      </c>
      <c r="C536" s="731" t="s">
        <v>616</v>
      </c>
      <c r="D536" s="732" t="s">
        <v>617</v>
      </c>
      <c r="E536" s="733">
        <v>50113001</v>
      </c>
      <c r="F536" s="732" t="s">
        <v>632</v>
      </c>
      <c r="G536" s="731" t="s">
        <v>648</v>
      </c>
      <c r="H536" s="731">
        <v>136755</v>
      </c>
      <c r="I536" s="731">
        <v>136755</v>
      </c>
      <c r="J536" s="731" t="s">
        <v>1490</v>
      </c>
      <c r="K536" s="731" t="s">
        <v>1491</v>
      </c>
      <c r="L536" s="734">
        <v>4557.0136363636348</v>
      </c>
      <c r="M536" s="734">
        <v>33</v>
      </c>
      <c r="N536" s="735">
        <v>150381.44999999995</v>
      </c>
    </row>
    <row r="537" spans="1:14" ht="14.45" customHeight="1" x14ac:dyDescent="0.2">
      <c r="A537" s="729" t="s">
        <v>594</v>
      </c>
      <c r="B537" s="730" t="s">
        <v>595</v>
      </c>
      <c r="C537" s="731" t="s">
        <v>616</v>
      </c>
      <c r="D537" s="732" t="s">
        <v>617</v>
      </c>
      <c r="E537" s="733">
        <v>50113001</v>
      </c>
      <c r="F537" s="732" t="s">
        <v>632</v>
      </c>
      <c r="G537" s="731" t="s">
        <v>629</v>
      </c>
      <c r="H537" s="731">
        <v>117011</v>
      </c>
      <c r="I537" s="731">
        <v>17011</v>
      </c>
      <c r="J537" s="731" t="s">
        <v>833</v>
      </c>
      <c r="K537" s="731" t="s">
        <v>834</v>
      </c>
      <c r="L537" s="734">
        <v>144.88140350877194</v>
      </c>
      <c r="M537" s="734">
        <v>57</v>
      </c>
      <c r="N537" s="735">
        <v>8258.24</v>
      </c>
    </row>
    <row r="538" spans="1:14" ht="14.45" customHeight="1" x14ac:dyDescent="0.2">
      <c r="A538" s="729" t="s">
        <v>594</v>
      </c>
      <c r="B538" s="730" t="s">
        <v>595</v>
      </c>
      <c r="C538" s="731" t="s">
        <v>616</v>
      </c>
      <c r="D538" s="732" t="s">
        <v>617</v>
      </c>
      <c r="E538" s="733">
        <v>50113001</v>
      </c>
      <c r="F538" s="732" t="s">
        <v>632</v>
      </c>
      <c r="G538" s="731" t="s">
        <v>629</v>
      </c>
      <c r="H538" s="731">
        <v>232606</v>
      </c>
      <c r="I538" s="731">
        <v>232606</v>
      </c>
      <c r="J538" s="731" t="s">
        <v>839</v>
      </c>
      <c r="K538" s="731" t="s">
        <v>840</v>
      </c>
      <c r="L538" s="734">
        <v>109.81000000000003</v>
      </c>
      <c r="M538" s="734">
        <v>2</v>
      </c>
      <c r="N538" s="735">
        <v>219.62000000000006</v>
      </c>
    </row>
    <row r="539" spans="1:14" ht="14.45" customHeight="1" x14ac:dyDescent="0.2">
      <c r="A539" s="729" t="s">
        <v>594</v>
      </c>
      <c r="B539" s="730" t="s">
        <v>595</v>
      </c>
      <c r="C539" s="731" t="s">
        <v>616</v>
      </c>
      <c r="D539" s="732" t="s">
        <v>617</v>
      </c>
      <c r="E539" s="733">
        <v>50113001</v>
      </c>
      <c r="F539" s="732" t="s">
        <v>632</v>
      </c>
      <c r="G539" s="731" t="s">
        <v>629</v>
      </c>
      <c r="H539" s="731">
        <v>241672</v>
      </c>
      <c r="I539" s="731">
        <v>241672</v>
      </c>
      <c r="J539" s="731" t="s">
        <v>841</v>
      </c>
      <c r="K539" s="731" t="s">
        <v>842</v>
      </c>
      <c r="L539" s="734">
        <v>111.45007352941175</v>
      </c>
      <c r="M539" s="734">
        <v>272</v>
      </c>
      <c r="N539" s="735">
        <v>30314.42</v>
      </c>
    </row>
    <row r="540" spans="1:14" ht="14.45" customHeight="1" x14ac:dyDescent="0.2">
      <c r="A540" s="729" t="s">
        <v>594</v>
      </c>
      <c r="B540" s="730" t="s">
        <v>595</v>
      </c>
      <c r="C540" s="731" t="s">
        <v>616</v>
      </c>
      <c r="D540" s="732" t="s">
        <v>617</v>
      </c>
      <c r="E540" s="733">
        <v>50113001</v>
      </c>
      <c r="F540" s="732" t="s">
        <v>632</v>
      </c>
      <c r="G540" s="731" t="s">
        <v>629</v>
      </c>
      <c r="H540" s="731">
        <v>104071</v>
      </c>
      <c r="I540" s="731">
        <v>4071</v>
      </c>
      <c r="J540" s="731" t="s">
        <v>843</v>
      </c>
      <c r="K540" s="731" t="s">
        <v>844</v>
      </c>
      <c r="L540" s="734">
        <v>224.11</v>
      </c>
      <c r="M540" s="734">
        <v>6</v>
      </c>
      <c r="N540" s="735">
        <v>1344.66</v>
      </c>
    </row>
    <row r="541" spans="1:14" ht="14.45" customHeight="1" x14ac:dyDescent="0.2">
      <c r="A541" s="729" t="s">
        <v>594</v>
      </c>
      <c r="B541" s="730" t="s">
        <v>595</v>
      </c>
      <c r="C541" s="731" t="s">
        <v>616</v>
      </c>
      <c r="D541" s="732" t="s">
        <v>617</v>
      </c>
      <c r="E541" s="733">
        <v>50113001</v>
      </c>
      <c r="F541" s="732" t="s">
        <v>632</v>
      </c>
      <c r="G541" s="731" t="s">
        <v>629</v>
      </c>
      <c r="H541" s="731">
        <v>846599</v>
      </c>
      <c r="I541" s="731">
        <v>107754</v>
      </c>
      <c r="J541" s="731" t="s">
        <v>846</v>
      </c>
      <c r="K541" s="731" t="s">
        <v>329</v>
      </c>
      <c r="L541" s="734">
        <v>131.70119850187271</v>
      </c>
      <c r="M541" s="734">
        <v>267</v>
      </c>
      <c r="N541" s="735">
        <v>35164.220000000016</v>
      </c>
    </row>
    <row r="542" spans="1:14" ht="14.45" customHeight="1" x14ac:dyDescent="0.2">
      <c r="A542" s="729" t="s">
        <v>594</v>
      </c>
      <c r="B542" s="730" t="s">
        <v>595</v>
      </c>
      <c r="C542" s="731" t="s">
        <v>616</v>
      </c>
      <c r="D542" s="732" t="s">
        <v>617</v>
      </c>
      <c r="E542" s="733">
        <v>50113001</v>
      </c>
      <c r="F542" s="732" t="s">
        <v>632</v>
      </c>
      <c r="G542" s="731" t="s">
        <v>648</v>
      </c>
      <c r="H542" s="731">
        <v>231007</v>
      </c>
      <c r="I542" s="731">
        <v>231007</v>
      </c>
      <c r="J542" s="731" t="s">
        <v>1492</v>
      </c>
      <c r="K542" s="731" t="s">
        <v>1493</v>
      </c>
      <c r="L542" s="734">
        <v>132.52999999999997</v>
      </c>
      <c r="M542" s="734">
        <v>1</v>
      </c>
      <c r="N542" s="735">
        <v>132.52999999999997</v>
      </c>
    </row>
    <row r="543" spans="1:14" ht="14.45" customHeight="1" x14ac:dyDescent="0.2">
      <c r="A543" s="729" t="s">
        <v>594</v>
      </c>
      <c r="B543" s="730" t="s">
        <v>595</v>
      </c>
      <c r="C543" s="731" t="s">
        <v>616</v>
      </c>
      <c r="D543" s="732" t="s">
        <v>617</v>
      </c>
      <c r="E543" s="733">
        <v>50113001</v>
      </c>
      <c r="F543" s="732" t="s">
        <v>632</v>
      </c>
      <c r="G543" s="731" t="s">
        <v>629</v>
      </c>
      <c r="H543" s="731">
        <v>226523</v>
      </c>
      <c r="I543" s="731">
        <v>226523</v>
      </c>
      <c r="J543" s="731" t="s">
        <v>855</v>
      </c>
      <c r="K543" s="731" t="s">
        <v>856</v>
      </c>
      <c r="L543" s="734">
        <v>51.959999999999994</v>
      </c>
      <c r="M543" s="734">
        <v>7</v>
      </c>
      <c r="N543" s="735">
        <v>363.71999999999997</v>
      </c>
    </row>
    <row r="544" spans="1:14" ht="14.45" customHeight="1" x14ac:dyDescent="0.2">
      <c r="A544" s="729" t="s">
        <v>594</v>
      </c>
      <c r="B544" s="730" t="s">
        <v>595</v>
      </c>
      <c r="C544" s="731" t="s">
        <v>616</v>
      </c>
      <c r="D544" s="732" t="s">
        <v>617</v>
      </c>
      <c r="E544" s="733">
        <v>50113001</v>
      </c>
      <c r="F544" s="732" t="s">
        <v>632</v>
      </c>
      <c r="G544" s="731" t="s">
        <v>629</v>
      </c>
      <c r="H544" s="731">
        <v>920200</v>
      </c>
      <c r="I544" s="731">
        <v>15877</v>
      </c>
      <c r="J544" s="731" t="s">
        <v>858</v>
      </c>
      <c r="K544" s="731" t="s">
        <v>329</v>
      </c>
      <c r="L544" s="734">
        <v>252.97800000000004</v>
      </c>
      <c r="M544" s="734">
        <v>8</v>
      </c>
      <c r="N544" s="735">
        <v>2023.8240000000003</v>
      </c>
    </row>
    <row r="545" spans="1:14" ht="14.45" customHeight="1" x14ac:dyDescent="0.2">
      <c r="A545" s="729" t="s">
        <v>594</v>
      </c>
      <c r="B545" s="730" t="s">
        <v>595</v>
      </c>
      <c r="C545" s="731" t="s">
        <v>616</v>
      </c>
      <c r="D545" s="732" t="s">
        <v>617</v>
      </c>
      <c r="E545" s="733">
        <v>50113001</v>
      </c>
      <c r="F545" s="732" t="s">
        <v>632</v>
      </c>
      <c r="G545" s="731" t="s">
        <v>629</v>
      </c>
      <c r="H545" s="731">
        <v>920235</v>
      </c>
      <c r="I545" s="731">
        <v>15880</v>
      </c>
      <c r="J545" s="731" t="s">
        <v>859</v>
      </c>
      <c r="K545" s="731" t="s">
        <v>329</v>
      </c>
      <c r="L545" s="734">
        <v>163.57000000000002</v>
      </c>
      <c r="M545" s="734">
        <v>2</v>
      </c>
      <c r="N545" s="735">
        <v>327.14000000000004</v>
      </c>
    </row>
    <row r="546" spans="1:14" ht="14.45" customHeight="1" x14ac:dyDescent="0.2">
      <c r="A546" s="729" t="s">
        <v>594</v>
      </c>
      <c r="B546" s="730" t="s">
        <v>595</v>
      </c>
      <c r="C546" s="731" t="s">
        <v>616</v>
      </c>
      <c r="D546" s="732" t="s">
        <v>617</v>
      </c>
      <c r="E546" s="733">
        <v>50113001</v>
      </c>
      <c r="F546" s="732" t="s">
        <v>632</v>
      </c>
      <c r="G546" s="731" t="s">
        <v>629</v>
      </c>
      <c r="H546" s="731">
        <v>905097</v>
      </c>
      <c r="I546" s="731">
        <v>158767</v>
      </c>
      <c r="J546" s="731" t="s">
        <v>1494</v>
      </c>
      <c r="K546" s="731" t="s">
        <v>1495</v>
      </c>
      <c r="L546" s="734">
        <v>167.42000000000002</v>
      </c>
      <c r="M546" s="734">
        <v>5</v>
      </c>
      <c r="N546" s="735">
        <v>837.1</v>
      </c>
    </row>
    <row r="547" spans="1:14" ht="14.45" customHeight="1" x14ac:dyDescent="0.2">
      <c r="A547" s="729" t="s">
        <v>594</v>
      </c>
      <c r="B547" s="730" t="s">
        <v>595</v>
      </c>
      <c r="C547" s="731" t="s">
        <v>616</v>
      </c>
      <c r="D547" s="732" t="s">
        <v>617</v>
      </c>
      <c r="E547" s="733">
        <v>50113001</v>
      </c>
      <c r="F547" s="732" t="s">
        <v>632</v>
      </c>
      <c r="G547" s="731" t="s">
        <v>629</v>
      </c>
      <c r="H547" s="731">
        <v>846873</v>
      </c>
      <c r="I547" s="731">
        <v>0</v>
      </c>
      <c r="J547" s="731" t="s">
        <v>1496</v>
      </c>
      <c r="K547" s="731" t="s">
        <v>329</v>
      </c>
      <c r="L547" s="734">
        <v>300.79405808512792</v>
      </c>
      <c r="M547" s="734">
        <v>1</v>
      </c>
      <c r="N547" s="735">
        <v>300.79405808512792</v>
      </c>
    </row>
    <row r="548" spans="1:14" ht="14.45" customHeight="1" x14ac:dyDescent="0.2">
      <c r="A548" s="729" t="s">
        <v>594</v>
      </c>
      <c r="B548" s="730" t="s">
        <v>595</v>
      </c>
      <c r="C548" s="731" t="s">
        <v>616</v>
      </c>
      <c r="D548" s="732" t="s">
        <v>617</v>
      </c>
      <c r="E548" s="733">
        <v>50113001</v>
      </c>
      <c r="F548" s="732" t="s">
        <v>632</v>
      </c>
      <c r="G548" s="731" t="s">
        <v>629</v>
      </c>
      <c r="H548" s="731">
        <v>920170</v>
      </c>
      <c r="I548" s="731">
        <v>0</v>
      </c>
      <c r="J548" s="731" t="s">
        <v>1497</v>
      </c>
      <c r="K548" s="731" t="s">
        <v>329</v>
      </c>
      <c r="L548" s="734">
        <v>77.094326649877829</v>
      </c>
      <c r="M548" s="734">
        <v>7</v>
      </c>
      <c r="N548" s="735">
        <v>539.66028654914476</v>
      </c>
    </row>
    <row r="549" spans="1:14" ht="14.45" customHeight="1" x14ac:dyDescent="0.2">
      <c r="A549" s="729" t="s">
        <v>594</v>
      </c>
      <c r="B549" s="730" t="s">
        <v>595</v>
      </c>
      <c r="C549" s="731" t="s">
        <v>616</v>
      </c>
      <c r="D549" s="732" t="s">
        <v>617</v>
      </c>
      <c r="E549" s="733">
        <v>50113001</v>
      </c>
      <c r="F549" s="732" t="s">
        <v>632</v>
      </c>
      <c r="G549" s="731" t="s">
        <v>329</v>
      </c>
      <c r="H549" s="731">
        <v>215473</v>
      </c>
      <c r="I549" s="731">
        <v>215473</v>
      </c>
      <c r="J549" s="731" t="s">
        <v>866</v>
      </c>
      <c r="K549" s="731" t="s">
        <v>867</v>
      </c>
      <c r="L549" s="734">
        <v>336.27</v>
      </c>
      <c r="M549" s="734">
        <v>11</v>
      </c>
      <c r="N549" s="735">
        <v>3698.97</v>
      </c>
    </row>
    <row r="550" spans="1:14" ht="14.45" customHeight="1" x14ac:dyDescent="0.2">
      <c r="A550" s="729" t="s">
        <v>594</v>
      </c>
      <c r="B550" s="730" t="s">
        <v>595</v>
      </c>
      <c r="C550" s="731" t="s">
        <v>616</v>
      </c>
      <c r="D550" s="732" t="s">
        <v>617</v>
      </c>
      <c r="E550" s="733">
        <v>50113001</v>
      </c>
      <c r="F550" s="732" t="s">
        <v>632</v>
      </c>
      <c r="G550" s="731" t="s">
        <v>329</v>
      </c>
      <c r="H550" s="731">
        <v>215474</v>
      </c>
      <c r="I550" s="731">
        <v>215474</v>
      </c>
      <c r="J550" s="731" t="s">
        <v>868</v>
      </c>
      <c r="K550" s="731" t="s">
        <v>869</v>
      </c>
      <c r="L550" s="734">
        <v>531.37999999999988</v>
      </c>
      <c r="M550" s="734">
        <v>10</v>
      </c>
      <c r="N550" s="735">
        <v>5313.7999999999993</v>
      </c>
    </row>
    <row r="551" spans="1:14" ht="14.45" customHeight="1" x14ac:dyDescent="0.2">
      <c r="A551" s="729" t="s">
        <v>594</v>
      </c>
      <c r="B551" s="730" t="s">
        <v>595</v>
      </c>
      <c r="C551" s="731" t="s">
        <v>616</v>
      </c>
      <c r="D551" s="732" t="s">
        <v>617</v>
      </c>
      <c r="E551" s="733">
        <v>50113001</v>
      </c>
      <c r="F551" s="732" t="s">
        <v>632</v>
      </c>
      <c r="G551" s="731" t="s">
        <v>629</v>
      </c>
      <c r="H551" s="731">
        <v>501596</v>
      </c>
      <c r="I551" s="731">
        <v>0</v>
      </c>
      <c r="J551" s="731" t="s">
        <v>1498</v>
      </c>
      <c r="K551" s="731" t="s">
        <v>1499</v>
      </c>
      <c r="L551" s="734">
        <v>113.26000000000003</v>
      </c>
      <c r="M551" s="734">
        <v>1</v>
      </c>
      <c r="N551" s="735">
        <v>113.26000000000003</v>
      </c>
    </row>
    <row r="552" spans="1:14" ht="14.45" customHeight="1" x14ac:dyDescent="0.2">
      <c r="A552" s="729" t="s">
        <v>594</v>
      </c>
      <c r="B552" s="730" t="s">
        <v>595</v>
      </c>
      <c r="C552" s="731" t="s">
        <v>616</v>
      </c>
      <c r="D552" s="732" t="s">
        <v>617</v>
      </c>
      <c r="E552" s="733">
        <v>50113001</v>
      </c>
      <c r="F552" s="732" t="s">
        <v>632</v>
      </c>
      <c r="G552" s="731" t="s">
        <v>629</v>
      </c>
      <c r="H552" s="731">
        <v>54150</v>
      </c>
      <c r="I552" s="731">
        <v>54150</v>
      </c>
      <c r="J552" s="731" t="s">
        <v>870</v>
      </c>
      <c r="K552" s="731" t="s">
        <v>871</v>
      </c>
      <c r="L552" s="734">
        <v>93.197499999999991</v>
      </c>
      <c r="M552" s="734">
        <v>8</v>
      </c>
      <c r="N552" s="735">
        <v>745.57999999999993</v>
      </c>
    </row>
    <row r="553" spans="1:14" ht="14.45" customHeight="1" x14ac:dyDescent="0.2">
      <c r="A553" s="729" t="s">
        <v>594</v>
      </c>
      <c r="B553" s="730" t="s">
        <v>595</v>
      </c>
      <c r="C553" s="731" t="s">
        <v>616</v>
      </c>
      <c r="D553" s="732" t="s">
        <v>617</v>
      </c>
      <c r="E553" s="733">
        <v>50113001</v>
      </c>
      <c r="F553" s="732" t="s">
        <v>632</v>
      </c>
      <c r="G553" s="731" t="s">
        <v>329</v>
      </c>
      <c r="H553" s="731">
        <v>154151</v>
      </c>
      <c r="I553" s="731">
        <v>54151</v>
      </c>
      <c r="J553" s="731" t="s">
        <v>1500</v>
      </c>
      <c r="K553" s="731" t="s">
        <v>1501</v>
      </c>
      <c r="L553" s="734">
        <v>109.00000000000003</v>
      </c>
      <c r="M553" s="734">
        <v>1</v>
      </c>
      <c r="N553" s="735">
        <v>109.00000000000003</v>
      </c>
    </row>
    <row r="554" spans="1:14" ht="14.45" customHeight="1" x14ac:dyDescent="0.2">
      <c r="A554" s="729" t="s">
        <v>594</v>
      </c>
      <c r="B554" s="730" t="s">
        <v>595</v>
      </c>
      <c r="C554" s="731" t="s">
        <v>616</v>
      </c>
      <c r="D554" s="732" t="s">
        <v>617</v>
      </c>
      <c r="E554" s="733">
        <v>50113001</v>
      </c>
      <c r="F554" s="732" t="s">
        <v>632</v>
      </c>
      <c r="G554" s="731" t="s">
        <v>648</v>
      </c>
      <c r="H554" s="731">
        <v>168326</v>
      </c>
      <c r="I554" s="731">
        <v>168326</v>
      </c>
      <c r="J554" s="731" t="s">
        <v>872</v>
      </c>
      <c r="K554" s="731" t="s">
        <v>1502</v>
      </c>
      <c r="L554" s="734">
        <v>393.33</v>
      </c>
      <c r="M554" s="734">
        <v>1</v>
      </c>
      <c r="N554" s="735">
        <v>393.33</v>
      </c>
    </row>
    <row r="555" spans="1:14" ht="14.45" customHeight="1" x14ac:dyDescent="0.2">
      <c r="A555" s="729" t="s">
        <v>594</v>
      </c>
      <c r="B555" s="730" t="s">
        <v>595</v>
      </c>
      <c r="C555" s="731" t="s">
        <v>616</v>
      </c>
      <c r="D555" s="732" t="s">
        <v>617</v>
      </c>
      <c r="E555" s="733">
        <v>50113001</v>
      </c>
      <c r="F555" s="732" t="s">
        <v>632</v>
      </c>
      <c r="G555" s="731" t="s">
        <v>648</v>
      </c>
      <c r="H555" s="731">
        <v>193745</v>
      </c>
      <c r="I555" s="731">
        <v>193745</v>
      </c>
      <c r="J555" s="731" t="s">
        <v>874</v>
      </c>
      <c r="K555" s="731" t="s">
        <v>875</v>
      </c>
      <c r="L555" s="734">
        <v>1505.8700000000001</v>
      </c>
      <c r="M555" s="734">
        <v>1</v>
      </c>
      <c r="N555" s="735">
        <v>1505.8700000000001</v>
      </c>
    </row>
    <row r="556" spans="1:14" ht="14.45" customHeight="1" x14ac:dyDescent="0.2">
      <c r="A556" s="729" t="s">
        <v>594</v>
      </c>
      <c r="B556" s="730" t="s">
        <v>595</v>
      </c>
      <c r="C556" s="731" t="s">
        <v>616</v>
      </c>
      <c r="D556" s="732" t="s">
        <v>617</v>
      </c>
      <c r="E556" s="733">
        <v>50113001</v>
      </c>
      <c r="F556" s="732" t="s">
        <v>632</v>
      </c>
      <c r="G556" s="731" t="s">
        <v>629</v>
      </c>
      <c r="H556" s="731">
        <v>173838</v>
      </c>
      <c r="I556" s="731">
        <v>173838</v>
      </c>
      <c r="J556" s="731" t="s">
        <v>1503</v>
      </c>
      <c r="K556" s="731" t="s">
        <v>1504</v>
      </c>
      <c r="L556" s="734">
        <v>18847.477500000001</v>
      </c>
      <c r="M556" s="734">
        <v>4</v>
      </c>
      <c r="N556" s="735">
        <v>75389.91</v>
      </c>
    </row>
    <row r="557" spans="1:14" ht="14.45" customHeight="1" x14ac:dyDescent="0.2">
      <c r="A557" s="729" t="s">
        <v>594</v>
      </c>
      <c r="B557" s="730" t="s">
        <v>595</v>
      </c>
      <c r="C557" s="731" t="s">
        <v>616</v>
      </c>
      <c r="D557" s="732" t="s">
        <v>617</v>
      </c>
      <c r="E557" s="733">
        <v>50113001</v>
      </c>
      <c r="F557" s="732" t="s">
        <v>632</v>
      </c>
      <c r="G557" s="731" t="s">
        <v>629</v>
      </c>
      <c r="H557" s="731">
        <v>502196</v>
      </c>
      <c r="I557" s="731">
        <v>9999999</v>
      </c>
      <c r="J557" s="731" t="s">
        <v>1505</v>
      </c>
      <c r="K557" s="731" t="s">
        <v>1506</v>
      </c>
      <c r="L557" s="734">
        <v>20855.12</v>
      </c>
      <c r="M557" s="734">
        <v>2</v>
      </c>
      <c r="N557" s="735">
        <v>41710.239999999998</v>
      </c>
    </row>
    <row r="558" spans="1:14" ht="14.45" customHeight="1" x14ac:dyDescent="0.2">
      <c r="A558" s="729" t="s">
        <v>594</v>
      </c>
      <c r="B558" s="730" t="s">
        <v>595</v>
      </c>
      <c r="C558" s="731" t="s">
        <v>616</v>
      </c>
      <c r="D558" s="732" t="s">
        <v>617</v>
      </c>
      <c r="E558" s="733">
        <v>50113001</v>
      </c>
      <c r="F558" s="732" t="s">
        <v>632</v>
      </c>
      <c r="G558" s="731" t="s">
        <v>629</v>
      </c>
      <c r="H558" s="731">
        <v>162597</v>
      </c>
      <c r="I558" s="731">
        <v>62597</v>
      </c>
      <c r="J558" s="731" t="s">
        <v>1507</v>
      </c>
      <c r="K558" s="731" t="s">
        <v>1508</v>
      </c>
      <c r="L558" s="734">
        <v>77.912499999999994</v>
      </c>
      <c r="M558" s="734">
        <v>4</v>
      </c>
      <c r="N558" s="735">
        <v>311.64999999999998</v>
      </c>
    </row>
    <row r="559" spans="1:14" ht="14.45" customHeight="1" x14ac:dyDescent="0.2">
      <c r="A559" s="729" t="s">
        <v>594</v>
      </c>
      <c r="B559" s="730" t="s">
        <v>595</v>
      </c>
      <c r="C559" s="731" t="s">
        <v>616</v>
      </c>
      <c r="D559" s="732" t="s">
        <v>617</v>
      </c>
      <c r="E559" s="733">
        <v>50113001</v>
      </c>
      <c r="F559" s="732" t="s">
        <v>632</v>
      </c>
      <c r="G559" s="731" t="s">
        <v>629</v>
      </c>
      <c r="H559" s="731">
        <v>447</v>
      </c>
      <c r="I559" s="731">
        <v>447</v>
      </c>
      <c r="J559" s="731" t="s">
        <v>1509</v>
      </c>
      <c r="K559" s="731" t="s">
        <v>1510</v>
      </c>
      <c r="L559" s="734">
        <v>178.95869565217387</v>
      </c>
      <c r="M559" s="734">
        <v>23</v>
      </c>
      <c r="N559" s="735">
        <v>4116.0499999999993</v>
      </c>
    </row>
    <row r="560" spans="1:14" ht="14.45" customHeight="1" x14ac:dyDescent="0.2">
      <c r="A560" s="729" t="s">
        <v>594</v>
      </c>
      <c r="B560" s="730" t="s">
        <v>595</v>
      </c>
      <c r="C560" s="731" t="s">
        <v>616</v>
      </c>
      <c r="D560" s="732" t="s">
        <v>617</v>
      </c>
      <c r="E560" s="733">
        <v>50113001</v>
      </c>
      <c r="F560" s="732" t="s">
        <v>632</v>
      </c>
      <c r="G560" s="731" t="s">
        <v>629</v>
      </c>
      <c r="H560" s="731">
        <v>199680</v>
      </c>
      <c r="I560" s="731">
        <v>199680</v>
      </c>
      <c r="J560" s="731" t="s">
        <v>887</v>
      </c>
      <c r="K560" s="731" t="s">
        <v>888</v>
      </c>
      <c r="L560" s="734">
        <v>362.45999999999992</v>
      </c>
      <c r="M560" s="734">
        <v>5</v>
      </c>
      <c r="N560" s="735">
        <v>1812.2999999999997</v>
      </c>
    </row>
    <row r="561" spans="1:14" ht="14.45" customHeight="1" x14ac:dyDescent="0.2">
      <c r="A561" s="729" t="s">
        <v>594</v>
      </c>
      <c r="B561" s="730" t="s">
        <v>595</v>
      </c>
      <c r="C561" s="731" t="s">
        <v>616</v>
      </c>
      <c r="D561" s="732" t="s">
        <v>617</v>
      </c>
      <c r="E561" s="733">
        <v>50113001</v>
      </c>
      <c r="F561" s="732" t="s">
        <v>632</v>
      </c>
      <c r="G561" s="731" t="s">
        <v>629</v>
      </c>
      <c r="H561" s="731">
        <v>849971</v>
      </c>
      <c r="I561" s="731">
        <v>137494</v>
      </c>
      <c r="J561" s="731" t="s">
        <v>1511</v>
      </c>
      <c r="K561" s="731" t="s">
        <v>329</v>
      </c>
      <c r="L561" s="734">
        <v>579.45000000000005</v>
      </c>
      <c r="M561" s="734">
        <v>2</v>
      </c>
      <c r="N561" s="735">
        <v>1158.9000000000001</v>
      </c>
    </row>
    <row r="562" spans="1:14" ht="14.45" customHeight="1" x14ac:dyDescent="0.2">
      <c r="A562" s="729" t="s">
        <v>594</v>
      </c>
      <c r="B562" s="730" t="s">
        <v>595</v>
      </c>
      <c r="C562" s="731" t="s">
        <v>616</v>
      </c>
      <c r="D562" s="732" t="s">
        <v>617</v>
      </c>
      <c r="E562" s="733">
        <v>50113001</v>
      </c>
      <c r="F562" s="732" t="s">
        <v>632</v>
      </c>
      <c r="G562" s="731" t="s">
        <v>629</v>
      </c>
      <c r="H562" s="731">
        <v>159465</v>
      </c>
      <c r="I562" s="731">
        <v>159465</v>
      </c>
      <c r="J562" s="731" t="s">
        <v>1512</v>
      </c>
      <c r="K562" s="731" t="s">
        <v>1513</v>
      </c>
      <c r="L562" s="734">
        <v>3359.5900000000006</v>
      </c>
      <c r="M562" s="734">
        <v>7</v>
      </c>
      <c r="N562" s="735">
        <v>23517.130000000005</v>
      </c>
    </row>
    <row r="563" spans="1:14" ht="14.45" customHeight="1" x14ac:dyDescent="0.2">
      <c r="A563" s="729" t="s">
        <v>594</v>
      </c>
      <c r="B563" s="730" t="s">
        <v>595</v>
      </c>
      <c r="C563" s="731" t="s">
        <v>616</v>
      </c>
      <c r="D563" s="732" t="s">
        <v>617</v>
      </c>
      <c r="E563" s="733">
        <v>50113001</v>
      </c>
      <c r="F563" s="732" t="s">
        <v>632</v>
      </c>
      <c r="G563" s="731" t="s">
        <v>629</v>
      </c>
      <c r="H563" s="731">
        <v>157586</v>
      </c>
      <c r="I563" s="731">
        <v>57586</v>
      </c>
      <c r="J563" s="731" t="s">
        <v>1514</v>
      </c>
      <c r="K563" s="731" t="s">
        <v>1515</v>
      </c>
      <c r="L563" s="734">
        <v>73.620000000000019</v>
      </c>
      <c r="M563" s="734">
        <v>1</v>
      </c>
      <c r="N563" s="735">
        <v>73.620000000000019</v>
      </c>
    </row>
    <row r="564" spans="1:14" ht="14.45" customHeight="1" x14ac:dyDescent="0.2">
      <c r="A564" s="729" t="s">
        <v>594</v>
      </c>
      <c r="B564" s="730" t="s">
        <v>595</v>
      </c>
      <c r="C564" s="731" t="s">
        <v>616</v>
      </c>
      <c r="D564" s="732" t="s">
        <v>617</v>
      </c>
      <c r="E564" s="733">
        <v>50113001</v>
      </c>
      <c r="F564" s="732" t="s">
        <v>632</v>
      </c>
      <c r="G564" s="731" t="s">
        <v>629</v>
      </c>
      <c r="H564" s="731">
        <v>848560</v>
      </c>
      <c r="I564" s="731">
        <v>125752</v>
      </c>
      <c r="J564" s="731" t="s">
        <v>1516</v>
      </c>
      <c r="K564" s="731" t="s">
        <v>1517</v>
      </c>
      <c r="L564" s="734">
        <v>222.98999999999995</v>
      </c>
      <c r="M564" s="734">
        <v>1</v>
      </c>
      <c r="N564" s="735">
        <v>222.98999999999995</v>
      </c>
    </row>
    <row r="565" spans="1:14" ht="14.45" customHeight="1" x14ac:dyDescent="0.2">
      <c r="A565" s="729" t="s">
        <v>594</v>
      </c>
      <c r="B565" s="730" t="s">
        <v>595</v>
      </c>
      <c r="C565" s="731" t="s">
        <v>616</v>
      </c>
      <c r="D565" s="732" t="s">
        <v>617</v>
      </c>
      <c r="E565" s="733">
        <v>50113001</v>
      </c>
      <c r="F565" s="732" t="s">
        <v>632</v>
      </c>
      <c r="G565" s="731" t="s">
        <v>629</v>
      </c>
      <c r="H565" s="731">
        <v>225510</v>
      </c>
      <c r="I565" s="731">
        <v>225510</v>
      </c>
      <c r="J565" s="731" t="s">
        <v>1518</v>
      </c>
      <c r="K565" s="731" t="s">
        <v>1519</v>
      </c>
      <c r="L565" s="734">
        <v>64.72</v>
      </c>
      <c r="M565" s="734">
        <v>1</v>
      </c>
      <c r="N565" s="735">
        <v>64.72</v>
      </c>
    </row>
    <row r="566" spans="1:14" ht="14.45" customHeight="1" x14ac:dyDescent="0.2">
      <c r="A566" s="729" t="s">
        <v>594</v>
      </c>
      <c r="B566" s="730" t="s">
        <v>595</v>
      </c>
      <c r="C566" s="731" t="s">
        <v>616</v>
      </c>
      <c r="D566" s="732" t="s">
        <v>617</v>
      </c>
      <c r="E566" s="733">
        <v>50113001</v>
      </c>
      <c r="F566" s="732" t="s">
        <v>632</v>
      </c>
      <c r="G566" s="731" t="s">
        <v>629</v>
      </c>
      <c r="H566" s="731">
        <v>149990</v>
      </c>
      <c r="I566" s="731">
        <v>49990</v>
      </c>
      <c r="J566" s="731" t="s">
        <v>908</v>
      </c>
      <c r="K566" s="731" t="s">
        <v>1520</v>
      </c>
      <c r="L566" s="734">
        <v>170.40999923489142</v>
      </c>
      <c r="M566" s="734">
        <v>40</v>
      </c>
      <c r="N566" s="735">
        <v>6816.3999693956566</v>
      </c>
    </row>
    <row r="567" spans="1:14" ht="14.45" customHeight="1" x14ac:dyDescent="0.2">
      <c r="A567" s="729" t="s">
        <v>594</v>
      </c>
      <c r="B567" s="730" t="s">
        <v>595</v>
      </c>
      <c r="C567" s="731" t="s">
        <v>616</v>
      </c>
      <c r="D567" s="732" t="s">
        <v>617</v>
      </c>
      <c r="E567" s="733">
        <v>50113001</v>
      </c>
      <c r="F567" s="732" t="s">
        <v>632</v>
      </c>
      <c r="G567" s="731" t="s">
        <v>629</v>
      </c>
      <c r="H567" s="731">
        <v>241226</v>
      </c>
      <c r="I567" s="731">
        <v>241226</v>
      </c>
      <c r="J567" s="731" t="s">
        <v>1521</v>
      </c>
      <c r="K567" s="731" t="s">
        <v>1522</v>
      </c>
      <c r="L567" s="734">
        <v>82.78</v>
      </c>
      <c r="M567" s="734">
        <v>1</v>
      </c>
      <c r="N567" s="735">
        <v>82.78</v>
      </c>
    </row>
    <row r="568" spans="1:14" ht="14.45" customHeight="1" x14ac:dyDescent="0.2">
      <c r="A568" s="729" t="s">
        <v>594</v>
      </c>
      <c r="B568" s="730" t="s">
        <v>595</v>
      </c>
      <c r="C568" s="731" t="s">
        <v>616</v>
      </c>
      <c r="D568" s="732" t="s">
        <v>617</v>
      </c>
      <c r="E568" s="733">
        <v>50113001</v>
      </c>
      <c r="F568" s="732" t="s">
        <v>632</v>
      </c>
      <c r="G568" s="731" t="s">
        <v>648</v>
      </c>
      <c r="H568" s="731">
        <v>213494</v>
      </c>
      <c r="I568" s="731">
        <v>213494</v>
      </c>
      <c r="J568" s="731" t="s">
        <v>927</v>
      </c>
      <c r="K568" s="731" t="s">
        <v>931</v>
      </c>
      <c r="L568" s="734">
        <v>408.90456790123454</v>
      </c>
      <c r="M568" s="734">
        <v>81</v>
      </c>
      <c r="N568" s="735">
        <v>33121.269999999997</v>
      </c>
    </row>
    <row r="569" spans="1:14" ht="14.45" customHeight="1" x14ac:dyDescent="0.2">
      <c r="A569" s="729" t="s">
        <v>594</v>
      </c>
      <c r="B569" s="730" t="s">
        <v>595</v>
      </c>
      <c r="C569" s="731" t="s">
        <v>616</v>
      </c>
      <c r="D569" s="732" t="s">
        <v>617</v>
      </c>
      <c r="E569" s="733">
        <v>50113001</v>
      </c>
      <c r="F569" s="732" t="s">
        <v>632</v>
      </c>
      <c r="G569" s="731" t="s">
        <v>648</v>
      </c>
      <c r="H569" s="731">
        <v>213485</v>
      </c>
      <c r="I569" s="731">
        <v>213485</v>
      </c>
      <c r="J569" s="731" t="s">
        <v>927</v>
      </c>
      <c r="K569" s="731" t="s">
        <v>930</v>
      </c>
      <c r="L569" s="734">
        <v>721.16</v>
      </c>
      <c r="M569" s="734">
        <v>3</v>
      </c>
      <c r="N569" s="735">
        <v>2163.48</v>
      </c>
    </row>
    <row r="570" spans="1:14" ht="14.45" customHeight="1" x14ac:dyDescent="0.2">
      <c r="A570" s="729" t="s">
        <v>594</v>
      </c>
      <c r="B570" s="730" t="s">
        <v>595</v>
      </c>
      <c r="C570" s="731" t="s">
        <v>616</v>
      </c>
      <c r="D570" s="732" t="s">
        <v>617</v>
      </c>
      <c r="E570" s="733">
        <v>50113001</v>
      </c>
      <c r="F570" s="732" t="s">
        <v>632</v>
      </c>
      <c r="G570" s="731" t="s">
        <v>648</v>
      </c>
      <c r="H570" s="731">
        <v>213489</v>
      </c>
      <c r="I570" s="731">
        <v>213489</v>
      </c>
      <c r="J570" s="731" t="s">
        <v>927</v>
      </c>
      <c r="K570" s="731" t="s">
        <v>929</v>
      </c>
      <c r="L570" s="734">
        <v>628.096</v>
      </c>
      <c r="M570" s="734">
        <v>20</v>
      </c>
      <c r="N570" s="735">
        <v>12561.92</v>
      </c>
    </row>
    <row r="571" spans="1:14" ht="14.45" customHeight="1" x14ac:dyDescent="0.2">
      <c r="A571" s="729" t="s">
        <v>594</v>
      </c>
      <c r="B571" s="730" t="s">
        <v>595</v>
      </c>
      <c r="C571" s="731" t="s">
        <v>616</v>
      </c>
      <c r="D571" s="732" t="s">
        <v>617</v>
      </c>
      <c r="E571" s="733">
        <v>50113001</v>
      </c>
      <c r="F571" s="732" t="s">
        <v>632</v>
      </c>
      <c r="G571" s="731" t="s">
        <v>648</v>
      </c>
      <c r="H571" s="731">
        <v>213487</v>
      </c>
      <c r="I571" s="731">
        <v>213487</v>
      </c>
      <c r="J571" s="731" t="s">
        <v>927</v>
      </c>
      <c r="K571" s="731" t="s">
        <v>928</v>
      </c>
      <c r="L571" s="734">
        <v>272.23306122448969</v>
      </c>
      <c r="M571" s="734">
        <v>147</v>
      </c>
      <c r="N571" s="735">
        <v>40018.259999999987</v>
      </c>
    </row>
    <row r="572" spans="1:14" ht="14.45" customHeight="1" x14ac:dyDescent="0.2">
      <c r="A572" s="729" t="s">
        <v>594</v>
      </c>
      <c r="B572" s="730" t="s">
        <v>595</v>
      </c>
      <c r="C572" s="731" t="s">
        <v>616</v>
      </c>
      <c r="D572" s="732" t="s">
        <v>617</v>
      </c>
      <c r="E572" s="733">
        <v>50113001</v>
      </c>
      <c r="F572" s="732" t="s">
        <v>632</v>
      </c>
      <c r="G572" s="731" t="s">
        <v>648</v>
      </c>
      <c r="H572" s="731">
        <v>156804</v>
      </c>
      <c r="I572" s="731">
        <v>56804</v>
      </c>
      <c r="J572" s="731" t="s">
        <v>939</v>
      </c>
      <c r="K572" s="731" t="s">
        <v>936</v>
      </c>
      <c r="L572" s="734">
        <v>31.52</v>
      </c>
      <c r="M572" s="734">
        <v>3</v>
      </c>
      <c r="N572" s="735">
        <v>94.56</v>
      </c>
    </row>
    <row r="573" spans="1:14" ht="14.45" customHeight="1" x14ac:dyDescent="0.2">
      <c r="A573" s="729" t="s">
        <v>594</v>
      </c>
      <c r="B573" s="730" t="s">
        <v>595</v>
      </c>
      <c r="C573" s="731" t="s">
        <v>616</v>
      </c>
      <c r="D573" s="732" t="s">
        <v>617</v>
      </c>
      <c r="E573" s="733">
        <v>50113001</v>
      </c>
      <c r="F573" s="732" t="s">
        <v>632</v>
      </c>
      <c r="G573" s="731" t="s">
        <v>648</v>
      </c>
      <c r="H573" s="731">
        <v>239807</v>
      </c>
      <c r="I573" s="731">
        <v>239807</v>
      </c>
      <c r="J573" s="731" t="s">
        <v>941</v>
      </c>
      <c r="K573" s="731" t="s">
        <v>942</v>
      </c>
      <c r="L573" s="734">
        <v>40.37624203821656</v>
      </c>
      <c r="M573" s="734">
        <v>157</v>
      </c>
      <c r="N573" s="735">
        <v>6339.07</v>
      </c>
    </row>
    <row r="574" spans="1:14" ht="14.45" customHeight="1" x14ac:dyDescent="0.2">
      <c r="A574" s="729" t="s">
        <v>594</v>
      </c>
      <c r="B574" s="730" t="s">
        <v>595</v>
      </c>
      <c r="C574" s="731" t="s">
        <v>616</v>
      </c>
      <c r="D574" s="732" t="s">
        <v>617</v>
      </c>
      <c r="E574" s="733">
        <v>50113001</v>
      </c>
      <c r="F574" s="732" t="s">
        <v>632</v>
      </c>
      <c r="G574" s="731" t="s">
        <v>648</v>
      </c>
      <c r="H574" s="731">
        <v>214036</v>
      </c>
      <c r="I574" s="731">
        <v>214036</v>
      </c>
      <c r="J574" s="731" t="s">
        <v>941</v>
      </c>
      <c r="K574" s="731" t="s">
        <v>942</v>
      </c>
      <c r="L574" s="734">
        <v>40.353211678832125</v>
      </c>
      <c r="M574" s="734">
        <v>137</v>
      </c>
      <c r="N574" s="735">
        <v>5528.3900000000012</v>
      </c>
    </row>
    <row r="575" spans="1:14" ht="14.45" customHeight="1" x14ac:dyDescent="0.2">
      <c r="A575" s="729" t="s">
        <v>594</v>
      </c>
      <c r="B575" s="730" t="s">
        <v>595</v>
      </c>
      <c r="C575" s="731" t="s">
        <v>616</v>
      </c>
      <c r="D575" s="732" t="s">
        <v>617</v>
      </c>
      <c r="E575" s="733">
        <v>50113001</v>
      </c>
      <c r="F575" s="732" t="s">
        <v>632</v>
      </c>
      <c r="G575" s="731" t="s">
        <v>629</v>
      </c>
      <c r="H575" s="731">
        <v>243407</v>
      </c>
      <c r="I575" s="731">
        <v>243407</v>
      </c>
      <c r="J575" s="731" t="s">
        <v>1523</v>
      </c>
      <c r="K575" s="731" t="s">
        <v>1524</v>
      </c>
      <c r="L575" s="734">
        <v>247.72999999999996</v>
      </c>
      <c r="M575" s="734">
        <v>18</v>
      </c>
      <c r="N575" s="735">
        <v>4459.1399999999994</v>
      </c>
    </row>
    <row r="576" spans="1:14" ht="14.45" customHeight="1" x14ac:dyDescent="0.2">
      <c r="A576" s="729" t="s">
        <v>594</v>
      </c>
      <c r="B576" s="730" t="s">
        <v>595</v>
      </c>
      <c r="C576" s="731" t="s">
        <v>616</v>
      </c>
      <c r="D576" s="732" t="s">
        <v>617</v>
      </c>
      <c r="E576" s="733">
        <v>50113001</v>
      </c>
      <c r="F576" s="732" t="s">
        <v>632</v>
      </c>
      <c r="G576" s="731" t="s">
        <v>629</v>
      </c>
      <c r="H576" s="731">
        <v>199333</v>
      </c>
      <c r="I576" s="731">
        <v>99333</v>
      </c>
      <c r="J576" s="731" t="s">
        <v>943</v>
      </c>
      <c r="K576" s="731" t="s">
        <v>944</v>
      </c>
      <c r="L576" s="734">
        <v>246.77648148148151</v>
      </c>
      <c r="M576" s="734">
        <v>108</v>
      </c>
      <c r="N576" s="735">
        <v>26651.860000000004</v>
      </c>
    </row>
    <row r="577" spans="1:14" ht="14.45" customHeight="1" x14ac:dyDescent="0.2">
      <c r="A577" s="729" t="s">
        <v>594</v>
      </c>
      <c r="B577" s="730" t="s">
        <v>595</v>
      </c>
      <c r="C577" s="731" t="s">
        <v>616</v>
      </c>
      <c r="D577" s="732" t="s">
        <v>617</v>
      </c>
      <c r="E577" s="733">
        <v>50113001</v>
      </c>
      <c r="F577" s="732" t="s">
        <v>632</v>
      </c>
      <c r="G577" s="731" t="s">
        <v>629</v>
      </c>
      <c r="H577" s="731">
        <v>221744</v>
      </c>
      <c r="I577" s="731">
        <v>221744</v>
      </c>
      <c r="J577" s="731" t="s">
        <v>945</v>
      </c>
      <c r="K577" s="731" t="s">
        <v>946</v>
      </c>
      <c r="L577" s="734">
        <v>38.963478699055955</v>
      </c>
      <c r="M577" s="734">
        <v>253</v>
      </c>
      <c r="N577" s="735">
        <v>9857.7601108611561</v>
      </c>
    </row>
    <row r="578" spans="1:14" ht="14.45" customHeight="1" x14ac:dyDescent="0.2">
      <c r="A578" s="729" t="s">
        <v>594</v>
      </c>
      <c r="B578" s="730" t="s">
        <v>595</v>
      </c>
      <c r="C578" s="731" t="s">
        <v>616</v>
      </c>
      <c r="D578" s="732" t="s">
        <v>617</v>
      </c>
      <c r="E578" s="733">
        <v>50113001</v>
      </c>
      <c r="F578" s="732" t="s">
        <v>632</v>
      </c>
      <c r="G578" s="731" t="s">
        <v>629</v>
      </c>
      <c r="H578" s="731">
        <v>237926</v>
      </c>
      <c r="I578" s="731">
        <v>237926</v>
      </c>
      <c r="J578" s="731" t="s">
        <v>1525</v>
      </c>
      <c r="K578" s="731" t="s">
        <v>1526</v>
      </c>
      <c r="L578" s="734">
        <v>118.73863636363636</v>
      </c>
      <c r="M578" s="734">
        <v>22</v>
      </c>
      <c r="N578" s="735">
        <v>2612.25</v>
      </c>
    </row>
    <row r="579" spans="1:14" ht="14.45" customHeight="1" x14ac:dyDescent="0.2">
      <c r="A579" s="729" t="s">
        <v>594</v>
      </c>
      <c r="B579" s="730" t="s">
        <v>595</v>
      </c>
      <c r="C579" s="731" t="s">
        <v>616</v>
      </c>
      <c r="D579" s="732" t="s">
        <v>617</v>
      </c>
      <c r="E579" s="733">
        <v>50113001</v>
      </c>
      <c r="F579" s="732" t="s">
        <v>632</v>
      </c>
      <c r="G579" s="731" t="s">
        <v>629</v>
      </c>
      <c r="H579" s="731">
        <v>165633</v>
      </c>
      <c r="I579" s="731">
        <v>165751</v>
      </c>
      <c r="J579" s="731" t="s">
        <v>1527</v>
      </c>
      <c r="K579" s="731" t="s">
        <v>1528</v>
      </c>
      <c r="L579" s="734">
        <v>3951.64</v>
      </c>
      <c r="M579" s="734">
        <v>7</v>
      </c>
      <c r="N579" s="735">
        <v>27661.48</v>
      </c>
    </row>
    <row r="580" spans="1:14" ht="14.45" customHeight="1" x14ac:dyDescent="0.2">
      <c r="A580" s="729" t="s">
        <v>594</v>
      </c>
      <c r="B580" s="730" t="s">
        <v>595</v>
      </c>
      <c r="C580" s="731" t="s">
        <v>616</v>
      </c>
      <c r="D580" s="732" t="s">
        <v>617</v>
      </c>
      <c r="E580" s="733">
        <v>50113001</v>
      </c>
      <c r="F580" s="732" t="s">
        <v>632</v>
      </c>
      <c r="G580" s="731" t="s">
        <v>629</v>
      </c>
      <c r="H580" s="731">
        <v>111337</v>
      </c>
      <c r="I580" s="731">
        <v>52421</v>
      </c>
      <c r="J580" s="731" t="s">
        <v>949</v>
      </c>
      <c r="K580" s="731" t="s">
        <v>950</v>
      </c>
      <c r="L580" s="734">
        <v>75.899999999999991</v>
      </c>
      <c r="M580" s="734">
        <v>38</v>
      </c>
      <c r="N580" s="735">
        <v>2884.2</v>
      </c>
    </row>
    <row r="581" spans="1:14" ht="14.45" customHeight="1" x14ac:dyDescent="0.2">
      <c r="A581" s="729" t="s">
        <v>594</v>
      </c>
      <c r="B581" s="730" t="s">
        <v>595</v>
      </c>
      <c r="C581" s="731" t="s">
        <v>616</v>
      </c>
      <c r="D581" s="732" t="s">
        <v>617</v>
      </c>
      <c r="E581" s="733">
        <v>50113001</v>
      </c>
      <c r="F581" s="732" t="s">
        <v>632</v>
      </c>
      <c r="G581" s="731" t="s">
        <v>629</v>
      </c>
      <c r="H581" s="731">
        <v>31915</v>
      </c>
      <c r="I581" s="731">
        <v>31915</v>
      </c>
      <c r="J581" s="731" t="s">
        <v>953</v>
      </c>
      <c r="K581" s="731" t="s">
        <v>954</v>
      </c>
      <c r="L581" s="734">
        <v>173.68999999999997</v>
      </c>
      <c r="M581" s="734">
        <v>56</v>
      </c>
      <c r="N581" s="735">
        <v>9726.6399999999976</v>
      </c>
    </row>
    <row r="582" spans="1:14" ht="14.45" customHeight="1" x14ac:dyDescent="0.2">
      <c r="A582" s="729" t="s">
        <v>594</v>
      </c>
      <c r="B582" s="730" t="s">
        <v>595</v>
      </c>
      <c r="C582" s="731" t="s">
        <v>616</v>
      </c>
      <c r="D582" s="732" t="s">
        <v>617</v>
      </c>
      <c r="E582" s="733">
        <v>50113001</v>
      </c>
      <c r="F582" s="732" t="s">
        <v>632</v>
      </c>
      <c r="G582" s="731" t="s">
        <v>629</v>
      </c>
      <c r="H582" s="731">
        <v>47706</v>
      </c>
      <c r="I582" s="731">
        <v>47706</v>
      </c>
      <c r="J582" s="731" t="s">
        <v>1529</v>
      </c>
      <c r="K582" s="731" t="s">
        <v>1530</v>
      </c>
      <c r="L582" s="734">
        <v>288.52999999999997</v>
      </c>
      <c r="M582" s="734">
        <v>2</v>
      </c>
      <c r="N582" s="735">
        <v>577.05999999999995</v>
      </c>
    </row>
    <row r="583" spans="1:14" ht="14.45" customHeight="1" x14ac:dyDescent="0.2">
      <c r="A583" s="729" t="s">
        <v>594</v>
      </c>
      <c r="B583" s="730" t="s">
        <v>595</v>
      </c>
      <c r="C583" s="731" t="s">
        <v>616</v>
      </c>
      <c r="D583" s="732" t="s">
        <v>617</v>
      </c>
      <c r="E583" s="733">
        <v>50113001</v>
      </c>
      <c r="F583" s="732" t="s">
        <v>632</v>
      </c>
      <c r="G583" s="731" t="s">
        <v>629</v>
      </c>
      <c r="H583" s="731">
        <v>207769</v>
      </c>
      <c r="I583" s="731">
        <v>207769</v>
      </c>
      <c r="J583" s="731" t="s">
        <v>1531</v>
      </c>
      <c r="K583" s="731" t="s">
        <v>1532</v>
      </c>
      <c r="L583" s="734">
        <v>157.07</v>
      </c>
      <c r="M583" s="734">
        <v>2</v>
      </c>
      <c r="N583" s="735">
        <v>314.14</v>
      </c>
    </row>
    <row r="584" spans="1:14" ht="14.45" customHeight="1" x14ac:dyDescent="0.2">
      <c r="A584" s="729" t="s">
        <v>594</v>
      </c>
      <c r="B584" s="730" t="s">
        <v>595</v>
      </c>
      <c r="C584" s="731" t="s">
        <v>616</v>
      </c>
      <c r="D584" s="732" t="s">
        <v>617</v>
      </c>
      <c r="E584" s="733">
        <v>50113001</v>
      </c>
      <c r="F584" s="732" t="s">
        <v>632</v>
      </c>
      <c r="G584" s="731" t="s">
        <v>629</v>
      </c>
      <c r="H584" s="731">
        <v>207771</v>
      </c>
      <c r="I584" s="731">
        <v>207771</v>
      </c>
      <c r="J584" s="731" t="s">
        <v>1531</v>
      </c>
      <c r="K584" s="731" t="s">
        <v>1533</v>
      </c>
      <c r="L584" s="734">
        <v>365.96999999999997</v>
      </c>
      <c r="M584" s="734">
        <v>1</v>
      </c>
      <c r="N584" s="735">
        <v>365.96999999999997</v>
      </c>
    </row>
    <row r="585" spans="1:14" ht="14.45" customHeight="1" x14ac:dyDescent="0.2">
      <c r="A585" s="729" t="s">
        <v>594</v>
      </c>
      <c r="B585" s="730" t="s">
        <v>595</v>
      </c>
      <c r="C585" s="731" t="s">
        <v>616</v>
      </c>
      <c r="D585" s="732" t="s">
        <v>617</v>
      </c>
      <c r="E585" s="733">
        <v>50113001</v>
      </c>
      <c r="F585" s="732" t="s">
        <v>632</v>
      </c>
      <c r="G585" s="731" t="s">
        <v>629</v>
      </c>
      <c r="H585" s="731">
        <v>47244</v>
      </c>
      <c r="I585" s="731">
        <v>47244</v>
      </c>
      <c r="J585" s="731" t="s">
        <v>955</v>
      </c>
      <c r="K585" s="731" t="s">
        <v>954</v>
      </c>
      <c r="L585" s="734">
        <v>143</v>
      </c>
      <c r="M585" s="734">
        <v>58</v>
      </c>
      <c r="N585" s="735">
        <v>8294</v>
      </c>
    </row>
    <row r="586" spans="1:14" ht="14.45" customHeight="1" x14ac:dyDescent="0.2">
      <c r="A586" s="729" t="s">
        <v>594</v>
      </c>
      <c r="B586" s="730" t="s">
        <v>595</v>
      </c>
      <c r="C586" s="731" t="s">
        <v>616</v>
      </c>
      <c r="D586" s="732" t="s">
        <v>617</v>
      </c>
      <c r="E586" s="733">
        <v>50113001</v>
      </c>
      <c r="F586" s="732" t="s">
        <v>632</v>
      </c>
      <c r="G586" s="731" t="s">
        <v>629</v>
      </c>
      <c r="H586" s="731">
        <v>47249</v>
      </c>
      <c r="I586" s="731">
        <v>47249</v>
      </c>
      <c r="J586" s="731" t="s">
        <v>955</v>
      </c>
      <c r="K586" s="731" t="s">
        <v>1534</v>
      </c>
      <c r="L586" s="734">
        <v>126.5</v>
      </c>
      <c r="M586" s="734">
        <v>19</v>
      </c>
      <c r="N586" s="735">
        <v>2403.5</v>
      </c>
    </row>
    <row r="587" spans="1:14" ht="14.45" customHeight="1" x14ac:dyDescent="0.2">
      <c r="A587" s="729" t="s">
        <v>594</v>
      </c>
      <c r="B587" s="730" t="s">
        <v>595</v>
      </c>
      <c r="C587" s="731" t="s">
        <v>616</v>
      </c>
      <c r="D587" s="732" t="s">
        <v>617</v>
      </c>
      <c r="E587" s="733">
        <v>50113001</v>
      </c>
      <c r="F587" s="732" t="s">
        <v>632</v>
      </c>
      <c r="G587" s="731" t="s">
        <v>629</v>
      </c>
      <c r="H587" s="731">
        <v>47256</v>
      </c>
      <c r="I587" s="731">
        <v>47256</v>
      </c>
      <c r="J587" s="731" t="s">
        <v>955</v>
      </c>
      <c r="K587" s="731" t="s">
        <v>956</v>
      </c>
      <c r="L587" s="734">
        <v>222.19999999999987</v>
      </c>
      <c r="M587" s="734">
        <v>33</v>
      </c>
      <c r="N587" s="735">
        <v>7332.5999999999958</v>
      </c>
    </row>
    <row r="588" spans="1:14" ht="14.45" customHeight="1" x14ac:dyDescent="0.2">
      <c r="A588" s="729" t="s">
        <v>594</v>
      </c>
      <c r="B588" s="730" t="s">
        <v>595</v>
      </c>
      <c r="C588" s="731" t="s">
        <v>616</v>
      </c>
      <c r="D588" s="732" t="s">
        <v>617</v>
      </c>
      <c r="E588" s="733">
        <v>50113001</v>
      </c>
      <c r="F588" s="732" t="s">
        <v>632</v>
      </c>
      <c r="G588" s="731" t="s">
        <v>629</v>
      </c>
      <c r="H588" s="731">
        <v>125366</v>
      </c>
      <c r="I588" s="731">
        <v>25366</v>
      </c>
      <c r="J588" s="731" t="s">
        <v>966</v>
      </c>
      <c r="K588" s="731" t="s">
        <v>967</v>
      </c>
      <c r="L588" s="734">
        <v>68.61375000000001</v>
      </c>
      <c r="M588" s="734">
        <v>24</v>
      </c>
      <c r="N588" s="735">
        <v>1646.7300000000002</v>
      </c>
    </row>
    <row r="589" spans="1:14" ht="14.45" customHeight="1" x14ac:dyDescent="0.2">
      <c r="A589" s="729" t="s">
        <v>594</v>
      </c>
      <c r="B589" s="730" t="s">
        <v>595</v>
      </c>
      <c r="C589" s="731" t="s">
        <v>616</v>
      </c>
      <c r="D589" s="732" t="s">
        <v>617</v>
      </c>
      <c r="E589" s="733">
        <v>50113001</v>
      </c>
      <c r="F589" s="732" t="s">
        <v>632</v>
      </c>
      <c r="G589" s="731" t="s">
        <v>629</v>
      </c>
      <c r="H589" s="731">
        <v>109139</v>
      </c>
      <c r="I589" s="731">
        <v>176129</v>
      </c>
      <c r="J589" s="731" t="s">
        <v>970</v>
      </c>
      <c r="K589" s="731" t="s">
        <v>971</v>
      </c>
      <c r="L589" s="734">
        <v>639.14</v>
      </c>
      <c r="M589" s="734">
        <v>3</v>
      </c>
      <c r="N589" s="735">
        <v>1917.4199999999998</v>
      </c>
    </row>
    <row r="590" spans="1:14" ht="14.45" customHeight="1" x14ac:dyDescent="0.2">
      <c r="A590" s="729" t="s">
        <v>594</v>
      </c>
      <c r="B590" s="730" t="s">
        <v>595</v>
      </c>
      <c r="C590" s="731" t="s">
        <v>616</v>
      </c>
      <c r="D590" s="732" t="s">
        <v>617</v>
      </c>
      <c r="E590" s="733">
        <v>50113001</v>
      </c>
      <c r="F590" s="732" t="s">
        <v>632</v>
      </c>
      <c r="G590" s="731" t="s">
        <v>629</v>
      </c>
      <c r="H590" s="731">
        <v>193746</v>
      </c>
      <c r="I590" s="731">
        <v>93746</v>
      </c>
      <c r="J590" s="731" t="s">
        <v>972</v>
      </c>
      <c r="K590" s="731" t="s">
        <v>973</v>
      </c>
      <c r="L590" s="734">
        <v>410.14065217391305</v>
      </c>
      <c r="M590" s="734">
        <v>46</v>
      </c>
      <c r="N590" s="735">
        <v>18866.47</v>
      </c>
    </row>
    <row r="591" spans="1:14" ht="14.45" customHeight="1" x14ac:dyDescent="0.2">
      <c r="A591" s="729" t="s">
        <v>594</v>
      </c>
      <c r="B591" s="730" t="s">
        <v>595</v>
      </c>
      <c r="C591" s="731" t="s">
        <v>616</v>
      </c>
      <c r="D591" s="732" t="s">
        <v>617</v>
      </c>
      <c r="E591" s="733">
        <v>50113001</v>
      </c>
      <c r="F591" s="732" t="s">
        <v>632</v>
      </c>
      <c r="G591" s="731" t="s">
        <v>648</v>
      </c>
      <c r="H591" s="731">
        <v>845593</v>
      </c>
      <c r="I591" s="731">
        <v>100304</v>
      </c>
      <c r="J591" s="731" t="s">
        <v>976</v>
      </c>
      <c r="K591" s="731" t="s">
        <v>977</v>
      </c>
      <c r="L591" s="734">
        <v>40.980555555555554</v>
      </c>
      <c r="M591" s="734">
        <v>18</v>
      </c>
      <c r="N591" s="735">
        <v>737.65</v>
      </c>
    </row>
    <row r="592" spans="1:14" ht="14.45" customHeight="1" x14ac:dyDescent="0.2">
      <c r="A592" s="729" t="s">
        <v>594</v>
      </c>
      <c r="B592" s="730" t="s">
        <v>595</v>
      </c>
      <c r="C592" s="731" t="s">
        <v>616</v>
      </c>
      <c r="D592" s="732" t="s">
        <v>617</v>
      </c>
      <c r="E592" s="733">
        <v>50113001</v>
      </c>
      <c r="F592" s="732" t="s">
        <v>632</v>
      </c>
      <c r="G592" s="731" t="s">
        <v>629</v>
      </c>
      <c r="H592" s="731">
        <v>214355</v>
      </c>
      <c r="I592" s="731">
        <v>214355</v>
      </c>
      <c r="J592" s="731" t="s">
        <v>981</v>
      </c>
      <c r="K592" s="731" t="s">
        <v>980</v>
      </c>
      <c r="L592" s="734">
        <v>245.40254901960779</v>
      </c>
      <c r="M592" s="734">
        <v>102</v>
      </c>
      <c r="N592" s="735">
        <v>25031.059999999994</v>
      </c>
    </row>
    <row r="593" spans="1:14" ht="14.45" customHeight="1" x14ac:dyDescent="0.2">
      <c r="A593" s="729" t="s">
        <v>594</v>
      </c>
      <c r="B593" s="730" t="s">
        <v>595</v>
      </c>
      <c r="C593" s="731" t="s">
        <v>616</v>
      </c>
      <c r="D593" s="732" t="s">
        <v>617</v>
      </c>
      <c r="E593" s="733">
        <v>50113001</v>
      </c>
      <c r="F593" s="732" t="s">
        <v>632</v>
      </c>
      <c r="G593" s="731" t="s">
        <v>629</v>
      </c>
      <c r="H593" s="731">
        <v>216572</v>
      </c>
      <c r="I593" s="731">
        <v>216572</v>
      </c>
      <c r="J593" s="731" t="s">
        <v>984</v>
      </c>
      <c r="K593" s="731" t="s">
        <v>985</v>
      </c>
      <c r="L593" s="734">
        <v>38.15789473684211</v>
      </c>
      <c r="M593" s="734">
        <v>380</v>
      </c>
      <c r="N593" s="735">
        <v>14500.000000000002</v>
      </c>
    </row>
    <row r="594" spans="1:14" ht="14.45" customHeight="1" x14ac:dyDescent="0.2">
      <c r="A594" s="729" t="s">
        <v>594</v>
      </c>
      <c r="B594" s="730" t="s">
        <v>595</v>
      </c>
      <c r="C594" s="731" t="s">
        <v>616</v>
      </c>
      <c r="D594" s="732" t="s">
        <v>617</v>
      </c>
      <c r="E594" s="733">
        <v>50113001</v>
      </c>
      <c r="F594" s="732" t="s">
        <v>632</v>
      </c>
      <c r="G594" s="731" t="s">
        <v>629</v>
      </c>
      <c r="H594" s="731">
        <v>100168</v>
      </c>
      <c r="I594" s="731">
        <v>168</v>
      </c>
      <c r="J594" s="731" t="s">
        <v>1535</v>
      </c>
      <c r="K594" s="731" t="s">
        <v>1292</v>
      </c>
      <c r="L594" s="734">
        <v>43.090000000000025</v>
      </c>
      <c r="M594" s="734">
        <v>1</v>
      </c>
      <c r="N594" s="735">
        <v>43.090000000000025</v>
      </c>
    </row>
    <row r="595" spans="1:14" ht="14.45" customHeight="1" x14ac:dyDescent="0.2">
      <c r="A595" s="729" t="s">
        <v>594</v>
      </c>
      <c r="B595" s="730" t="s">
        <v>595</v>
      </c>
      <c r="C595" s="731" t="s">
        <v>616</v>
      </c>
      <c r="D595" s="732" t="s">
        <v>617</v>
      </c>
      <c r="E595" s="733">
        <v>50113001</v>
      </c>
      <c r="F595" s="732" t="s">
        <v>632</v>
      </c>
      <c r="G595" s="731" t="s">
        <v>629</v>
      </c>
      <c r="H595" s="731">
        <v>223200</v>
      </c>
      <c r="I595" s="731">
        <v>223200</v>
      </c>
      <c r="J595" s="731" t="s">
        <v>986</v>
      </c>
      <c r="K595" s="731" t="s">
        <v>987</v>
      </c>
      <c r="L595" s="734">
        <v>140.78700000000003</v>
      </c>
      <c r="M595" s="734">
        <v>10</v>
      </c>
      <c r="N595" s="735">
        <v>1407.8700000000003</v>
      </c>
    </row>
    <row r="596" spans="1:14" ht="14.45" customHeight="1" x14ac:dyDescent="0.2">
      <c r="A596" s="729" t="s">
        <v>594</v>
      </c>
      <c r="B596" s="730" t="s">
        <v>595</v>
      </c>
      <c r="C596" s="731" t="s">
        <v>616</v>
      </c>
      <c r="D596" s="732" t="s">
        <v>617</v>
      </c>
      <c r="E596" s="733">
        <v>50113001</v>
      </c>
      <c r="F596" s="732" t="s">
        <v>632</v>
      </c>
      <c r="G596" s="731" t="s">
        <v>629</v>
      </c>
      <c r="H596" s="731">
        <v>51366</v>
      </c>
      <c r="I596" s="731">
        <v>51366</v>
      </c>
      <c r="J596" s="731" t="s">
        <v>988</v>
      </c>
      <c r="K596" s="731" t="s">
        <v>992</v>
      </c>
      <c r="L596" s="734">
        <v>171.60000000000008</v>
      </c>
      <c r="M596" s="734">
        <v>50</v>
      </c>
      <c r="N596" s="735">
        <v>8580.0000000000036</v>
      </c>
    </row>
    <row r="597" spans="1:14" ht="14.45" customHeight="1" x14ac:dyDescent="0.2">
      <c r="A597" s="729" t="s">
        <v>594</v>
      </c>
      <c r="B597" s="730" t="s">
        <v>595</v>
      </c>
      <c r="C597" s="731" t="s">
        <v>616</v>
      </c>
      <c r="D597" s="732" t="s">
        <v>617</v>
      </c>
      <c r="E597" s="733">
        <v>50113001</v>
      </c>
      <c r="F597" s="732" t="s">
        <v>632</v>
      </c>
      <c r="G597" s="731" t="s">
        <v>629</v>
      </c>
      <c r="H597" s="731">
        <v>51383</v>
      </c>
      <c r="I597" s="731">
        <v>51383</v>
      </c>
      <c r="J597" s="731" t="s">
        <v>988</v>
      </c>
      <c r="K597" s="731" t="s">
        <v>990</v>
      </c>
      <c r="L597" s="734">
        <v>93.5</v>
      </c>
      <c r="M597" s="734">
        <v>6</v>
      </c>
      <c r="N597" s="735">
        <v>561</v>
      </c>
    </row>
    <row r="598" spans="1:14" ht="14.45" customHeight="1" x14ac:dyDescent="0.2">
      <c r="A598" s="729" t="s">
        <v>594</v>
      </c>
      <c r="B598" s="730" t="s">
        <v>595</v>
      </c>
      <c r="C598" s="731" t="s">
        <v>616</v>
      </c>
      <c r="D598" s="732" t="s">
        <v>617</v>
      </c>
      <c r="E598" s="733">
        <v>50113001</v>
      </c>
      <c r="F598" s="732" t="s">
        <v>632</v>
      </c>
      <c r="G598" s="731" t="s">
        <v>629</v>
      </c>
      <c r="H598" s="731">
        <v>51384</v>
      </c>
      <c r="I598" s="731">
        <v>51384</v>
      </c>
      <c r="J598" s="731" t="s">
        <v>988</v>
      </c>
      <c r="K598" s="731" t="s">
        <v>989</v>
      </c>
      <c r="L598" s="734">
        <v>192.5</v>
      </c>
      <c r="M598" s="734">
        <v>8</v>
      </c>
      <c r="N598" s="735">
        <v>1540</v>
      </c>
    </row>
    <row r="599" spans="1:14" ht="14.45" customHeight="1" x14ac:dyDescent="0.2">
      <c r="A599" s="729" t="s">
        <v>594</v>
      </c>
      <c r="B599" s="730" t="s">
        <v>595</v>
      </c>
      <c r="C599" s="731" t="s">
        <v>616</v>
      </c>
      <c r="D599" s="732" t="s">
        <v>617</v>
      </c>
      <c r="E599" s="733">
        <v>50113001</v>
      </c>
      <c r="F599" s="732" t="s">
        <v>632</v>
      </c>
      <c r="G599" s="731" t="s">
        <v>629</v>
      </c>
      <c r="H599" s="731">
        <v>51367</v>
      </c>
      <c r="I599" s="731">
        <v>51367</v>
      </c>
      <c r="J599" s="731" t="s">
        <v>988</v>
      </c>
      <c r="K599" s="731" t="s">
        <v>991</v>
      </c>
      <c r="L599" s="734">
        <v>92.949999999999974</v>
      </c>
      <c r="M599" s="734">
        <v>223</v>
      </c>
      <c r="N599" s="735">
        <v>20727.849999999995</v>
      </c>
    </row>
    <row r="600" spans="1:14" ht="14.45" customHeight="1" x14ac:dyDescent="0.2">
      <c r="A600" s="729" t="s">
        <v>594</v>
      </c>
      <c r="B600" s="730" t="s">
        <v>595</v>
      </c>
      <c r="C600" s="731" t="s">
        <v>616</v>
      </c>
      <c r="D600" s="732" t="s">
        <v>617</v>
      </c>
      <c r="E600" s="733">
        <v>50113001</v>
      </c>
      <c r="F600" s="732" t="s">
        <v>632</v>
      </c>
      <c r="G600" s="731" t="s">
        <v>629</v>
      </c>
      <c r="H600" s="731">
        <v>187184</v>
      </c>
      <c r="I600" s="731">
        <v>187184</v>
      </c>
      <c r="J600" s="731" t="s">
        <v>1536</v>
      </c>
      <c r="K600" s="731" t="s">
        <v>1537</v>
      </c>
      <c r="L600" s="734">
        <v>254.99</v>
      </c>
      <c r="M600" s="734">
        <v>2</v>
      </c>
      <c r="N600" s="735">
        <v>509.98</v>
      </c>
    </row>
    <row r="601" spans="1:14" ht="14.45" customHeight="1" x14ac:dyDescent="0.2">
      <c r="A601" s="729" t="s">
        <v>594</v>
      </c>
      <c r="B601" s="730" t="s">
        <v>595</v>
      </c>
      <c r="C601" s="731" t="s">
        <v>616</v>
      </c>
      <c r="D601" s="732" t="s">
        <v>617</v>
      </c>
      <c r="E601" s="733">
        <v>50113001</v>
      </c>
      <c r="F601" s="732" t="s">
        <v>632</v>
      </c>
      <c r="G601" s="731" t="s">
        <v>629</v>
      </c>
      <c r="H601" s="731">
        <v>207899</v>
      </c>
      <c r="I601" s="731">
        <v>207899</v>
      </c>
      <c r="J601" s="731" t="s">
        <v>997</v>
      </c>
      <c r="K601" s="731" t="s">
        <v>998</v>
      </c>
      <c r="L601" s="734">
        <v>70.59</v>
      </c>
      <c r="M601" s="734">
        <v>1</v>
      </c>
      <c r="N601" s="735">
        <v>70.59</v>
      </c>
    </row>
    <row r="602" spans="1:14" ht="14.45" customHeight="1" x14ac:dyDescent="0.2">
      <c r="A602" s="729" t="s">
        <v>594</v>
      </c>
      <c r="B602" s="730" t="s">
        <v>595</v>
      </c>
      <c r="C602" s="731" t="s">
        <v>616</v>
      </c>
      <c r="D602" s="732" t="s">
        <v>617</v>
      </c>
      <c r="E602" s="733">
        <v>50113001</v>
      </c>
      <c r="F602" s="732" t="s">
        <v>632</v>
      </c>
      <c r="G602" s="731" t="s">
        <v>629</v>
      </c>
      <c r="H602" s="731">
        <v>157608</v>
      </c>
      <c r="I602" s="731">
        <v>57608</v>
      </c>
      <c r="J602" s="731" t="s">
        <v>1002</v>
      </c>
      <c r="K602" s="731" t="s">
        <v>1003</v>
      </c>
      <c r="L602" s="734">
        <v>100.25</v>
      </c>
      <c r="M602" s="734">
        <v>2</v>
      </c>
      <c r="N602" s="735">
        <v>200.5</v>
      </c>
    </row>
    <row r="603" spans="1:14" ht="14.45" customHeight="1" x14ac:dyDescent="0.2">
      <c r="A603" s="729" t="s">
        <v>594</v>
      </c>
      <c r="B603" s="730" t="s">
        <v>595</v>
      </c>
      <c r="C603" s="731" t="s">
        <v>616</v>
      </c>
      <c r="D603" s="732" t="s">
        <v>617</v>
      </c>
      <c r="E603" s="733">
        <v>50113001</v>
      </c>
      <c r="F603" s="732" t="s">
        <v>632</v>
      </c>
      <c r="G603" s="731" t="s">
        <v>629</v>
      </c>
      <c r="H603" s="731">
        <v>241991</v>
      </c>
      <c r="I603" s="731">
        <v>241991</v>
      </c>
      <c r="J603" s="731" t="s">
        <v>1538</v>
      </c>
      <c r="K603" s="731" t="s">
        <v>1539</v>
      </c>
      <c r="L603" s="734">
        <v>44.66</v>
      </c>
      <c r="M603" s="734">
        <v>3</v>
      </c>
      <c r="N603" s="735">
        <v>133.97999999999999</v>
      </c>
    </row>
    <row r="604" spans="1:14" ht="14.45" customHeight="1" x14ac:dyDescent="0.2">
      <c r="A604" s="729" t="s">
        <v>594</v>
      </c>
      <c r="B604" s="730" t="s">
        <v>595</v>
      </c>
      <c r="C604" s="731" t="s">
        <v>616</v>
      </c>
      <c r="D604" s="732" t="s">
        <v>617</v>
      </c>
      <c r="E604" s="733">
        <v>50113001</v>
      </c>
      <c r="F604" s="732" t="s">
        <v>632</v>
      </c>
      <c r="G604" s="731" t="s">
        <v>629</v>
      </c>
      <c r="H604" s="731">
        <v>159982</v>
      </c>
      <c r="I604" s="731">
        <v>59982</v>
      </c>
      <c r="J604" s="731" t="s">
        <v>1540</v>
      </c>
      <c r="K604" s="731" t="s">
        <v>1363</v>
      </c>
      <c r="L604" s="734">
        <v>51.410000000000011</v>
      </c>
      <c r="M604" s="734">
        <v>1</v>
      </c>
      <c r="N604" s="735">
        <v>51.410000000000011</v>
      </c>
    </row>
    <row r="605" spans="1:14" ht="14.45" customHeight="1" x14ac:dyDescent="0.2">
      <c r="A605" s="729" t="s">
        <v>594</v>
      </c>
      <c r="B605" s="730" t="s">
        <v>595</v>
      </c>
      <c r="C605" s="731" t="s">
        <v>616</v>
      </c>
      <c r="D605" s="732" t="s">
        <v>617</v>
      </c>
      <c r="E605" s="733">
        <v>50113001</v>
      </c>
      <c r="F605" s="732" t="s">
        <v>632</v>
      </c>
      <c r="G605" s="731" t="s">
        <v>648</v>
      </c>
      <c r="H605" s="731">
        <v>398158</v>
      </c>
      <c r="I605" s="731">
        <v>199647</v>
      </c>
      <c r="J605" s="731" t="s">
        <v>1541</v>
      </c>
      <c r="K605" s="731" t="s">
        <v>1542</v>
      </c>
      <c r="L605" s="734">
        <v>364.52</v>
      </c>
      <c r="M605" s="734">
        <v>1</v>
      </c>
      <c r="N605" s="735">
        <v>364.52</v>
      </c>
    </row>
    <row r="606" spans="1:14" ht="14.45" customHeight="1" x14ac:dyDescent="0.2">
      <c r="A606" s="729" t="s">
        <v>594</v>
      </c>
      <c r="B606" s="730" t="s">
        <v>595</v>
      </c>
      <c r="C606" s="731" t="s">
        <v>616</v>
      </c>
      <c r="D606" s="732" t="s">
        <v>617</v>
      </c>
      <c r="E606" s="733">
        <v>50113001</v>
      </c>
      <c r="F606" s="732" t="s">
        <v>632</v>
      </c>
      <c r="G606" s="731" t="s">
        <v>629</v>
      </c>
      <c r="H606" s="731">
        <v>193723</v>
      </c>
      <c r="I606" s="731">
        <v>93723</v>
      </c>
      <c r="J606" s="731" t="s">
        <v>1543</v>
      </c>
      <c r="K606" s="731" t="s">
        <v>1544</v>
      </c>
      <c r="L606" s="734">
        <v>40.24</v>
      </c>
      <c r="M606" s="734">
        <v>1</v>
      </c>
      <c r="N606" s="735">
        <v>40.24</v>
      </c>
    </row>
    <row r="607" spans="1:14" ht="14.45" customHeight="1" x14ac:dyDescent="0.2">
      <c r="A607" s="729" t="s">
        <v>594</v>
      </c>
      <c r="B607" s="730" t="s">
        <v>595</v>
      </c>
      <c r="C607" s="731" t="s">
        <v>616</v>
      </c>
      <c r="D607" s="732" t="s">
        <v>617</v>
      </c>
      <c r="E607" s="733">
        <v>50113001</v>
      </c>
      <c r="F607" s="732" t="s">
        <v>632</v>
      </c>
      <c r="G607" s="731" t="s">
        <v>629</v>
      </c>
      <c r="H607" s="731">
        <v>202878</v>
      </c>
      <c r="I607" s="731">
        <v>202878</v>
      </c>
      <c r="J607" s="731" t="s">
        <v>1545</v>
      </c>
      <c r="K607" s="731" t="s">
        <v>1546</v>
      </c>
      <c r="L607" s="734">
        <v>50.639999999999986</v>
      </c>
      <c r="M607" s="734">
        <v>2</v>
      </c>
      <c r="N607" s="735">
        <v>101.27999999999997</v>
      </c>
    </row>
    <row r="608" spans="1:14" ht="14.45" customHeight="1" x14ac:dyDescent="0.2">
      <c r="A608" s="729" t="s">
        <v>594</v>
      </c>
      <c r="B608" s="730" t="s">
        <v>595</v>
      </c>
      <c r="C608" s="731" t="s">
        <v>616</v>
      </c>
      <c r="D608" s="732" t="s">
        <v>617</v>
      </c>
      <c r="E608" s="733">
        <v>50113001</v>
      </c>
      <c r="F608" s="732" t="s">
        <v>632</v>
      </c>
      <c r="G608" s="731" t="s">
        <v>629</v>
      </c>
      <c r="H608" s="731">
        <v>844864</v>
      </c>
      <c r="I608" s="731">
        <v>85346</v>
      </c>
      <c r="J608" s="731" t="s">
        <v>1547</v>
      </c>
      <c r="K608" s="731" t="s">
        <v>1548</v>
      </c>
      <c r="L608" s="734">
        <v>304.29000000000002</v>
      </c>
      <c r="M608" s="734">
        <v>1</v>
      </c>
      <c r="N608" s="735">
        <v>304.29000000000002</v>
      </c>
    </row>
    <row r="609" spans="1:14" ht="14.45" customHeight="1" x14ac:dyDescent="0.2">
      <c r="A609" s="729" t="s">
        <v>594</v>
      </c>
      <c r="B609" s="730" t="s">
        <v>595</v>
      </c>
      <c r="C609" s="731" t="s">
        <v>616</v>
      </c>
      <c r="D609" s="732" t="s">
        <v>617</v>
      </c>
      <c r="E609" s="733">
        <v>50113001</v>
      </c>
      <c r="F609" s="732" t="s">
        <v>632</v>
      </c>
      <c r="G609" s="731" t="s">
        <v>629</v>
      </c>
      <c r="H609" s="731">
        <v>208466</v>
      </c>
      <c r="I609" s="731">
        <v>208466</v>
      </c>
      <c r="J609" s="731" t="s">
        <v>1549</v>
      </c>
      <c r="K609" s="731" t="s">
        <v>1550</v>
      </c>
      <c r="L609" s="734">
        <v>792.7700000000001</v>
      </c>
      <c r="M609" s="734">
        <v>3</v>
      </c>
      <c r="N609" s="735">
        <v>2378.3100000000004</v>
      </c>
    </row>
    <row r="610" spans="1:14" ht="14.45" customHeight="1" x14ac:dyDescent="0.2">
      <c r="A610" s="729" t="s">
        <v>594</v>
      </c>
      <c r="B610" s="730" t="s">
        <v>595</v>
      </c>
      <c r="C610" s="731" t="s">
        <v>616</v>
      </c>
      <c r="D610" s="732" t="s">
        <v>617</v>
      </c>
      <c r="E610" s="733">
        <v>50113001</v>
      </c>
      <c r="F610" s="732" t="s">
        <v>632</v>
      </c>
      <c r="G610" s="731" t="s">
        <v>629</v>
      </c>
      <c r="H610" s="731">
        <v>502059</v>
      </c>
      <c r="I610" s="731">
        <v>0</v>
      </c>
      <c r="J610" s="731" t="s">
        <v>1551</v>
      </c>
      <c r="K610" s="731" t="s">
        <v>1552</v>
      </c>
      <c r="L610" s="734">
        <v>254.10000000000002</v>
      </c>
      <c r="M610" s="734">
        <v>168</v>
      </c>
      <c r="N610" s="735">
        <v>42688.800000000003</v>
      </c>
    </row>
    <row r="611" spans="1:14" ht="14.45" customHeight="1" x14ac:dyDescent="0.2">
      <c r="A611" s="729" t="s">
        <v>594</v>
      </c>
      <c r="B611" s="730" t="s">
        <v>595</v>
      </c>
      <c r="C611" s="731" t="s">
        <v>616</v>
      </c>
      <c r="D611" s="732" t="s">
        <v>617</v>
      </c>
      <c r="E611" s="733">
        <v>50113001</v>
      </c>
      <c r="F611" s="732" t="s">
        <v>632</v>
      </c>
      <c r="G611" s="731" t="s">
        <v>629</v>
      </c>
      <c r="H611" s="731">
        <v>394712</v>
      </c>
      <c r="I611" s="731">
        <v>0</v>
      </c>
      <c r="J611" s="731" t="s">
        <v>1553</v>
      </c>
      <c r="K611" s="731" t="s">
        <v>1554</v>
      </c>
      <c r="L611" s="734">
        <v>28.75</v>
      </c>
      <c r="M611" s="734">
        <v>414</v>
      </c>
      <c r="N611" s="735">
        <v>11902.5</v>
      </c>
    </row>
    <row r="612" spans="1:14" ht="14.45" customHeight="1" x14ac:dyDescent="0.2">
      <c r="A612" s="729" t="s">
        <v>594</v>
      </c>
      <c r="B612" s="730" t="s">
        <v>595</v>
      </c>
      <c r="C612" s="731" t="s">
        <v>616</v>
      </c>
      <c r="D612" s="732" t="s">
        <v>617</v>
      </c>
      <c r="E612" s="733">
        <v>50113001</v>
      </c>
      <c r="F612" s="732" t="s">
        <v>632</v>
      </c>
      <c r="G612" s="731" t="s">
        <v>629</v>
      </c>
      <c r="H612" s="731">
        <v>902048</v>
      </c>
      <c r="I612" s="731">
        <v>0</v>
      </c>
      <c r="J612" s="731" t="s">
        <v>1555</v>
      </c>
      <c r="K612" s="731" t="s">
        <v>1556</v>
      </c>
      <c r="L612" s="734">
        <v>331.2</v>
      </c>
      <c r="M612" s="734">
        <v>548</v>
      </c>
      <c r="N612" s="735">
        <v>181497.60000000001</v>
      </c>
    </row>
    <row r="613" spans="1:14" ht="14.45" customHeight="1" x14ac:dyDescent="0.2">
      <c r="A613" s="729" t="s">
        <v>594</v>
      </c>
      <c r="B613" s="730" t="s">
        <v>595</v>
      </c>
      <c r="C613" s="731" t="s">
        <v>616</v>
      </c>
      <c r="D613" s="732" t="s">
        <v>617</v>
      </c>
      <c r="E613" s="733">
        <v>50113001</v>
      </c>
      <c r="F613" s="732" t="s">
        <v>632</v>
      </c>
      <c r="G613" s="731" t="s">
        <v>629</v>
      </c>
      <c r="H613" s="731">
        <v>398077</v>
      </c>
      <c r="I613" s="731">
        <v>0</v>
      </c>
      <c r="J613" s="731" t="s">
        <v>1557</v>
      </c>
      <c r="K613" s="731" t="s">
        <v>1558</v>
      </c>
      <c r="L613" s="734">
        <v>42.55</v>
      </c>
      <c r="M613" s="734">
        <v>80</v>
      </c>
      <c r="N613" s="735">
        <v>3404</v>
      </c>
    </row>
    <row r="614" spans="1:14" ht="14.45" customHeight="1" x14ac:dyDescent="0.2">
      <c r="A614" s="729" t="s">
        <v>594</v>
      </c>
      <c r="B614" s="730" t="s">
        <v>595</v>
      </c>
      <c r="C614" s="731" t="s">
        <v>616</v>
      </c>
      <c r="D614" s="732" t="s">
        <v>617</v>
      </c>
      <c r="E614" s="733">
        <v>50113001</v>
      </c>
      <c r="F614" s="732" t="s">
        <v>632</v>
      </c>
      <c r="G614" s="731" t="s">
        <v>629</v>
      </c>
      <c r="H614" s="731">
        <v>499009</v>
      </c>
      <c r="I614" s="731">
        <v>9999999</v>
      </c>
      <c r="J614" s="731" t="s">
        <v>1559</v>
      </c>
      <c r="K614" s="731" t="s">
        <v>1560</v>
      </c>
      <c r="L614" s="734">
        <v>542.24833333333333</v>
      </c>
      <c r="M614" s="734">
        <v>6</v>
      </c>
      <c r="N614" s="735">
        <v>3253.49</v>
      </c>
    </row>
    <row r="615" spans="1:14" ht="14.45" customHeight="1" x14ac:dyDescent="0.2">
      <c r="A615" s="729" t="s">
        <v>594</v>
      </c>
      <c r="B615" s="730" t="s">
        <v>595</v>
      </c>
      <c r="C615" s="731" t="s">
        <v>616</v>
      </c>
      <c r="D615" s="732" t="s">
        <v>617</v>
      </c>
      <c r="E615" s="733">
        <v>50113001</v>
      </c>
      <c r="F615" s="732" t="s">
        <v>632</v>
      </c>
      <c r="G615" s="731" t="s">
        <v>629</v>
      </c>
      <c r="H615" s="731">
        <v>117189</v>
      </c>
      <c r="I615" s="731">
        <v>17189</v>
      </c>
      <c r="J615" s="731" t="s">
        <v>1021</v>
      </c>
      <c r="K615" s="731" t="s">
        <v>1022</v>
      </c>
      <c r="L615" s="734">
        <v>73.510000000000005</v>
      </c>
      <c r="M615" s="734">
        <v>1</v>
      </c>
      <c r="N615" s="735">
        <v>73.510000000000005</v>
      </c>
    </row>
    <row r="616" spans="1:14" ht="14.45" customHeight="1" x14ac:dyDescent="0.2">
      <c r="A616" s="729" t="s">
        <v>594</v>
      </c>
      <c r="B616" s="730" t="s">
        <v>595</v>
      </c>
      <c r="C616" s="731" t="s">
        <v>616</v>
      </c>
      <c r="D616" s="732" t="s">
        <v>617</v>
      </c>
      <c r="E616" s="733">
        <v>50113001</v>
      </c>
      <c r="F616" s="732" t="s">
        <v>632</v>
      </c>
      <c r="G616" s="731" t="s">
        <v>629</v>
      </c>
      <c r="H616" s="731">
        <v>848725</v>
      </c>
      <c r="I616" s="731">
        <v>107677</v>
      </c>
      <c r="J616" s="731" t="s">
        <v>1023</v>
      </c>
      <c r="K616" s="731" t="s">
        <v>1024</v>
      </c>
      <c r="L616" s="734">
        <v>382.1100000000003</v>
      </c>
      <c r="M616" s="734">
        <v>106</v>
      </c>
      <c r="N616" s="735">
        <v>40503.660000000033</v>
      </c>
    </row>
    <row r="617" spans="1:14" ht="14.45" customHeight="1" x14ac:dyDescent="0.2">
      <c r="A617" s="729" t="s">
        <v>594</v>
      </c>
      <c r="B617" s="730" t="s">
        <v>595</v>
      </c>
      <c r="C617" s="731" t="s">
        <v>616</v>
      </c>
      <c r="D617" s="732" t="s">
        <v>617</v>
      </c>
      <c r="E617" s="733">
        <v>50113001</v>
      </c>
      <c r="F617" s="732" t="s">
        <v>632</v>
      </c>
      <c r="G617" s="731" t="s">
        <v>629</v>
      </c>
      <c r="H617" s="731">
        <v>900441</v>
      </c>
      <c r="I617" s="731">
        <v>0</v>
      </c>
      <c r="J617" s="731" t="s">
        <v>1561</v>
      </c>
      <c r="K617" s="731" t="s">
        <v>1562</v>
      </c>
      <c r="L617" s="734">
        <v>366.80062031822484</v>
      </c>
      <c r="M617" s="734">
        <v>25</v>
      </c>
      <c r="N617" s="735">
        <v>9170.0155079556207</v>
      </c>
    </row>
    <row r="618" spans="1:14" ht="14.45" customHeight="1" x14ac:dyDescent="0.2">
      <c r="A618" s="729" t="s">
        <v>594</v>
      </c>
      <c r="B618" s="730" t="s">
        <v>595</v>
      </c>
      <c r="C618" s="731" t="s">
        <v>616</v>
      </c>
      <c r="D618" s="732" t="s">
        <v>617</v>
      </c>
      <c r="E618" s="733">
        <v>50113001</v>
      </c>
      <c r="F618" s="732" t="s">
        <v>632</v>
      </c>
      <c r="G618" s="731" t="s">
        <v>629</v>
      </c>
      <c r="H618" s="731">
        <v>900496</v>
      </c>
      <c r="I618" s="731">
        <v>0</v>
      </c>
      <c r="J618" s="731" t="s">
        <v>1563</v>
      </c>
      <c r="K618" s="731" t="s">
        <v>329</v>
      </c>
      <c r="L618" s="734">
        <v>65.004009442742017</v>
      </c>
      <c r="M618" s="734">
        <v>3</v>
      </c>
      <c r="N618" s="735">
        <v>195.01202832822605</v>
      </c>
    </row>
    <row r="619" spans="1:14" ht="14.45" customHeight="1" x14ac:dyDescent="0.2">
      <c r="A619" s="729" t="s">
        <v>594</v>
      </c>
      <c r="B619" s="730" t="s">
        <v>595</v>
      </c>
      <c r="C619" s="731" t="s">
        <v>616</v>
      </c>
      <c r="D619" s="732" t="s">
        <v>617</v>
      </c>
      <c r="E619" s="733">
        <v>50113001</v>
      </c>
      <c r="F619" s="732" t="s">
        <v>632</v>
      </c>
      <c r="G619" s="731" t="s">
        <v>629</v>
      </c>
      <c r="H619" s="731">
        <v>990927</v>
      </c>
      <c r="I619" s="731">
        <v>0</v>
      </c>
      <c r="J619" s="731" t="s">
        <v>1044</v>
      </c>
      <c r="K619" s="731" t="s">
        <v>329</v>
      </c>
      <c r="L619" s="734">
        <v>140.07</v>
      </c>
      <c r="M619" s="734">
        <v>8</v>
      </c>
      <c r="N619" s="735">
        <v>1120.56</v>
      </c>
    </row>
    <row r="620" spans="1:14" ht="14.45" customHeight="1" x14ac:dyDescent="0.2">
      <c r="A620" s="729" t="s">
        <v>594</v>
      </c>
      <c r="B620" s="730" t="s">
        <v>595</v>
      </c>
      <c r="C620" s="731" t="s">
        <v>616</v>
      </c>
      <c r="D620" s="732" t="s">
        <v>617</v>
      </c>
      <c r="E620" s="733">
        <v>50113001</v>
      </c>
      <c r="F620" s="732" t="s">
        <v>632</v>
      </c>
      <c r="G620" s="731" t="s">
        <v>648</v>
      </c>
      <c r="H620" s="731">
        <v>187427</v>
      </c>
      <c r="I620" s="731">
        <v>187427</v>
      </c>
      <c r="J620" s="731" t="s">
        <v>1051</v>
      </c>
      <c r="K620" s="731" t="s">
        <v>1052</v>
      </c>
      <c r="L620" s="734">
        <v>62.589999999999996</v>
      </c>
      <c r="M620" s="734">
        <v>3</v>
      </c>
      <c r="N620" s="735">
        <v>187.76999999999998</v>
      </c>
    </row>
    <row r="621" spans="1:14" ht="14.45" customHeight="1" x14ac:dyDescent="0.2">
      <c r="A621" s="729" t="s">
        <v>594</v>
      </c>
      <c r="B621" s="730" t="s">
        <v>595</v>
      </c>
      <c r="C621" s="731" t="s">
        <v>616</v>
      </c>
      <c r="D621" s="732" t="s">
        <v>617</v>
      </c>
      <c r="E621" s="733">
        <v>50113001</v>
      </c>
      <c r="F621" s="732" t="s">
        <v>632</v>
      </c>
      <c r="G621" s="731" t="s">
        <v>648</v>
      </c>
      <c r="H621" s="731">
        <v>187425</v>
      </c>
      <c r="I621" s="731">
        <v>187425</v>
      </c>
      <c r="J621" s="731" t="s">
        <v>1564</v>
      </c>
      <c r="K621" s="731" t="s">
        <v>1565</v>
      </c>
      <c r="L621" s="734">
        <v>49.31</v>
      </c>
      <c r="M621" s="734">
        <v>2</v>
      </c>
      <c r="N621" s="735">
        <v>98.62</v>
      </c>
    </row>
    <row r="622" spans="1:14" ht="14.45" customHeight="1" x14ac:dyDescent="0.2">
      <c r="A622" s="729" t="s">
        <v>594</v>
      </c>
      <c r="B622" s="730" t="s">
        <v>595</v>
      </c>
      <c r="C622" s="731" t="s">
        <v>616</v>
      </c>
      <c r="D622" s="732" t="s">
        <v>617</v>
      </c>
      <c r="E622" s="733">
        <v>50113001</v>
      </c>
      <c r="F622" s="732" t="s">
        <v>632</v>
      </c>
      <c r="G622" s="731" t="s">
        <v>648</v>
      </c>
      <c r="H622" s="731">
        <v>184245</v>
      </c>
      <c r="I622" s="731">
        <v>184245</v>
      </c>
      <c r="J622" s="731" t="s">
        <v>1566</v>
      </c>
      <c r="K622" s="731" t="s">
        <v>1567</v>
      </c>
      <c r="L622" s="734">
        <v>92.69</v>
      </c>
      <c r="M622" s="734">
        <v>1</v>
      </c>
      <c r="N622" s="735">
        <v>92.69</v>
      </c>
    </row>
    <row r="623" spans="1:14" ht="14.45" customHeight="1" x14ac:dyDescent="0.2">
      <c r="A623" s="729" t="s">
        <v>594</v>
      </c>
      <c r="B623" s="730" t="s">
        <v>595</v>
      </c>
      <c r="C623" s="731" t="s">
        <v>616</v>
      </c>
      <c r="D623" s="732" t="s">
        <v>617</v>
      </c>
      <c r="E623" s="733">
        <v>50113001</v>
      </c>
      <c r="F623" s="732" t="s">
        <v>632</v>
      </c>
      <c r="G623" s="731" t="s">
        <v>648</v>
      </c>
      <c r="H623" s="731">
        <v>197125</v>
      </c>
      <c r="I623" s="731">
        <v>197125</v>
      </c>
      <c r="J623" s="731" t="s">
        <v>1568</v>
      </c>
      <c r="K623" s="731" t="s">
        <v>1569</v>
      </c>
      <c r="L623" s="734">
        <v>110</v>
      </c>
      <c r="M623" s="734">
        <v>16</v>
      </c>
      <c r="N623" s="735">
        <v>1760</v>
      </c>
    </row>
    <row r="624" spans="1:14" ht="14.45" customHeight="1" x14ac:dyDescent="0.2">
      <c r="A624" s="729" t="s">
        <v>594</v>
      </c>
      <c r="B624" s="730" t="s">
        <v>595</v>
      </c>
      <c r="C624" s="731" t="s">
        <v>616</v>
      </c>
      <c r="D624" s="732" t="s">
        <v>617</v>
      </c>
      <c r="E624" s="733">
        <v>50113001</v>
      </c>
      <c r="F624" s="732" t="s">
        <v>632</v>
      </c>
      <c r="G624" s="731" t="s">
        <v>629</v>
      </c>
      <c r="H624" s="731">
        <v>188217</v>
      </c>
      <c r="I624" s="731">
        <v>88217</v>
      </c>
      <c r="J624" s="731" t="s">
        <v>1570</v>
      </c>
      <c r="K624" s="731" t="s">
        <v>1571</v>
      </c>
      <c r="L624" s="734">
        <v>126.66249999999999</v>
      </c>
      <c r="M624" s="734">
        <v>16</v>
      </c>
      <c r="N624" s="735">
        <v>2026.6</v>
      </c>
    </row>
    <row r="625" spans="1:14" ht="14.45" customHeight="1" x14ac:dyDescent="0.2">
      <c r="A625" s="729" t="s">
        <v>594</v>
      </c>
      <c r="B625" s="730" t="s">
        <v>595</v>
      </c>
      <c r="C625" s="731" t="s">
        <v>616</v>
      </c>
      <c r="D625" s="732" t="s">
        <v>617</v>
      </c>
      <c r="E625" s="733">
        <v>50113001</v>
      </c>
      <c r="F625" s="732" t="s">
        <v>632</v>
      </c>
      <c r="G625" s="731" t="s">
        <v>629</v>
      </c>
      <c r="H625" s="731">
        <v>216146</v>
      </c>
      <c r="I625" s="731">
        <v>216146</v>
      </c>
      <c r="J625" s="731" t="s">
        <v>1055</v>
      </c>
      <c r="K625" s="731" t="s">
        <v>1056</v>
      </c>
      <c r="L625" s="734">
        <v>138.72</v>
      </c>
      <c r="M625" s="734">
        <v>4</v>
      </c>
      <c r="N625" s="735">
        <v>554.88</v>
      </c>
    </row>
    <row r="626" spans="1:14" ht="14.45" customHeight="1" x14ac:dyDescent="0.2">
      <c r="A626" s="729" t="s">
        <v>594</v>
      </c>
      <c r="B626" s="730" t="s">
        <v>595</v>
      </c>
      <c r="C626" s="731" t="s">
        <v>616</v>
      </c>
      <c r="D626" s="732" t="s">
        <v>617</v>
      </c>
      <c r="E626" s="733">
        <v>50113001</v>
      </c>
      <c r="F626" s="732" t="s">
        <v>632</v>
      </c>
      <c r="G626" s="731" t="s">
        <v>629</v>
      </c>
      <c r="H626" s="731">
        <v>188219</v>
      </c>
      <c r="I626" s="731">
        <v>88219</v>
      </c>
      <c r="J626" s="731" t="s">
        <v>1055</v>
      </c>
      <c r="K626" s="731" t="s">
        <v>1057</v>
      </c>
      <c r="L626" s="734">
        <v>141.58999999999997</v>
      </c>
      <c r="M626" s="734">
        <v>10</v>
      </c>
      <c r="N626" s="735">
        <v>1415.8999999999999</v>
      </c>
    </row>
    <row r="627" spans="1:14" ht="14.45" customHeight="1" x14ac:dyDescent="0.2">
      <c r="A627" s="729" t="s">
        <v>594</v>
      </c>
      <c r="B627" s="730" t="s">
        <v>595</v>
      </c>
      <c r="C627" s="731" t="s">
        <v>616</v>
      </c>
      <c r="D627" s="732" t="s">
        <v>617</v>
      </c>
      <c r="E627" s="733">
        <v>50113001</v>
      </c>
      <c r="F627" s="732" t="s">
        <v>632</v>
      </c>
      <c r="G627" s="731" t="s">
        <v>629</v>
      </c>
      <c r="H627" s="731">
        <v>203092</v>
      </c>
      <c r="I627" s="731">
        <v>203092</v>
      </c>
      <c r="J627" s="731" t="s">
        <v>1058</v>
      </c>
      <c r="K627" s="731" t="s">
        <v>1059</v>
      </c>
      <c r="L627" s="734">
        <v>150.33999999999997</v>
      </c>
      <c r="M627" s="734">
        <v>14</v>
      </c>
      <c r="N627" s="735">
        <v>2104.7599999999998</v>
      </c>
    </row>
    <row r="628" spans="1:14" ht="14.45" customHeight="1" x14ac:dyDescent="0.2">
      <c r="A628" s="729" t="s">
        <v>594</v>
      </c>
      <c r="B628" s="730" t="s">
        <v>595</v>
      </c>
      <c r="C628" s="731" t="s">
        <v>616</v>
      </c>
      <c r="D628" s="732" t="s">
        <v>617</v>
      </c>
      <c r="E628" s="733">
        <v>50113001</v>
      </c>
      <c r="F628" s="732" t="s">
        <v>632</v>
      </c>
      <c r="G628" s="731" t="s">
        <v>629</v>
      </c>
      <c r="H628" s="731">
        <v>225973</v>
      </c>
      <c r="I628" s="731">
        <v>225973</v>
      </c>
      <c r="J628" s="731" t="s">
        <v>1572</v>
      </c>
      <c r="K628" s="731" t="s">
        <v>1573</v>
      </c>
      <c r="L628" s="734">
        <v>445.19</v>
      </c>
      <c r="M628" s="734">
        <v>1</v>
      </c>
      <c r="N628" s="735">
        <v>445.19</v>
      </c>
    </row>
    <row r="629" spans="1:14" ht="14.45" customHeight="1" x14ac:dyDescent="0.2">
      <c r="A629" s="729" t="s">
        <v>594</v>
      </c>
      <c r="B629" s="730" t="s">
        <v>595</v>
      </c>
      <c r="C629" s="731" t="s">
        <v>616</v>
      </c>
      <c r="D629" s="732" t="s">
        <v>617</v>
      </c>
      <c r="E629" s="733">
        <v>50113001</v>
      </c>
      <c r="F629" s="732" t="s">
        <v>632</v>
      </c>
      <c r="G629" s="731" t="s">
        <v>629</v>
      </c>
      <c r="H629" s="731">
        <v>192853</v>
      </c>
      <c r="I629" s="731">
        <v>192853</v>
      </c>
      <c r="J629" s="731" t="s">
        <v>1067</v>
      </c>
      <c r="K629" s="731" t="s">
        <v>1068</v>
      </c>
      <c r="L629" s="734">
        <v>107.81999999999998</v>
      </c>
      <c r="M629" s="734">
        <v>1</v>
      </c>
      <c r="N629" s="735">
        <v>107.81999999999998</v>
      </c>
    </row>
    <row r="630" spans="1:14" ht="14.45" customHeight="1" x14ac:dyDescent="0.2">
      <c r="A630" s="729" t="s">
        <v>594</v>
      </c>
      <c r="B630" s="730" t="s">
        <v>595</v>
      </c>
      <c r="C630" s="731" t="s">
        <v>616</v>
      </c>
      <c r="D630" s="732" t="s">
        <v>617</v>
      </c>
      <c r="E630" s="733">
        <v>50113001</v>
      </c>
      <c r="F630" s="732" t="s">
        <v>632</v>
      </c>
      <c r="G630" s="731" t="s">
        <v>629</v>
      </c>
      <c r="H630" s="731">
        <v>185512</v>
      </c>
      <c r="I630" s="731">
        <v>185512</v>
      </c>
      <c r="J630" s="731" t="s">
        <v>1574</v>
      </c>
      <c r="K630" s="731" t="s">
        <v>1575</v>
      </c>
      <c r="L630" s="734">
        <v>74.095357142857139</v>
      </c>
      <c r="M630" s="734">
        <v>28</v>
      </c>
      <c r="N630" s="735">
        <v>2074.67</v>
      </c>
    </row>
    <row r="631" spans="1:14" ht="14.45" customHeight="1" x14ac:dyDescent="0.2">
      <c r="A631" s="729" t="s">
        <v>594</v>
      </c>
      <c r="B631" s="730" t="s">
        <v>595</v>
      </c>
      <c r="C631" s="731" t="s">
        <v>616</v>
      </c>
      <c r="D631" s="732" t="s">
        <v>617</v>
      </c>
      <c r="E631" s="733">
        <v>50113001</v>
      </c>
      <c r="F631" s="732" t="s">
        <v>632</v>
      </c>
      <c r="G631" s="731" t="s">
        <v>629</v>
      </c>
      <c r="H631" s="731">
        <v>231544</v>
      </c>
      <c r="I631" s="731">
        <v>231544</v>
      </c>
      <c r="J631" s="731" t="s">
        <v>1078</v>
      </c>
      <c r="K631" s="731" t="s">
        <v>1080</v>
      </c>
      <c r="L631" s="734">
        <v>80.69</v>
      </c>
      <c r="M631" s="734">
        <v>117</v>
      </c>
      <c r="N631" s="735">
        <v>9440.73</v>
      </c>
    </row>
    <row r="632" spans="1:14" ht="14.45" customHeight="1" x14ac:dyDescent="0.2">
      <c r="A632" s="729" t="s">
        <v>594</v>
      </c>
      <c r="B632" s="730" t="s">
        <v>595</v>
      </c>
      <c r="C632" s="731" t="s">
        <v>616</v>
      </c>
      <c r="D632" s="732" t="s">
        <v>617</v>
      </c>
      <c r="E632" s="733">
        <v>50113001</v>
      </c>
      <c r="F632" s="732" t="s">
        <v>632</v>
      </c>
      <c r="G632" s="731" t="s">
        <v>629</v>
      </c>
      <c r="H632" s="731">
        <v>231541</v>
      </c>
      <c r="I632" s="731">
        <v>231541</v>
      </c>
      <c r="J632" s="731" t="s">
        <v>1078</v>
      </c>
      <c r="K632" s="731" t="s">
        <v>1079</v>
      </c>
      <c r="L632" s="734">
        <v>80.69</v>
      </c>
      <c r="M632" s="734">
        <v>5</v>
      </c>
      <c r="N632" s="735">
        <v>403.45</v>
      </c>
    </row>
    <row r="633" spans="1:14" ht="14.45" customHeight="1" x14ac:dyDescent="0.2">
      <c r="A633" s="729" t="s">
        <v>594</v>
      </c>
      <c r="B633" s="730" t="s">
        <v>595</v>
      </c>
      <c r="C633" s="731" t="s">
        <v>616</v>
      </c>
      <c r="D633" s="732" t="s">
        <v>617</v>
      </c>
      <c r="E633" s="733">
        <v>50113001</v>
      </c>
      <c r="F633" s="732" t="s">
        <v>632</v>
      </c>
      <c r="G633" s="731" t="s">
        <v>629</v>
      </c>
      <c r="H633" s="731">
        <v>237329</v>
      </c>
      <c r="I633" s="731">
        <v>237329</v>
      </c>
      <c r="J633" s="731" t="s">
        <v>1576</v>
      </c>
      <c r="K633" s="731" t="s">
        <v>755</v>
      </c>
      <c r="L633" s="734">
        <v>108.95666666666668</v>
      </c>
      <c r="M633" s="734">
        <v>15</v>
      </c>
      <c r="N633" s="735">
        <v>1634.3500000000001</v>
      </c>
    </row>
    <row r="634" spans="1:14" ht="14.45" customHeight="1" x14ac:dyDescent="0.2">
      <c r="A634" s="729" t="s">
        <v>594</v>
      </c>
      <c r="B634" s="730" t="s">
        <v>595</v>
      </c>
      <c r="C634" s="731" t="s">
        <v>616</v>
      </c>
      <c r="D634" s="732" t="s">
        <v>617</v>
      </c>
      <c r="E634" s="733">
        <v>50113001</v>
      </c>
      <c r="F634" s="732" t="s">
        <v>632</v>
      </c>
      <c r="G634" s="731" t="s">
        <v>629</v>
      </c>
      <c r="H634" s="731">
        <v>237330</v>
      </c>
      <c r="I634" s="731">
        <v>237330</v>
      </c>
      <c r="J634" s="731" t="s">
        <v>1081</v>
      </c>
      <c r="K634" s="731" t="s">
        <v>1082</v>
      </c>
      <c r="L634" s="734">
        <v>109.51888888888888</v>
      </c>
      <c r="M634" s="734">
        <v>135</v>
      </c>
      <c r="N634" s="735">
        <v>14785.05</v>
      </c>
    </row>
    <row r="635" spans="1:14" ht="14.45" customHeight="1" x14ac:dyDescent="0.2">
      <c r="A635" s="729" t="s">
        <v>594</v>
      </c>
      <c r="B635" s="730" t="s">
        <v>595</v>
      </c>
      <c r="C635" s="731" t="s">
        <v>616</v>
      </c>
      <c r="D635" s="732" t="s">
        <v>617</v>
      </c>
      <c r="E635" s="733">
        <v>50113001</v>
      </c>
      <c r="F635" s="732" t="s">
        <v>632</v>
      </c>
      <c r="G635" s="731" t="s">
        <v>629</v>
      </c>
      <c r="H635" s="731">
        <v>234736</v>
      </c>
      <c r="I635" s="731">
        <v>234736</v>
      </c>
      <c r="J635" s="731" t="s">
        <v>1577</v>
      </c>
      <c r="K635" s="731" t="s">
        <v>1578</v>
      </c>
      <c r="L635" s="734">
        <v>120.54</v>
      </c>
      <c r="M635" s="734">
        <v>5</v>
      </c>
      <c r="N635" s="735">
        <v>602.70000000000005</v>
      </c>
    </row>
    <row r="636" spans="1:14" ht="14.45" customHeight="1" x14ac:dyDescent="0.2">
      <c r="A636" s="729" t="s">
        <v>594</v>
      </c>
      <c r="B636" s="730" t="s">
        <v>595</v>
      </c>
      <c r="C636" s="731" t="s">
        <v>616</v>
      </c>
      <c r="D636" s="732" t="s">
        <v>617</v>
      </c>
      <c r="E636" s="733">
        <v>50113001</v>
      </c>
      <c r="F636" s="732" t="s">
        <v>632</v>
      </c>
      <c r="G636" s="731" t="s">
        <v>629</v>
      </c>
      <c r="H636" s="731">
        <v>225168</v>
      </c>
      <c r="I636" s="731">
        <v>225168</v>
      </c>
      <c r="J636" s="731" t="s">
        <v>1579</v>
      </c>
      <c r="K636" s="731" t="s">
        <v>1580</v>
      </c>
      <c r="L636" s="734">
        <v>63.54</v>
      </c>
      <c r="M636" s="734">
        <v>6</v>
      </c>
      <c r="N636" s="735">
        <v>381.24</v>
      </c>
    </row>
    <row r="637" spans="1:14" ht="14.45" customHeight="1" x14ac:dyDescent="0.2">
      <c r="A637" s="729" t="s">
        <v>594</v>
      </c>
      <c r="B637" s="730" t="s">
        <v>595</v>
      </c>
      <c r="C637" s="731" t="s">
        <v>616</v>
      </c>
      <c r="D637" s="732" t="s">
        <v>617</v>
      </c>
      <c r="E637" s="733">
        <v>50113001</v>
      </c>
      <c r="F637" s="732" t="s">
        <v>632</v>
      </c>
      <c r="G637" s="731" t="s">
        <v>629</v>
      </c>
      <c r="H637" s="731">
        <v>225169</v>
      </c>
      <c r="I637" s="731">
        <v>225169</v>
      </c>
      <c r="J637" s="731" t="s">
        <v>1579</v>
      </c>
      <c r="K637" s="731" t="s">
        <v>1581</v>
      </c>
      <c r="L637" s="734">
        <v>44.45000000000001</v>
      </c>
      <c r="M637" s="734">
        <v>1</v>
      </c>
      <c r="N637" s="735">
        <v>44.45000000000001</v>
      </c>
    </row>
    <row r="638" spans="1:14" ht="14.45" customHeight="1" x14ac:dyDescent="0.2">
      <c r="A638" s="729" t="s">
        <v>594</v>
      </c>
      <c r="B638" s="730" t="s">
        <v>595</v>
      </c>
      <c r="C638" s="731" t="s">
        <v>616</v>
      </c>
      <c r="D638" s="732" t="s">
        <v>617</v>
      </c>
      <c r="E638" s="733">
        <v>50113001</v>
      </c>
      <c r="F638" s="732" t="s">
        <v>632</v>
      </c>
      <c r="G638" s="731" t="s">
        <v>629</v>
      </c>
      <c r="H638" s="731">
        <v>100502</v>
      </c>
      <c r="I638" s="731">
        <v>502</v>
      </c>
      <c r="J638" s="731" t="s">
        <v>1090</v>
      </c>
      <c r="K638" s="731" t="s">
        <v>1091</v>
      </c>
      <c r="L638" s="734">
        <v>268.4092307692307</v>
      </c>
      <c r="M638" s="734">
        <v>13</v>
      </c>
      <c r="N638" s="735">
        <v>3489.3199999999993</v>
      </c>
    </row>
    <row r="639" spans="1:14" ht="14.45" customHeight="1" x14ac:dyDescent="0.2">
      <c r="A639" s="729" t="s">
        <v>594</v>
      </c>
      <c r="B639" s="730" t="s">
        <v>595</v>
      </c>
      <c r="C639" s="731" t="s">
        <v>616</v>
      </c>
      <c r="D639" s="732" t="s">
        <v>617</v>
      </c>
      <c r="E639" s="733">
        <v>50113001</v>
      </c>
      <c r="F639" s="732" t="s">
        <v>632</v>
      </c>
      <c r="G639" s="731" t="s">
        <v>629</v>
      </c>
      <c r="H639" s="731">
        <v>102684</v>
      </c>
      <c r="I639" s="731">
        <v>2684</v>
      </c>
      <c r="J639" s="731" t="s">
        <v>1090</v>
      </c>
      <c r="K639" s="731" t="s">
        <v>1092</v>
      </c>
      <c r="L639" s="734">
        <v>111.095</v>
      </c>
      <c r="M639" s="734">
        <v>28</v>
      </c>
      <c r="N639" s="735">
        <v>3110.66</v>
      </c>
    </row>
    <row r="640" spans="1:14" ht="14.45" customHeight="1" x14ac:dyDescent="0.2">
      <c r="A640" s="729" t="s">
        <v>594</v>
      </c>
      <c r="B640" s="730" t="s">
        <v>595</v>
      </c>
      <c r="C640" s="731" t="s">
        <v>616</v>
      </c>
      <c r="D640" s="732" t="s">
        <v>617</v>
      </c>
      <c r="E640" s="733">
        <v>50113001</v>
      </c>
      <c r="F640" s="732" t="s">
        <v>632</v>
      </c>
      <c r="G640" s="731" t="s">
        <v>648</v>
      </c>
      <c r="H640" s="731">
        <v>127737</v>
      </c>
      <c r="I640" s="731">
        <v>127737</v>
      </c>
      <c r="J640" s="731" t="s">
        <v>1095</v>
      </c>
      <c r="K640" s="731" t="s">
        <v>1096</v>
      </c>
      <c r="L640" s="734">
        <v>67.39</v>
      </c>
      <c r="M640" s="734">
        <v>4</v>
      </c>
      <c r="N640" s="735">
        <v>269.56</v>
      </c>
    </row>
    <row r="641" spans="1:14" ht="14.45" customHeight="1" x14ac:dyDescent="0.2">
      <c r="A641" s="729" t="s">
        <v>594</v>
      </c>
      <c r="B641" s="730" t="s">
        <v>595</v>
      </c>
      <c r="C641" s="731" t="s">
        <v>616</v>
      </c>
      <c r="D641" s="732" t="s">
        <v>617</v>
      </c>
      <c r="E641" s="733">
        <v>50113001</v>
      </c>
      <c r="F641" s="732" t="s">
        <v>632</v>
      </c>
      <c r="G641" s="731" t="s">
        <v>648</v>
      </c>
      <c r="H641" s="731">
        <v>127738</v>
      </c>
      <c r="I641" s="731">
        <v>127738</v>
      </c>
      <c r="J641" s="731" t="s">
        <v>1095</v>
      </c>
      <c r="K641" s="731" t="s">
        <v>1582</v>
      </c>
      <c r="L641" s="734">
        <v>466.67999999999995</v>
      </c>
      <c r="M641" s="734">
        <v>17</v>
      </c>
      <c r="N641" s="735">
        <v>7933.5599999999995</v>
      </c>
    </row>
    <row r="642" spans="1:14" ht="14.45" customHeight="1" x14ac:dyDescent="0.2">
      <c r="A642" s="729" t="s">
        <v>594</v>
      </c>
      <c r="B642" s="730" t="s">
        <v>595</v>
      </c>
      <c r="C642" s="731" t="s">
        <v>616</v>
      </c>
      <c r="D642" s="732" t="s">
        <v>617</v>
      </c>
      <c r="E642" s="733">
        <v>50113001</v>
      </c>
      <c r="F642" s="732" t="s">
        <v>632</v>
      </c>
      <c r="G642" s="731" t="s">
        <v>648</v>
      </c>
      <c r="H642" s="731">
        <v>239965</v>
      </c>
      <c r="I642" s="731">
        <v>239965</v>
      </c>
      <c r="J642" s="731" t="s">
        <v>1095</v>
      </c>
      <c r="K642" s="731" t="s">
        <v>1582</v>
      </c>
      <c r="L642" s="734">
        <v>336.88956521739135</v>
      </c>
      <c r="M642" s="734">
        <v>23</v>
      </c>
      <c r="N642" s="735">
        <v>7748.4600000000009</v>
      </c>
    </row>
    <row r="643" spans="1:14" ht="14.45" customHeight="1" x14ac:dyDescent="0.2">
      <c r="A643" s="729" t="s">
        <v>594</v>
      </c>
      <c r="B643" s="730" t="s">
        <v>595</v>
      </c>
      <c r="C643" s="731" t="s">
        <v>616</v>
      </c>
      <c r="D643" s="732" t="s">
        <v>617</v>
      </c>
      <c r="E643" s="733">
        <v>50113001</v>
      </c>
      <c r="F643" s="732" t="s">
        <v>632</v>
      </c>
      <c r="G643" s="731" t="s">
        <v>648</v>
      </c>
      <c r="H643" s="731">
        <v>239964</v>
      </c>
      <c r="I643" s="731">
        <v>239964</v>
      </c>
      <c r="J643" s="731" t="s">
        <v>1095</v>
      </c>
      <c r="K643" s="731" t="s">
        <v>1096</v>
      </c>
      <c r="L643" s="734">
        <v>106.41846153846154</v>
      </c>
      <c r="M643" s="734">
        <v>13</v>
      </c>
      <c r="N643" s="735">
        <v>1383.44</v>
      </c>
    </row>
    <row r="644" spans="1:14" ht="14.45" customHeight="1" x14ac:dyDescent="0.2">
      <c r="A644" s="729" t="s">
        <v>594</v>
      </c>
      <c r="B644" s="730" t="s">
        <v>595</v>
      </c>
      <c r="C644" s="731" t="s">
        <v>616</v>
      </c>
      <c r="D644" s="732" t="s">
        <v>617</v>
      </c>
      <c r="E644" s="733">
        <v>50113001</v>
      </c>
      <c r="F644" s="732" t="s">
        <v>632</v>
      </c>
      <c r="G644" s="731" t="s">
        <v>648</v>
      </c>
      <c r="H644" s="731">
        <v>187330</v>
      </c>
      <c r="I644" s="731">
        <v>187330</v>
      </c>
      <c r="J644" s="731" t="s">
        <v>1583</v>
      </c>
      <c r="K644" s="731" t="s">
        <v>1584</v>
      </c>
      <c r="L644" s="734">
        <v>91.44</v>
      </c>
      <c r="M644" s="734">
        <v>1</v>
      </c>
      <c r="N644" s="735">
        <v>91.44</v>
      </c>
    </row>
    <row r="645" spans="1:14" ht="14.45" customHeight="1" x14ac:dyDescent="0.2">
      <c r="A645" s="729" t="s">
        <v>594</v>
      </c>
      <c r="B645" s="730" t="s">
        <v>595</v>
      </c>
      <c r="C645" s="731" t="s">
        <v>616</v>
      </c>
      <c r="D645" s="732" t="s">
        <v>617</v>
      </c>
      <c r="E645" s="733">
        <v>50113001</v>
      </c>
      <c r="F645" s="732" t="s">
        <v>632</v>
      </c>
      <c r="G645" s="731" t="s">
        <v>629</v>
      </c>
      <c r="H645" s="731">
        <v>101125</v>
      </c>
      <c r="I645" s="731">
        <v>1125</v>
      </c>
      <c r="J645" s="731" t="s">
        <v>1103</v>
      </c>
      <c r="K645" s="731" t="s">
        <v>1104</v>
      </c>
      <c r="L645" s="734">
        <v>77.279999999999987</v>
      </c>
      <c r="M645" s="734">
        <v>11</v>
      </c>
      <c r="N645" s="735">
        <v>850.07999999999993</v>
      </c>
    </row>
    <row r="646" spans="1:14" ht="14.45" customHeight="1" x14ac:dyDescent="0.2">
      <c r="A646" s="729" t="s">
        <v>594</v>
      </c>
      <c r="B646" s="730" t="s">
        <v>595</v>
      </c>
      <c r="C646" s="731" t="s">
        <v>616</v>
      </c>
      <c r="D646" s="732" t="s">
        <v>617</v>
      </c>
      <c r="E646" s="733">
        <v>50113001</v>
      </c>
      <c r="F646" s="732" t="s">
        <v>632</v>
      </c>
      <c r="G646" s="731" t="s">
        <v>629</v>
      </c>
      <c r="H646" s="731">
        <v>223159</v>
      </c>
      <c r="I646" s="731">
        <v>223159</v>
      </c>
      <c r="J646" s="731" t="s">
        <v>1585</v>
      </c>
      <c r="K646" s="731" t="s">
        <v>1586</v>
      </c>
      <c r="L646" s="734">
        <v>74.519705882352923</v>
      </c>
      <c r="M646" s="734">
        <v>34</v>
      </c>
      <c r="N646" s="735">
        <v>2533.6699999999996</v>
      </c>
    </row>
    <row r="647" spans="1:14" ht="14.45" customHeight="1" x14ac:dyDescent="0.2">
      <c r="A647" s="729" t="s">
        <v>594</v>
      </c>
      <c r="B647" s="730" t="s">
        <v>595</v>
      </c>
      <c r="C647" s="731" t="s">
        <v>616</v>
      </c>
      <c r="D647" s="732" t="s">
        <v>617</v>
      </c>
      <c r="E647" s="733">
        <v>50113001</v>
      </c>
      <c r="F647" s="732" t="s">
        <v>632</v>
      </c>
      <c r="G647" s="731" t="s">
        <v>629</v>
      </c>
      <c r="H647" s="731">
        <v>162034</v>
      </c>
      <c r="I647" s="731">
        <v>162034</v>
      </c>
      <c r="J647" s="731" t="s">
        <v>1587</v>
      </c>
      <c r="K647" s="731" t="s">
        <v>1588</v>
      </c>
      <c r="L647" s="734">
        <v>805.97</v>
      </c>
      <c r="M647" s="734">
        <v>20</v>
      </c>
      <c r="N647" s="735">
        <v>16119.400000000001</v>
      </c>
    </row>
    <row r="648" spans="1:14" ht="14.45" customHeight="1" x14ac:dyDescent="0.2">
      <c r="A648" s="729" t="s">
        <v>594</v>
      </c>
      <c r="B648" s="730" t="s">
        <v>595</v>
      </c>
      <c r="C648" s="731" t="s">
        <v>616</v>
      </c>
      <c r="D648" s="732" t="s">
        <v>617</v>
      </c>
      <c r="E648" s="733">
        <v>50113001</v>
      </c>
      <c r="F648" s="732" t="s">
        <v>632</v>
      </c>
      <c r="G648" s="731" t="s">
        <v>629</v>
      </c>
      <c r="H648" s="731">
        <v>162033</v>
      </c>
      <c r="I648" s="731">
        <v>162033</v>
      </c>
      <c r="J648" s="731" t="s">
        <v>1589</v>
      </c>
      <c r="K648" s="731" t="s">
        <v>1588</v>
      </c>
      <c r="L648" s="734">
        <v>805.97</v>
      </c>
      <c r="M648" s="734">
        <v>35</v>
      </c>
      <c r="N648" s="735">
        <v>28208.95</v>
      </c>
    </row>
    <row r="649" spans="1:14" ht="14.45" customHeight="1" x14ac:dyDescent="0.2">
      <c r="A649" s="729" t="s">
        <v>594</v>
      </c>
      <c r="B649" s="730" t="s">
        <v>595</v>
      </c>
      <c r="C649" s="731" t="s">
        <v>616</v>
      </c>
      <c r="D649" s="732" t="s">
        <v>617</v>
      </c>
      <c r="E649" s="733">
        <v>50113001</v>
      </c>
      <c r="F649" s="732" t="s">
        <v>632</v>
      </c>
      <c r="G649" s="731" t="s">
        <v>629</v>
      </c>
      <c r="H649" s="731">
        <v>157525</v>
      </c>
      <c r="I649" s="731">
        <v>57525</v>
      </c>
      <c r="J649" s="731" t="s">
        <v>1590</v>
      </c>
      <c r="K649" s="731" t="s">
        <v>1591</v>
      </c>
      <c r="L649" s="734">
        <v>97.42000000000003</v>
      </c>
      <c r="M649" s="734">
        <v>2</v>
      </c>
      <c r="N649" s="735">
        <v>194.84000000000006</v>
      </c>
    </row>
    <row r="650" spans="1:14" ht="14.45" customHeight="1" x14ac:dyDescent="0.2">
      <c r="A650" s="729" t="s">
        <v>594</v>
      </c>
      <c r="B650" s="730" t="s">
        <v>595</v>
      </c>
      <c r="C650" s="731" t="s">
        <v>616</v>
      </c>
      <c r="D650" s="732" t="s">
        <v>617</v>
      </c>
      <c r="E650" s="733">
        <v>50113001</v>
      </c>
      <c r="F650" s="732" t="s">
        <v>632</v>
      </c>
      <c r="G650" s="731" t="s">
        <v>648</v>
      </c>
      <c r="H650" s="731">
        <v>132858</v>
      </c>
      <c r="I650" s="731">
        <v>32858</v>
      </c>
      <c r="J650" s="731" t="s">
        <v>1109</v>
      </c>
      <c r="K650" s="731" t="s">
        <v>1112</v>
      </c>
      <c r="L650" s="734">
        <v>77.210000000000008</v>
      </c>
      <c r="M650" s="734">
        <v>2</v>
      </c>
      <c r="N650" s="735">
        <v>154.42000000000002</v>
      </c>
    </row>
    <row r="651" spans="1:14" ht="14.45" customHeight="1" x14ac:dyDescent="0.2">
      <c r="A651" s="729" t="s">
        <v>594</v>
      </c>
      <c r="B651" s="730" t="s">
        <v>595</v>
      </c>
      <c r="C651" s="731" t="s">
        <v>616</v>
      </c>
      <c r="D651" s="732" t="s">
        <v>617</v>
      </c>
      <c r="E651" s="733">
        <v>50113001</v>
      </c>
      <c r="F651" s="732" t="s">
        <v>632</v>
      </c>
      <c r="G651" s="731" t="s">
        <v>629</v>
      </c>
      <c r="H651" s="731">
        <v>194763</v>
      </c>
      <c r="I651" s="731">
        <v>94763</v>
      </c>
      <c r="J651" s="731" t="s">
        <v>1592</v>
      </c>
      <c r="K651" s="731" t="s">
        <v>1593</v>
      </c>
      <c r="L651" s="734">
        <v>212.51999999999995</v>
      </c>
      <c r="M651" s="734">
        <v>2</v>
      </c>
      <c r="N651" s="735">
        <v>425.03999999999991</v>
      </c>
    </row>
    <row r="652" spans="1:14" ht="14.45" customHeight="1" x14ac:dyDescent="0.2">
      <c r="A652" s="729" t="s">
        <v>594</v>
      </c>
      <c r="B652" s="730" t="s">
        <v>595</v>
      </c>
      <c r="C652" s="731" t="s">
        <v>616</v>
      </c>
      <c r="D652" s="732" t="s">
        <v>617</v>
      </c>
      <c r="E652" s="733">
        <v>50113001</v>
      </c>
      <c r="F652" s="732" t="s">
        <v>632</v>
      </c>
      <c r="G652" s="731" t="s">
        <v>629</v>
      </c>
      <c r="H652" s="731">
        <v>230352</v>
      </c>
      <c r="I652" s="731">
        <v>230352</v>
      </c>
      <c r="J652" s="731" t="s">
        <v>1119</v>
      </c>
      <c r="K652" s="731" t="s">
        <v>1594</v>
      </c>
      <c r="L652" s="734">
        <v>159.28</v>
      </c>
      <c r="M652" s="734">
        <v>20</v>
      </c>
      <c r="N652" s="735">
        <v>3185.6</v>
      </c>
    </row>
    <row r="653" spans="1:14" ht="14.45" customHeight="1" x14ac:dyDescent="0.2">
      <c r="A653" s="729" t="s">
        <v>594</v>
      </c>
      <c r="B653" s="730" t="s">
        <v>595</v>
      </c>
      <c r="C653" s="731" t="s">
        <v>616</v>
      </c>
      <c r="D653" s="732" t="s">
        <v>617</v>
      </c>
      <c r="E653" s="733">
        <v>50113001</v>
      </c>
      <c r="F653" s="732" t="s">
        <v>632</v>
      </c>
      <c r="G653" s="731" t="s">
        <v>629</v>
      </c>
      <c r="H653" s="731">
        <v>230353</v>
      </c>
      <c r="I653" s="731">
        <v>230353</v>
      </c>
      <c r="J653" s="731" t="s">
        <v>1119</v>
      </c>
      <c r="K653" s="731" t="s">
        <v>1120</v>
      </c>
      <c r="L653" s="734">
        <v>1701.7013157894744</v>
      </c>
      <c r="M653" s="734">
        <v>38</v>
      </c>
      <c r="N653" s="735">
        <v>64664.650000000023</v>
      </c>
    </row>
    <row r="654" spans="1:14" ht="14.45" customHeight="1" x14ac:dyDescent="0.2">
      <c r="A654" s="729" t="s">
        <v>594</v>
      </c>
      <c r="B654" s="730" t="s">
        <v>595</v>
      </c>
      <c r="C654" s="731" t="s">
        <v>616</v>
      </c>
      <c r="D654" s="732" t="s">
        <v>617</v>
      </c>
      <c r="E654" s="733">
        <v>50113001</v>
      </c>
      <c r="F654" s="732" t="s">
        <v>632</v>
      </c>
      <c r="G654" s="731" t="s">
        <v>648</v>
      </c>
      <c r="H654" s="731">
        <v>106618</v>
      </c>
      <c r="I654" s="731">
        <v>6618</v>
      </c>
      <c r="J654" s="731" t="s">
        <v>1122</v>
      </c>
      <c r="K654" s="731" t="s">
        <v>1123</v>
      </c>
      <c r="L654" s="734">
        <v>19.545000000000002</v>
      </c>
      <c r="M654" s="734">
        <v>4</v>
      </c>
      <c r="N654" s="735">
        <v>78.180000000000007</v>
      </c>
    </row>
    <row r="655" spans="1:14" ht="14.45" customHeight="1" x14ac:dyDescent="0.2">
      <c r="A655" s="729" t="s">
        <v>594</v>
      </c>
      <c r="B655" s="730" t="s">
        <v>595</v>
      </c>
      <c r="C655" s="731" t="s">
        <v>616</v>
      </c>
      <c r="D655" s="732" t="s">
        <v>617</v>
      </c>
      <c r="E655" s="733">
        <v>50113001</v>
      </c>
      <c r="F655" s="732" t="s">
        <v>632</v>
      </c>
      <c r="G655" s="731" t="s">
        <v>648</v>
      </c>
      <c r="H655" s="731">
        <v>184399</v>
      </c>
      <c r="I655" s="731">
        <v>84399</v>
      </c>
      <c r="J655" s="731" t="s">
        <v>1595</v>
      </c>
      <c r="K655" s="731" t="s">
        <v>1596</v>
      </c>
      <c r="L655" s="734">
        <v>126.2</v>
      </c>
      <c r="M655" s="734">
        <v>2</v>
      </c>
      <c r="N655" s="735">
        <v>252.4</v>
      </c>
    </row>
    <row r="656" spans="1:14" ht="14.45" customHeight="1" x14ac:dyDescent="0.2">
      <c r="A656" s="729" t="s">
        <v>594</v>
      </c>
      <c r="B656" s="730" t="s">
        <v>595</v>
      </c>
      <c r="C656" s="731" t="s">
        <v>616</v>
      </c>
      <c r="D656" s="732" t="s">
        <v>617</v>
      </c>
      <c r="E656" s="733">
        <v>50113001</v>
      </c>
      <c r="F656" s="732" t="s">
        <v>632</v>
      </c>
      <c r="G656" s="731" t="s">
        <v>629</v>
      </c>
      <c r="H656" s="731">
        <v>136126</v>
      </c>
      <c r="I656" s="731">
        <v>136126</v>
      </c>
      <c r="J656" s="731" t="s">
        <v>1597</v>
      </c>
      <c r="K656" s="731" t="s">
        <v>1598</v>
      </c>
      <c r="L656" s="734">
        <v>436.77</v>
      </c>
      <c r="M656" s="734">
        <v>1</v>
      </c>
      <c r="N656" s="735">
        <v>436.77</v>
      </c>
    </row>
    <row r="657" spans="1:14" ht="14.45" customHeight="1" x14ac:dyDescent="0.2">
      <c r="A657" s="729" t="s">
        <v>594</v>
      </c>
      <c r="B657" s="730" t="s">
        <v>595</v>
      </c>
      <c r="C657" s="731" t="s">
        <v>616</v>
      </c>
      <c r="D657" s="732" t="s">
        <v>617</v>
      </c>
      <c r="E657" s="733">
        <v>50113001</v>
      </c>
      <c r="F657" s="732" t="s">
        <v>632</v>
      </c>
      <c r="G657" s="731" t="s">
        <v>629</v>
      </c>
      <c r="H657" s="731">
        <v>104307</v>
      </c>
      <c r="I657" s="731">
        <v>4307</v>
      </c>
      <c r="J657" s="731" t="s">
        <v>1134</v>
      </c>
      <c r="K657" s="731" t="s">
        <v>1135</v>
      </c>
      <c r="L657" s="734">
        <v>350.63281596452316</v>
      </c>
      <c r="M657" s="734">
        <v>451</v>
      </c>
      <c r="N657" s="735">
        <v>158135.39999999994</v>
      </c>
    </row>
    <row r="658" spans="1:14" ht="14.45" customHeight="1" x14ac:dyDescent="0.2">
      <c r="A658" s="729" t="s">
        <v>594</v>
      </c>
      <c r="B658" s="730" t="s">
        <v>595</v>
      </c>
      <c r="C658" s="731" t="s">
        <v>616</v>
      </c>
      <c r="D658" s="732" t="s">
        <v>617</v>
      </c>
      <c r="E658" s="733">
        <v>50113001</v>
      </c>
      <c r="F658" s="732" t="s">
        <v>632</v>
      </c>
      <c r="G658" s="731" t="s">
        <v>648</v>
      </c>
      <c r="H658" s="731">
        <v>100536</v>
      </c>
      <c r="I658" s="731">
        <v>536</v>
      </c>
      <c r="J658" s="731" t="s">
        <v>1136</v>
      </c>
      <c r="K658" s="731" t="s">
        <v>642</v>
      </c>
      <c r="L658" s="734">
        <v>49.319999999999993</v>
      </c>
      <c r="M658" s="734">
        <v>190</v>
      </c>
      <c r="N658" s="735">
        <v>9370.7999999999993</v>
      </c>
    </row>
    <row r="659" spans="1:14" ht="14.45" customHeight="1" x14ac:dyDescent="0.2">
      <c r="A659" s="729" t="s">
        <v>594</v>
      </c>
      <c r="B659" s="730" t="s">
        <v>595</v>
      </c>
      <c r="C659" s="731" t="s">
        <v>616</v>
      </c>
      <c r="D659" s="732" t="s">
        <v>617</v>
      </c>
      <c r="E659" s="733">
        <v>50113001</v>
      </c>
      <c r="F659" s="732" t="s">
        <v>632</v>
      </c>
      <c r="G659" s="731" t="s">
        <v>648</v>
      </c>
      <c r="H659" s="731">
        <v>216900</v>
      </c>
      <c r="I659" s="731">
        <v>216900</v>
      </c>
      <c r="J659" s="731" t="s">
        <v>1599</v>
      </c>
      <c r="K659" s="731" t="s">
        <v>1600</v>
      </c>
      <c r="L659" s="734">
        <v>246.60000071456747</v>
      </c>
      <c r="M659" s="734">
        <v>343</v>
      </c>
      <c r="N659" s="735">
        <v>84583.800245096645</v>
      </c>
    </row>
    <row r="660" spans="1:14" ht="14.45" customHeight="1" x14ac:dyDescent="0.2">
      <c r="A660" s="729" t="s">
        <v>594</v>
      </c>
      <c r="B660" s="730" t="s">
        <v>595</v>
      </c>
      <c r="C660" s="731" t="s">
        <v>616</v>
      </c>
      <c r="D660" s="732" t="s">
        <v>617</v>
      </c>
      <c r="E660" s="733">
        <v>50113001</v>
      </c>
      <c r="F660" s="732" t="s">
        <v>632</v>
      </c>
      <c r="G660" s="731" t="s">
        <v>648</v>
      </c>
      <c r="H660" s="731">
        <v>107981</v>
      </c>
      <c r="I660" s="731">
        <v>7981</v>
      </c>
      <c r="J660" s="731" t="s">
        <v>1137</v>
      </c>
      <c r="K660" s="731" t="s">
        <v>1140</v>
      </c>
      <c r="L660" s="734">
        <v>42.798932038834984</v>
      </c>
      <c r="M660" s="734">
        <v>309</v>
      </c>
      <c r="N660" s="735">
        <v>13224.87000000001</v>
      </c>
    </row>
    <row r="661" spans="1:14" ht="14.45" customHeight="1" x14ac:dyDescent="0.2">
      <c r="A661" s="729" t="s">
        <v>594</v>
      </c>
      <c r="B661" s="730" t="s">
        <v>595</v>
      </c>
      <c r="C661" s="731" t="s">
        <v>616</v>
      </c>
      <c r="D661" s="732" t="s">
        <v>617</v>
      </c>
      <c r="E661" s="733">
        <v>50113001</v>
      </c>
      <c r="F661" s="732" t="s">
        <v>632</v>
      </c>
      <c r="G661" s="731" t="s">
        <v>648</v>
      </c>
      <c r="H661" s="731">
        <v>155823</v>
      </c>
      <c r="I661" s="731">
        <v>55823</v>
      </c>
      <c r="J661" s="731" t="s">
        <v>1137</v>
      </c>
      <c r="K661" s="731" t="s">
        <v>1139</v>
      </c>
      <c r="L661" s="734">
        <v>33.010999834121542</v>
      </c>
      <c r="M661" s="734">
        <v>7</v>
      </c>
      <c r="N661" s="735">
        <v>231.07699883885078</v>
      </c>
    </row>
    <row r="662" spans="1:14" ht="14.45" customHeight="1" x14ac:dyDescent="0.2">
      <c r="A662" s="729" t="s">
        <v>594</v>
      </c>
      <c r="B662" s="730" t="s">
        <v>595</v>
      </c>
      <c r="C662" s="731" t="s">
        <v>616</v>
      </c>
      <c r="D662" s="732" t="s">
        <v>617</v>
      </c>
      <c r="E662" s="733">
        <v>50113001</v>
      </c>
      <c r="F662" s="732" t="s">
        <v>632</v>
      </c>
      <c r="G662" s="731" t="s">
        <v>648</v>
      </c>
      <c r="H662" s="731">
        <v>126786</v>
      </c>
      <c r="I662" s="731">
        <v>26786</v>
      </c>
      <c r="J662" s="731" t="s">
        <v>1141</v>
      </c>
      <c r="K662" s="731" t="s">
        <v>1142</v>
      </c>
      <c r="L662" s="734">
        <v>407.46176470588239</v>
      </c>
      <c r="M662" s="734">
        <v>17</v>
      </c>
      <c r="N662" s="735">
        <v>6926.85</v>
      </c>
    </row>
    <row r="663" spans="1:14" ht="14.45" customHeight="1" x14ac:dyDescent="0.2">
      <c r="A663" s="729" t="s">
        <v>594</v>
      </c>
      <c r="B663" s="730" t="s">
        <v>595</v>
      </c>
      <c r="C663" s="731" t="s">
        <v>616</v>
      </c>
      <c r="D663" s="732" t="s">
        <v>617</v>
      </c>
      <c r="E663" s="733">
        <v>50113001</v>
      </c>
      <c r="F663" s="732" t="s">
        <v>632</v>
      </c>
      <c r="G663" s="731" t="s">
        <v>629</v>
      </c>
      <c r="H663" s="731">
        <v>194241</v>
      </c>
      <c r="I663" s="731">
        <v>194241</v>
      </c>
      <c r="J663" s="731" t="s">
        <v>1601</v>
      </c>
      <c r="K663" s="731" t="s">
        <v>1602</v>
      </c>
      <c r="L663" s="734">
        <v>31148.270245016618</v>
      </c>
      <c r="M663" s="734">
        <v>43</v>
      </c>
      <c r="N663" s="735">
        <v>1339375.6205357146</v>
      </c>
    </row>
    <row r="664" spans="1:14" ht="14.45" customHeight="1" x14ac:dyDescent="0.2">
      <c r="A664" s="729" t="s">
        <v>594</v>
      </c>
      <c r="B664" s="730" t="s">
        <v>595</v>
      </c>
      <c r="C664" s="731" t="s">
        <v>616</v>
      </c>
      <c r="D664" s="732" t="s">
        <v>617</v>
      </c>
      <c r="E664" s="733">
        <v>50113001</v>
      </c>
      <c r="F664" s="732" t="s">
        <v>632</v>
      </c>
      <c r="G664" s="731" t="s">
        <v>629</v>
      </c>
      <c r="H664" s="731">
        <v>140187</v>
      </c>
      <c r="I664" s="731">
        <v>140187</v>
      </c>
      <c r="J664" s="731" t="s">
        <v>1603</v>
      </c>
      <c r="K664" s="731" t="s">
        <v>1604</v>
      </c>
      <c r="L664" s="734">
        <v>25.480000000000008</v>
      </c>
      <c r="M664" s="734">
        <v>1</v>
      </c>
      <c r="N664" s="735">
        <v>25.480000000000008</v>
      </c>
    </row>
    <row r="665" spans="1:14" ht="14.45" customHeight="1" x14ac:dyDescent="0.2">
      <c r="A665" s="729" t="s">
        <v>594</v>
      </c>
      <c r="B665" s="730" t="s">
        <v>595</v>
      </c>
      <c r="C665" s="731" t="s">
        <v>616</v>
      </c>
      <c r="D665" s="732" t="s">
        <v>617</v>
      </c>
      <c r="E665" s="733">
        <v>50113001</v>
      </c>
      <c r="F665" s="732" t="s">
        <v>632</v>
      </c>
      <c r="G665" s="731" t="s">
        <v>648</v>
      </c>
      <c r="H665" s="731">
        <v>187607</v>
      </c>
      <c r="I665" s="731">
        <v>187607</v>
      </c>
      <c r="J665" s="731" t="s">
        <v>1605</v>
      </c>
      <c r="K665" s="731" t="s">
        <v>1606</v>
      </c>
      <c r="L665" s="734">
        <v>273.89999582810731</v>
      </c>
      <c r="M665" s="734">
        <v>13</v>
      </c>
      <c r="N665" s="735">
        <v>3560.6999457653947</v>
      </c>
    </row>
    <row r="666" spans="1:14" ht="14.45" customHeight="1" x14ac:dyDescent="0.2">
      <c r="A666" s="729" t="s">
        <v>594</v>
      </c>
      <c r="B666" s="730" t="s">
        <v>595</v>
      </c>
      <c r="C666" s="731" t="s">
        <v>616</v>
      </c>
      <c r="D666" s="732" t="s">
        <v>617</v>
      </c>
      <c r="E666" s="733">
        <v>50113001</v>
      </c>
      <c r="F666" s="732" t="s">
        <v>632</v>
      </c>
      <c r="G666" s="731" t="s">
        <v>629</v>
      </c>
      <c r="H666" s="731">
        <v>100874</v>
      </c>
      <c r="I666" s="731">
        <v>874</v>
      </c>
      <c r="J666" s="731" t="s">
        <v>1607</v>
      </c>
      <c r="K666" s="731" t="s">
        <v>1405</v>
      </c>
      <c r="L666" s="734">
        <v>85.237551020408176</v>
      </c>
      <c r="M666" s="734">
        <v>49</v>
      </c>
      <c r="N666" s="735">
        <v>4176.6400000000003</v>
      </c>
    </row>
    <row r="667" spans="1:14" ht="14.45" customHeight="1" x14ac:dyDescent="0.2">
      <c r="A667" s="729" t="s">
        <v>594</v>
      </c>
      <c r="B667" s="730" t="s">
        <v>595</v>
      </c>
      <c r="C667" s="731" t="s">
        <v>616</v>
      </c>
      <c r="D667" s="732" t="s">
        <v>617</v>
      </c>
      <c r="E667" s="733">
        <v>50113001</v>
      </c>
      <c r="F667" s="732" t="s">
        <v>632</v>
      </c>
      <c r="G667" s="731" t="s">
        <v>629</v>
      </c>
      <c r="H667" s="731">
        <v>200863</v>
      </c>
      <c r="I667" s="731">
        <v>200863</v>
      </c>
      <c r="J667" s="731" t="s">
        <v>1149</v>
      </c>
      <c r="K667" s="731" t="s">
        <v>1150</v>
      </c>
      <c r="L667" s="734">
        <v>84.775866666666701</v>
      </c>
      <c r="M667" s="734">
        <v>75</v>
      </c>
      <c r="N667" s="735">
        <v>6358.1900000000023</v>
      </c>
    </row>
    <row r="668" spans="1:14" ht="14.45" customHeight="1" x14ac:dyDescent="0.2">
      <c r="A668" s="729" t="s">
        <v>594</v>
      </c>
      <c r="B668" s="730" t="s">
        <v>595</v>
      </c>
      <c r="C668" s="731" t="s">
        <v>616</v>
      </c>
      <c r="D668" s="732" t="s">
        <v>617</v>
      </c>
      <c r="E668" s="733">
        <v>50113001</v>
      </c>
      <c r="F668" s="732" t="s">
        <v>632</v>
      </c>
      <c r="G668" s="731" t="s">
        <v>629</v>
      </c>
      <c r="H668" s="731">
        <v>232954</v>
      </c>
      <c r="I668" s="731">
        <v>232954</v>
      </c>
      <c r="J668" s="731" t="s">
        <v>1151</v>
      </c>
      <c r="K668" s="731" t="s">
        <v>1152</v>
      </c>
      <c r="L668" s="734">
        <v>111.505</v>
      </c>
      <c r="M668" s="734">
        <v>4</v>
      </c>
      <c r="N668" s="735">
        <v>446.02</v>
      </c>
    </row>
    <row r="669" spans="1:14" ht="14.45" customHeight="1" x14ac:dyDescent="0.2">
      <c r="A669" s="729" t="s">
        <v>594</v>
      </c>
      <c r="B669" s="730" t="s">
        <v>595</v>
      </c>
      <c r="C669" s="731" t="s">
        <v>616</v>
      </c>
      <c r="D669" s="732" t="s">
        <v>617</v>
      </c>
      <c r="E669" s="733">
        <v>50113001</v>
      </c>
      <c r="F669" s="732" t="s">
        <v>632</v>
      </c>
      <c r="G669" s="731" t="s">
        <v>629</v>
      </c>
      <c r="H669" s="731">
        <v>224053</v>
      </c>
      <c r="I669" s="731">
        <v>224053</v>
      </c>
      <c r="J669" s="731" t="s">
        <v>1156</v>
      </c>
      <c r="K669" s="731" t="s">
        <v>1157</v>
      </c>
      <c r="L669" s="734">
        <v>645.52333333333331</v>
      </c>
      <c r="M669" s="734">
        <v>3</v>
      </c>
      <c r="N669" s="735">
        <v>1936.57</v>
      </c>
    </row>
    <row r="670" spans="1:14" ht="14.45" customHeight="1" x14ac:dyDescent="0.2">
      <c r="A670" s="729" t="s">
        <v>594</v>
      </c>
      <c r="B670" s="730" t="s">
        <v>595</v>
      </c>
      <c r="C670" s="731" t="s">
        <v>616</v>
      </c>
      <c r="D670" s="732" t="s">
        <v>617</v>
      </c>
      <c r="E670" s="733">
        <v>50113001</v>
      </c>
      <c r="F670" s="732" t="s">
        <v>632</v>
      </c>
      <c r="G670" s="731" t="s">
        <v>648</v>
      </c>
      <c r="H670" s="731">
        <v>850729</v>
      </c>
      <c r="I670" s="731">
        <v>157875</v>
      </c>
      <c r="J670" s="731" t="s">
        <v>1158</v>
      </c>
      <c r="K670" s="731" t="s">
        <v>1159</v>
      </c>
      <c r="L670" s="734">
        <v>154</v>
      </c>
      <c r="M670" s="734">
        <v>5</v>
      </c>
      <c r="N670" s="735">
        <v>770</v>
      </c>
    </row>
    <row r="671" spans="1:14" ht="14.45" customHeight="1" x14ac:dyDescent="0.2">
      <c r="A671" s="729" t="s">
        <v>594</v>
      </c>
      <c r="B671" s="730" t="s">
        <v>595</v>
      </c>
      <c r="C671" s="731" t="s">
        <v>616</v>
      </c>
      <c r="D671" s="732" t="s">
        <v>617</v>
      </c>
      <c r="E671" s="733">
        <v>50113001</v>
      </c>
      <c r="F671" s="732" t="s">
        <v>632</v>
      </c>
      <c r="G671" s="731" t="s">
        <v>629</v>
      </c>
      <c r="H671" s="731">
        <v>207820</v>
      </c>
      <c r="I671" s="731">
        <v>207820</v>
      </c>
      <c r="J671" s="731" t="s">
        <v>1160</v>
      </c>
      <c r="K671" s="731" t="s">
        <v>1161</v>
      </c>
      <c r="L671" s="734">
        <v>31.149999999999991</v>
      </c>
      <c r="M671" s="734">
        <v>2</v>
      </c>
      <c r="N671" s="735">
        <v>62.299999999999983</v>
      </c>
    </row>
    <row r="672" spans="1:14" ht="14.45" customHeight="1" x14ac:dyDescent="0.2">
      <c r="A672" s="729" t="s">
        <v>594</v>
      </c>
      <c r="B672" s="730" t="s">
        <v>595</v>
      </c>
      <c r="C672" s="731" t="s">
        <v>616</v>
      </c>
      <c r="D672" s="732" t="s">
        <v>617</v>
      </c>
      <c r="E672" s="733">
        <v>50113001</v>
      </c>
      <c r="F672" s="732" t="s">
        <v>632</v>
      </c>
      <c r="G672" s="731" t="s">
        <v>629</v>
      </c>
      <c r="H672" s="731">
        <v>207819</v>
      </c>
      <c r="I672" s="731">
        <v>207819</v>
      </c>
      <c r="J672" s="731" t="s">
        <v>1162</v>
      </c>
      <c r="K672" s="731" t="s">
        <v>1163</v>
      </c>
      <c r="L672" s="734">
        <v>22.3</v>
      </c>
      <c r="M672" s="734">
        <v>6</v>
      </c>
      <c r="N672" s="735">
        <v>133.80000000000001</v>
      </c>
    </row>
    <row r="673" spans="1:14" ht="14.45" customHeight="1" x14ac:dyDescent="0.2">
      <c r="A673" s="729" t="s">
        <v>594</v>
      </c>
      <c r="B673" s="730" t="s">
        <v>595</v>
      </c>
      <c r="C673" s="731" t="s">
        <v>616</v>
      </c>
      <c r="D673" s="732" t="s">
        <v>617</v>
      </c>
      <c r="E673" s="733">
        <v>50113001</v>
      </c>
      <c r="F673" s="732" t="s">
        <v>632</v>
      </c>
      <c r="G673" s="731" t="s">
        <v>629</v>
      </c>
      <c r="H673" s="731">
        <v>232603</v>
      </c>
      <c r="I673" s="731">
        <v>232603</v>
      </c>
      <c r="J673" s="731" t="s">
        <v>1608</v>
      </c>
      <c r="K673" s="731" t="s">
        <v>1609</v>
      </c>
      <c r="L673" s="734">
        <v>117.2281818181818</v>
      </c>
      <c r="M673" s="734">
        <v>55</v>
      </c>
      <c r="N673" s="735">
        <v>6447.5499999999984</v>
      </c>
    </row>
    <row r="674" spans="1:14" ht="14.45" customHeight="1" x14ac:dyDescent="0.2">
      <c r="A674" s="729" t="s">
        <v>594</v>
      </c>
      <c r="B674" s="730" t="s">
        <v>595</v>
      </c>
      <c r="C674" s="731" t="s">
        <v>616</v>
      </c>
      <c r="D674" s="732" t="s">
        <v>617</v>
      </c>
      <c r="E674" s="733">
        <v>50113001</v>
      </c>
      <c r="F674" s="732" t="s">
        <v>632</v>
      </c>
      <c r="G674" s="731" t="s">
        <v>629</v>
      </c>
      <c r="H674" s="731">
        <v>846338</v>
      </c>
      <c r="I674" s="731">
        <v>122685</v>
      </c>
      <c r="J674" s="731" t="s">
        <v>1173</v>
      </c>
      <c r="K674" s="731" t="s">
        <v>1172</v>
      </c>
      <c r="L674" s="734">
        <v>115.94000000000001</v>
      </c>
      <c r="M674" s="734">
        <v>1</v>
      </c>
      <c r="N674" s="735">
        <v>115.94000000000001</v>
      </c>
    </row>
    <row r="675" spans="1:14" ht="14.45" customHeight="1" x14ac:dyDescent="0.2">
      <c r="A675" s="729" t="s">
        <v>594</v>
      </c>
      <c r="B675" s="730" t="s">
        <v>595</v>
      </c>
      <c r="C675" s="731" t="s">
        <v>616</v>
      </c>
      <c r="D675" s="732" t="s">
        <v>617</v>
      </c>
      <c r="E675" s="733">
        <v>50113001</v>
      </c>
      <c r="F675" s="732" t="s">
        <v>632</v>
      </c>
      <c r="G675" s="731" t="s">
        <v>648</v>
      </c>
      <c r="H675" s="731">
        <v>844738</v>
      </c>
      <c r="I675" s="731">
        <v>101227</v>
      </c>
      <c r="J675" s="731" t="s">
        <v>1610</v>
      </c>
      <c r="K675" s="731" t="s">
        <v>1611</v>
      </c>
      <c r="L675" s="734">
        <v>141.27999999999997</v>
      </c>
      <c r="M675" s="734">
        <v>1</v>
      </c>
      <c r="N675" s="735">
        <v>141.27999999999997</v>
      </c>
    </row>
    <row r="676" spans="1:14" ht="14.45" customHeight="1" x14ac:dyDescent="0.2">
      <c r="A676" s="729" t="s">
        <v>594</v>
      </c>
      <c r="B676" s="730" t="s">
        <v>595</v>
      </c>
      <c r="C676" s="731" t="s">
        <v>616</v>
      </c>
      <c r="D676" s="732" t="s">
        <v>617</v>
      </c>
      <c r="E676" s="733">
        <v>50113001</v>
      </c>
      <c r="F676" s="732" t="s">
        <v>632</v>
      </c>
      <c r="G676" s="731" t="s">
        <v>648</v>
      </c>
      <c r="H676" s="731">
        <v>118167</v>
      </c>
      <c r="I676" s="731">
        <v>18167</v>
      </c>
      <c r="J676" s="731" t="s">
        <v>1176</v>
      </c>
      <c r="K676" s="731" t="s">
        <v>1177</v>
      </c>
      <c r="L676" s="734">
        <v>65.78</v>
      </c>
      <c r="M676" s="734">
        <v>17</v>
      </c>
      <c r="N676" s="735">
        <v>1118.26</v>
      </c>
    </row>
    <row r="677" spans="1:14" ht="14.45" customHeight="1" x14ac:dyDescent="0.2">
      <c r="A677" s="729" t="s">
        <v>594</v>
      </c>
      <c r="B677" s="730" t="s">
        <v>595</v>
      </c>
      <c r="C677" s="731" t="s">
        <v>616</v>
      </c>
      <c r="D677" s="732" t="s">
        <v>617</v>
      </c>
      <c r="E677" s="733">
        <v>50113001</v>
      </c>
      <c r="F677" s="732" t="s">
        <v>632</v>
      </c>
      <c r="G677" s="731" t="s">
        <v>648</v>
      </c>
      <c r="H677" s="731">
        <v>118172</v>
      </c>
      <c r="I677" s="731">
        <v>18172</v>
      </c>
      <c r="J677" s="731" t="s">
        <v>1176</v>
      </c>
      <c r="K677" s="731" t="s">
        <v>1612</v>
      </c>
      <c r="L677" s="734">
        <v>390.5</v>
      </c>
      <c r="M677" s="734">
        <v>56</v>
      </c>
      <c r="N677" s="735">
        <v>21868</v>
      </c>
    </row>
    <row r="678" spans="1:14" ht="14.45" customHeight="1" x14ac:dyDescent="0.2">
      <c r="A678" s="729" t="s">
        <v>594</v>
      </c>
      <c r="B678" s="730" t="s">
        <v>595</v>
      </c>
      <c r="C678" s="731" t="s">
        <v>616</v>
      </c>
      <c r="D678" s="732" t="s">
        <v>617</v>
      </c>
      <c r="E678" s="733">
        <v>50113001</v>
      </c>
      <c r="F678" s="732" t="s">
        <v>632</v>
      </c>
      <c r="G678" s="731" t="s">
        <v>648</v>
      </c>
      <c r="H678" s="731">
        <v>118175</v>
      </c>
      <c r="I678" s="731">
        <v>18175</v>
      </c>
      <c r="J678" s="731" t="s">
        <v>1176</v>
      </c>
      <c r="K678" s="731" t="s">
        <v>1613</v>
      </c>
      <c r="L678" s="734">
        <v>632.73257142857142</v>
      </c>
      <c r="M678" s="734">
        <v>70</v>
      </c>
      <c r="N678" s="735">
        <v>44291.28</v>
      </c>
    </row>
    <row r="679" spans="1:14" ht="14.45" customHeight="1" x14ac:dyDescent="0.2">
      <c r="A679" s="729" t="s">
        <v>594</v>
      </c>
      <c r="B679" s="730" t="s">
        <v>595</v>
      </c>
      <c r="C679" s="731" t="s">
        <v>616</v>
      </c>
      <c r="D679" s="732" t="s">
        <v>617</v>
      </c>
      <c r="E679" s="733">
        <v>50113001</v>
      </c>
      <c r="F679" s="732" t="s">
        <v>632</v>
      </c>
      <c r="G679" s="731" t="s">
        <v>629</v>
      </c>
      <c r="H679" s="731">
        <v>191731</v>
      </c>
      <c r="I679" s="731">
        <v>91731</v>
      </c>
      <c r="J679" s="731" t="s">
        <v>1178</v>
      </c>
      <c r="K679" s="731" t="s">
        <v>1179</v>
      </c>
      <c r="L679" s="734">
        <v>3943.76</v>
      </c>
      <c r="M679" s="734">
        <v>1</v>
      </c>
      <c r="N679" s="735">
        <v>3943.76</v>
      </c>
    </row>
    <row r="680" spans="1:14" ht="14.45" customHeight="1" x14ac:dyDescent="0.2">
      <c r="A680" s="729" t="s">
        <v>594</v>
      </c>
      <c r="B680" s="730" t="s">
        <v>595</v>
      </c>
      <c r="C680" s="731" t="s">
        <v>616</v>
      </c>
      <c r="D680" s="732" t="s">
        <v>617</v>
      </c>
      <c r="E680" s="733">
        <v>50113001</v>
      </c>
      <c r="F680" s="732" t="s">
        <v>632</v>
      </c>
      <c r="G680" s="731" t="s">
        <v>629</v>
      </c>
      <c r="H680" s="731">
        <v>207776</v>
      </c>
      <c r="I680" s="731">
        <v>207776</v>
      </c>
      <c r="J680" s="731" t="s">
        <v>1614</v>
      </c>
      <c r="K680" s="731" t="s">
        <v>1615</v>
      </c>
      <c r="L680" s="734">
        <v>254.10755555555559</v>
      </c>
      <c r="M680" s="734">
        <v>45</v>
      </c>
      <c r="N680" s="735">
        <v>11434.840000000002</v>
      </c>
    </row>
    <row r="681" spans="1:14" ht="14.45" customHeight="1" x14ac:dyDescent="0.2">
      <c r="A681" s="729" t="s">
        <v>594</v>
      </c>
      <c r="B681" s="730" t="s">
        <v>595</v>
      </c>
      <c r="C681" s="731" t="s">
        <v>616</v>
      </c>
      <c r="D681" s="732" t="s">
        <v>617</v>
      </c>
      <c r="E681" s="733">
        <v>50113001</v>
      </c>
      <c r="F681" s="732" t="s">
        <v>632</v>
      </c>
      <c r="G681" s="731" t="s">
        <v>629</v>
      </c>
      <c r="H681" s="731">
        <v>241679</v>
      </c>
      <c r="I681" s="731">
        <v>241679</v>
      </c>
      <c r="J681" s="731" t="s">
        <v>1181</v>
      </c>
      <c r="K681" s="731" t="s">
        <v>1182</v>
      </c>
      <c r="L681" s="734">
        <v>59.39</v>
      </c>
      <c r="M681" s="734">
        <v>4</v>
      </c>
      <c r="N681" s="735">
        <v>237.56</v>
      </c>
    </row>
    <row r="682" spans="1:14" ht="14.45" customHeight="1" x14ac:dyDescent="0.2">
      <c r="A682" s="729" t="s">
        <v>594</v>
      </c>
      <c r="B682" s="730" t="s">
        <v>595</v>
      </c>
      <c r="C682" s="731" t="s">
        <v>616</v>
      </c>
      <c r="D682" s="732" t="s">
        <v>617</v>
      </c>
      <c r="E682" s="733">
        <v>50113001</v>
      </c>
      <c r="F682" s="732" t="s">
        <v>632</v>
      </c>
      <c r="G682" s="731" t="s">
        <v>629</v>
      </c>
      <c r="H682" s="731">
        <v>144357</v>
      </c>
      <c r="I682" s="731">
        <v>44357</v>
      </c>
      <c r="J682" s="731" t="s">
        <v>1616</v>
      </c>
      <c r="K682" s="731" t="s">
        <v>1617</v>
      </c>
      <c r="L682" s="734">
        <v>3228.1899999999996</v>
      </c>
      <c r="M682" s="734">
        <v>1</v>
      </c>
      <c r="N682" s="735">
        <v>3228.1899999999996</v>
      </c>
    </row>
    <row r="683" spans="1:14" ht="14.45" customHeight="1" x14ac:dyDescent="0.2">
      <c r="A683" s="729" t="s">
        <v>594</v>
      </c>
      <c r="B683" s="730" t="s">
        <v>595</v>
      </c>
      <c r="C683" s="731" t="s">
        <v>616</v>
      </c>
      <c r="D683" s="732" t="s">
        <v>617</v>
      </c>
      <c r="E683" s="733">
        <v>50113001</v>
      </c>
      <c r="F683" s="732" t="s">
        <v>632</v>
      </c>
      <c r="G683" s="731" t="s">
        <v>629</v>
      </c>
      <c r="H683" s="731">
        <v>118305</v>
      </c>
      <c r="I683" s="731">
        <v>18305</v>
      </c>
      <c r="J683" s="731" t="s">
        <v>1183</v>
      </c>
      <c r="K683" s="731" t="s">
        <v>1185</v>
      </c>
      <c r="L683" s="734">
        <v>242</v>
      </c>
      <c r="M683" s="734">
        <v>305</v>
      </c>
      <c r="N683" s="735">
        <v>73810</v>
      </c>
    </row>
    <row r="684" spans="1:14" ht="14.45" customHeight="1" x14ac:dyDescent="0.2">
      <c r="A684" s="729" t="s">
        <v>594</v>
      </c>
      <c r="B684" s="730" t="s">
        <v>595</v>
      </c>
      <c r="C684" s="731" t="s">
        <v>616</v>
      </c>
      <c r="D684" s="732" t="s">
        <v>617</v>
      </c>
      <c r="E684" s="733">
        <v>50113001</v>
      </c>
      <c r="F684" s="732" t="s">
        <v>632</v>
      </c>
      <c r="G684" s="731" t="s">
        <v>629</v>
      </c>
      <c r="H684" s="731">
        <v>159357</v>
      </c>
      <c r="I684" s="731">
        <v>59357</v>
      </c>
      <c r="J684" s="731" t="s">
        <v>1186</v>
      </c>
      <c r="K684" s="731" t="s">
        <v>1187</v>
      </c>
      <c r="L684" s="734">
        <v>188.88000000000002</v>
      </c>
      <c r="M684" s="734">
        <v>10</v>
      </c>
      <c r="N684" s="735">
        <v>1888.8000000000002</v>
      </c>
    </row>
    <row r="685" spans="1:14" ht="14.45" customHeight="1" x14ac:dyDescent="0.2">
      <c r="A685" s="729" t="s">
        <v>594</v>
      </c>
      <c r="B685" s="730" t="s">
        <v>595</v>
      </c>
      <c r="C685" s="731" t="s">
        <v>616</v>
      </c>
      <c r="D685" s="732" t="s">
        <v>617</v>
      </c>
      <c r="E685" s="733">
        <v>50113001</v>
      </c>
      <c r="F685" s="732" t="s">
        <v>632</v>
      </c>
      <c r="G685" s="731" t="s">
        <v>648</v>
      </c>
      <c r="H685" s="731">
        <v>220105</v>
      </c>
      <c r="I685" s="731">
        <v>220105</v>
      </c>
      <c r="J685" s="731" t="s">
        <v>1618</v>
      </c>
      <c r="K685" s="731" t="s">
        <v>1619</v>
      </c>
      <c r="L685" s="734">
        <v>495.00000094481578</v>
      </c>
      <c r="M685" s="734">
        <v>11</v>
      </c>
      <c r="N685" s="735">
        <v>5445.0000103929733</v>
      </c>
    </row>
    <row r="686" spans="1:14" ht="14.45" customHeight="1" x14ac:dyDescent="0.2">
      <c r="A686" s="729" t="s">
        <v>594</v>
      </c>
      <c r="B686" s="730" t="s">
        <v>595</v>
      </c>
      <c r="C686" s="731" t="s">
        <v>616</v>
      </c>
      <c r="D686" s="732" t="s">
        <v>617</v>
      </c>
      <c r="E686" s="733">
        <v>50113001</v>
      </c>
      <c r="F686" s="732" t="s">
        <v>632</v>
      </c>
      <c r="G686" s="731" t="s">
        <v>648</v>
      </c>
      <c r="H686" s="731">
        <v>226455</v>
      </c>
      <c r="I686" s="731">
        <v>226455</v>
      </c>
      <c r="J686" s="731" t="s">
        <v>1618</v>
      </c>
      <c r="K686" s="731" t="s">
        <v>1619</v>
      </c>
      <c r="L686" s="734">
        <v>495</v>
      </c>
      <c r="M686" s="734">
        <v>2</v>
      </c>
      <c r="N686" s="735">
        <v>990</v>
      </c>
    </row>
    <row r="687" spans="1:14" ht="14.45" customHeight="1" x14ac:dyDescent="0.2">
      <c r="A687" s="729" t="s">
        <v>594</v>
      </c>
      <c r="B687" s="730" t="s">
        <v>595</v>
      </c>
      <c r="C687" s="731" t="s">
        <v>616</v>
      </c>
      <c r="D687" s="732" t="s">
        <v>617</v>
      </c>
      <c r="E687" s="733">
        <v>50113001</v>
      </c>
      <c r="F687" s="732" t="s">
        <v>632</v>
      </c>
      <c r="G687" s="731" t="s">
        <v>629</v>
      </c>
      <c r="H687" s="731">
        <v>192086</v>
      </c>
      <c r="I687" s="731">
        <v>92086</v>
      </c>
      <c r="J687" s="731" t="s">
        <v>1196</v>
      </c>
      <c r="K687" s="731" t="s">
        <v>1197</v>
      </c>
      <c r="L687" s="734">
        <v>139.23750000000001</v>
      </c>
      <c r="M687" s="734">
        <v>4</v>
      </c>
      <c r="N687" s="735">
        <v>556.95000000000005</v>
      </c>
    </row>
    <row r="688" spans="1:14" ht="14.45" customHeight="1" x14ac:dyDescent="0.2">
      <c r="A688" s="729" t="s">
        <v>594</v>
      </c>
      <c r="B688" s="730" t="s">
        <v>595</v>
      </c>
      <c r="C688" s="731" t="s">
        <v>616</v>
      </c>
      <c r="D688" s="732" t="s">
        <v>617</v>
      </c>
      <c r="E688" s="733">
        <v>50113001</v>
      </c>
      <c r="F688" s="732" t="s">
        <v>632</v>
      </c>
      <c r="G688" s="731" t="s">
        <v>648</v>
      </c>
      <c r="H688" s="731">
        <v>115245</v>
      </c>
      <c r="I688" s="731">
        <v>15245</v>
      </c>
      <c r="J688" s="731" t="s">
        <v>1620</v>
      </c>
      <c r="K688" s="731" t="s">
        <v>1621</v>
      </c>
      <c r="L688" s="734">
        <v>1375</v>
      </c>
      <c r="M688" s="734">
        <v>4</v>
      </c>
      <c r="N688" s="735">
        <v>5500</v>
      </c>
    </row>
    <row r="689" spans="1:14" ht="14.45" customHeight="1" x14ac:dyDescent="0.2">
      <c r="A689" s="729" t="s">
        <v>594</v>
      </c>
      <c r="B689" s="730" t="s">
        <v>595</v>
      </c>
      <c r="C689" s="731" t="s">
        <v>616</v>
      </c>
      <c r="D689" s="732" t="s">
        <v>617</v>
      </c>
      <c r="E689" s="733">
        <v>50113001</v>
      </c>
      <c r="F689" s="732" t="s">
        <v>632</v>
      </c>
      <c r="G689" s="731" t="s">
        <v>629</v>
      </c>
      <c r="H689" s="731">
        <v>172564</v>
      </c>
      <c r="I689" s="731">
        <v>72564</v>
      </c>
      <c r="J689" s="731" t="s">
        <v>1622</v>
      </c>
      <c r="K689" s="731" t="s">
        <v>1623</v>
      </c>
      <c r="L689" s="734">
        <v>472.23600000000005</v>
      </c>
      <c r="M689" s="734">
        <v>5</v>
      </c>
      <c r="N689" s="735">
        <v>2361.1800000000003</v>
      </c>
    </row>
    <row r="690" spans="1:14" ht="14.45" customHeight="1" x14ac:dyDescent="0.2">
      <c r="A690" s="729" t="s">
        <v>594</v>
      </c>
      <c r="B690" s="730" t="s">
        <v>595</v>
      </c>
      <c r="C690" s="731" t="s">
        <v>616</v>
      </c>
      <c r="D690" s="732" t="s">
        <v>617</v>
      </c>
      <c r="E690" s="733">
        <v>50113001</v>
      </c>
      <c r="F690" s="732" t="s">
        <v>632</v>
      </c>
      <c r="G690" s="731" t="s">
        <v>629</v>
      </c>
      <c r="H690" s="731">
        <v>847940</v>
      </c>
      <c r="I690" s="731">
        <v>155338</v>
      </c>
      <c r="J690" s="731" t="s">
        <v>1624</v>
      </c>
      <c r="K690" s="731" t="s">
        <v>1625</v>
      </c>
      <c r="L690" s="734">
        <v>18356.479999999992</v>
      </c>
      <c r="M690" s="734">
        <v>29</v>
      </c>
      <c r="N690" s="735">
        <v>532337.91999999981</v>
      </c>
    </row>
    <row r="691" spans="1:14" ht="14.45" customHeight="1" x14ac:dyDescent="0.2">
      <c r="A691" s="729" t="s">
        <v>594</v>
      </c>
      <c r="B691" s="730" t="s">
        <v>595</v>
      </c>
      <c r="C691" s="731" t="s">
        <v>616</v>
      </c>
      <c r="D691" s="732" t="s">
        <v>617</v>
      </c>
      <c r="E691" s="733">
        <v>50113001</v>
      </c>
      <c r="F691" s="732" t="s">
        <v>632</v>
      </c>
      <c r="G691" s="731" t="s">
        <v>648</v>
      </c>
      <c r="H691" s="731">
        <v>208204</v>
      </c>
      <c r="I691" s="731">
        <v>208204</v>
      </c>
      <c r="J691" s="731" t="s">
        <v>1204</v>
      </c>
      <c r="K691" s="731" t="s">
        <v>1206</v>
      </c>
      <c r="L691" s="734">
        <v>48.929999999999993</v>
      </c>
      <c r="M691" s="734">
        <v>1</v>
      </c>
      <c r="N691" s="735">
        <v>48.929999999999993</v>
      </c>
    </row>
    <row r="692" spans="1:14" ht="14.45" customHeight="1" x14ac:dyDescent="0.2">
      <c r="A692" s="729" t="s">
        <v>594</v>
      </c>
      <c r="B692" s="730" t="s">
        <v>595</v>
      </c>
      <c r="C692" s="731" t="s">
        <v>616</v>
      </c>
      <c r="D692" s="732" t="s">
        <v>617</v>
      </c>
      <c r="E692" s="733">
        <v>50113001</v>
      </c>
      <c r="F692" s="732" t="s">
        <v>632</v>
      </c>
      <c r="G692" s="731" t="s">
        <v>629</v>
      </c>
      <c r="H692" s="731">
        <v>159941</v>
      </c>
      <c r="I692" s="731">
        <v>59941</v>
      </c>
      <c r="J692" s="731" t="s">
        <v>1626</v>
      </c>
      <c r="K692" s="731" t="s">
        <v>1627</v>
      </c>
      <c r="L692" s="734">
        <v>240.3599999999999</v>
      </c>
      <c r="M692" s="734">
        <v>2</v>
      </c>
      <c r="N692" s="735">
        <v>480.7199999999998</v>
      </c>
    </row>
    <row r="693" spans="1:14" ht="14.45" customHeight="1" x14ac:dyDescent="0.2">
      <c r="A693" s="729" t="s">
        <v>594</v>
      </c>
      <c r="B693" s="730" t="s">
        <v>595</v>
      </c>
      <c r="C693" s="731" t="s">
        <v>616</v>
      </c>
      <c r="D693" s="732" t="s">
        <v>617</v>
      </c>
      <c r="E693" s="733">
        <v>50113001</v>
      </c>
      <c r="F693" s="732" t="s">
        <v>632</v>
      </c>
      <c r="G693" s="731" t="s">
        <v>648</v>
      </c>
      <c r="H693" s="731">
        <v>109710</v>
      </c>
      <c r="I693" s="731">
        <v>9710</v>
      </c>
      <c r="J693" s="731" t="s">
        <v>1209</v>
      </c>
      <c r="K693" s="731" t="s">
        <v>1628</v>
      </c>
      <c r="L693" s="734">
        <v>70.33</v>
      </c>
      <c r="M693" s="734">
        <v>7</v>
      </c>
      <c r="N693" s="735">
        <v>492.30999999999995</v>
      </c>
    </row>
    <row r="694" spans="1:14" ht="14.45" customHeight="1" x14ac:dyDescent="0.2">
      <c r="A694" s="729" t="s">
        <v>594</v>
      </c>
      <c r="B694" s="730" t="s">
        <v>595</v>
      </c>
      <c r="C694" s="731" t="s">
        <v>616</v>
      </c>
      <c r="D694" s="732" t="s">
        <v>617</v>
      </c>
      <c r="E694" s="733">
        <v>50113001</v>
      </c>
      <c r="F694" s="732" t="s">
        <v>632</v>
      </c>
      <c r="G694" s="731" t="s">
        <v>648</v>
      </c>
      <c r="H694" s="731">
        <v>109711</v>
      </c>
      <c r="I694" s="731">
        <v>9711</v>
      </c>
      <c r="J694" s="731" t="s">
        <v>1209</v>
      </c>
      <c r="K694" s="731" t="s">
        <v>1629</v>
      </c>
      <c r="L694" s="734">
        <v>170.34</v>
      </c>
      <c r="M694" s="734">
        <v>12</v>
      </c>
      <c r="N694" s="735">
        <v>2044.0800000000002</v>
      </c>
    </row>
    <row r="695" spans="1:14" ht="14.45" customHeight="1" x14ac:dyDescent="0.2">
      <c r="A695" s="729" t="s">
        <v>594</v>
      </c>
      <c r="B695" s="730" t="s">
        <v>595</v>
      </c>
      <c r="C695" s="731" t="s">
        <v>616</v>
      </c>
      <c r="D695" s="732" t="s">
        <v>617</v>
      </c>
      <c r="E695" s="733">
        <v>50113001</v>
      </c>
      <c r="F695" s="732" t="s">
        <v>632</v>
      </c>
      <c r="G695" s="731" t="s">
        <v>648</v>
      </c>
      <c r="H695" s="731">
        <v>109709</v>
      </c>
      <c r="I695" s="731">
        <v>9709</v>
      </c>
      <c r="J695" s="731" t="s">
        <v>1209</v>
      </c>
      <c r="K695" s="731" t="s">
        <v>1210</v>
      </c>
      <c r="L695" s="734">
        <v>64.90000000000002</v>
      </c>
      <c r="M695" s="734">
        <v>2</v>
      </c>
      <c r="N695" s="735">
        <v>129.80000000000004</v>
      </c>
    </row>
    <row r="696" spans="1:14" ht="14.45" customHeight="1" x14ac:dyDescent="0.2">
      <c r="A696" s="729" t="s">
        <v>594</v>
      </c>
      <c r="B696" s="730" t="s">
        <v>595</v>
      </c>
      <c r="C696" s="731" t="s">
        <v>616</v>
      </c>
      <c r="D696" s="732" t="s">
        <v>617</v>
      </c>
      <c r="E696" s="733">
        <v>50113001</v>
      </c>
      <c r="F696" s="732" t="s">
        <v>632</v>
      </c>
      <c r="G696" s="731" t="s">
        <v>648</v>
      </c>
      <c r="H696" s="731">
        <v>194882</v>
      </c>
      <c r="I696" s="731">
        <v>94882</v>
      </c>
      <c r="J696" s="731" t="s">
        <v>1209</v>
      </c>
      <c r="K696" s="731" t="s">
        <v>1211</v>
      </c>
      <c r="L696" s="734">
        <v>171.66</v>
      </c>
      <c r="M696" s="734">
        <v>4</v>
      </c>
      <c r="N696" s="735">
        <v>686.64</v>
      </c>
    </row>
    <row r="697" spans="1:14" ht="14.45" customHeight="1" x14ac:dyDescent="0.2">
      <c r="A697" s="729" t="s">
        <v>594</v>
      </c>
      <c r="B697" s="730" t="s">
        <v>595</v>
      </c>
      <c r="C697" s="731" t="s">
        <v>616</v>
      </c>
      <c r="D697" s="732" t="s">
        <v>617</v>
      </c>
      <c r="E697" s="733">
        <v>50113001</v>
      </c>
      <c r="F697" s="732" t="s">
        <v>632</v>
      </c>
      <c r="G697" s="731" t="s">
        <v>648</v>
      </c>
      <c r="H697" s="731">
        <v>848251</v>
      </c>
      <c r="I697" s="731">
        <v>122632</v>
      </c>
      <c r="J697" s="731" t="s">
        <v>1218</v>
      </c>
      <c r="K697" s="731" t="s">
        <v>1219</v>
      </c>
      <c r="L697" s="734">
        <v>119.34333333333332</v>
      </c>
      <c r="M697" s="734">
        <v>3</v>
      </c>
      <c r="N697" s="735">
        <v>358.03</v>
      </c>
    </row>
    <row r="698" spans="1:14" ht="14.45" customHeight="1" x14ac:dyDescent="0.2">
      <c r="A698" s="729" t="s">
        <v>594</v>
      </c>
      <c r="B698" s="730" t="s">
        <v>595</v>
      </c>
      <c r="C698" s="731" t="s">
        <v>616</v>
      </c>
      <c r="D698" s="732" t="s">
        <v>617</v>
      </c>
      <c r="E698" s="733">
        <v>50113001</v>
      </c>
      <c r="F698" s="732" t="s">
        <v>632</v>
      </c>
      <c r="G698" s="731" t="s">
        <v>629</v>
      </c>
      <c r="H698" s="731">
        <v>230920</v>
      </c>
      <c r="I698" s="731">
        <v>230920</v>
      </c>
      <c r="J698" s="731" t="s">
        <v>1630</v>
      </c>
      <c r="K698" s="731" t="s">
        <v>1631</v>
      </c>
      <c r="L698" s="734">
        <v>685.0100000000001</v>
      </c>
      <c r="M698" s="734">
        <v>96</v>
      </c>
      <c r="N698" s="735">
        <v>65760.960000000006</v>
      </c>
    </row>
    <row r="699" spans="1:14" ht="14.45" customHeight="1" x14ac:dyDescent="0.2">
      <c r="A699" s="729" t="s">
        <v>594</v>
      </c>
      <c r="B699" s="730" t="s">
        <v>595</v>
      </c>
      <c r="C699" s="731" t="s">
        <v>616</v>
      </c>
      <c r="D699" s="732" t="s">
        <v>617</v>
      </c>
      <c r="E699" s="733">
        <v>50113001</v>
      </c>
      <c r="F699" s="732" t="s">
        <v>632</v>
      </c>
      <c r="G699" s="731" t="s">
        <v>629</v>
      </c>
      <c r="H699" s="731">
        <v>230918</v>
      </c>
      <c r="I699" s="731">
        <v>230918</v>
      </c>
      <c r="J699" s="731" t="s">
        <v>1632</v>
      </c>
      <c r="K699" s="731" t="s">
        <v>1633</v>
      </c>
      <c r="L699" s="734">
        <v>147.62</v>
      </c>
      <c r="M699" s="734">
        <v>46</v>
      </c>
      <c r="N699" s="735">
        <v>6790.52</v>
      </c>
    </row>
    <row r="700" spans="1:14" ht="14.45" customHeight="1" x14ac:dyDescent="0.2">
      <c r="A700" s="729" t="s">
        <v>594</v>
      </c>
      <c r="B700" s="730" t="s">
        <v>595</v>
      </c>
      <c r="C700" s="731" t="s">
        <v>616</v>
      </c>
      <c r="D700" s="732" t="s">
        <v>617</v>
      </c>
      <c r="E700" s="733">
        <v>50113001</v>
      </c>
      <c r="F700" s="732" t="s">
        <v>632</v>
      </c>
      <c r="G700" s="731" t="s">
        <v>629</v>
      </c>
      <c r="H700" s="731">
        <v>225261</v>
      </c>
      <c r="I700" s="731">
        <v>225261</v>
      </c>
      <c r="J700" s="731" t="s">
        <v>1227</v>
      </c>
      <c r="K700" s="731" t="s">
        <v>1228</v>
      </c>
      <c r="L700" s="734">
        <v>57.298333333333325</v>
      </c>
      <c r="M700" s="734">
        <v>24</v>
      </c>
      <c r="N700" s="735">
        <v>1375.1599999999999</v>
      </c>
    </row>
    <row r="701" spans="1:14" ht="14.45" customHeight="1" x14ac:dyDescent="0.2">
      <c r="A701" s="729" t="s">
        <v>594</v>
      </c>
      <c r="B701" s="730" t="s">
        <v>595</v>
      </c>
      <c r="C701" s="731" t="s">
        <v>616</v>
      </c>
      <c r="D701" s="732" t="s">
        <v>617</v>
      </c>
      <c r="E701" s="733">
        <v>50113001</v>
      </c>
      <c r="F701" s="732" t="s">
        <v>632</v>
      </c>
      <c r="G701" s="731" t="s">
        <v>629</v>
      </c>
      <c r="H701" s="731">
        <v>216573</v>
      </c>
      <c r="I701" s="731">
        <v>216573</v>
      </c>
      <c r="J701" s="731" t="s">
        <v>1634</v>
      </c>
      <c r="K701" s="731" t="s">
        <v>1635</v>
      </c>
      <c r="L701" s="734">
        <v>61.7</v>
      </c>
      <c r="M701" s="734">
        <v>4</v>
      </c>
      <c r="N701" s="735">
        <v>246.8</v>
      </c>
    </row>
    <row r="702" spans="1:14" ht="14.45" customHeight="1" x14ac:dyDescent="0.2">
      <c r="A702" s="729" t="s">
        <v>594</v>
      </c>
      <c r="B702" s="730" t="s">
        <v>595</v>
      </c>
      <c r="C702" s="731" t="s">
        <v>616</v>
      </c>
      <c r="D702" s="732" t="s">
        <v>617</v>
      </c>
      <c r="E702" s="733">
        <v>50113001</v>
      </c>
      <c r="F702" s="732" t="s">
        <v>632</v>
      </c>
      <c r="G702" s="731" t="s">
        <v>629</v>
      </c>
      <c r="H702" s="731">
        <v>100610</v>
      </c>
      <c r="I702" s="731">
        <v>610</v>
      </c>
      <c r="J702" s="731" t="s">
        <v>1233</v>
      </c>
      <c r="K702" s="731" t="s">
        <v>1234</v>
      </c>
      <c r="L702" s="734">
        <v>71.404313725490212</v>
      </c>
      <c r="M702" s="734">
        <v>102</v>
      </c>
      <c r="N702" s="735">
        <v>7283.2400000000016</v>
      </c>
    </row>
    <row r="703" spans="1:14" ht="14.45" customHeight="1" x14ac:dyDescent="0.2">
      <c r="A703" s="729" t="s">
        <v>594</v>
      </c>
      <c r="B703" s="730" t="s">
        <v>595</v>
      </c>
      <c r="C703" s="731" t="s">
        <v>616</v>
      </c>
      <c r="D703" s="732" t="s">
        <v>617</v>
      </c>
      <c r="E703" s="733">
        <v>50113001</v>
      </c>
      <c r="F703" s="732" t="s">
        <v>632</v>
      </c>
      <c r="G703" s="731" t="s">
        <v>629</v>
      </c>
      <c r="H703" s="731">
        <v>100612</v>
      </c>
      <c r="I703" s="731">
        <v>612</v>
      </c>
      <c r="J703" s="731" t="s">
        <v>1235</v>
      </c>
      <c r="K703" s="731" t="s">
        <v>695</v>
      </c>
      <c r="L703" s="734">
        <v>67.58</v>
      </c>
      <c r="M703" s="734">
        <v>15</v>
      </c>
      <c r="N703" s="735">
        <v>1013.7</v>
      </c>
    </row>
    <row r="704" spans="1:14" ht="14.45" customHeight="1" x14ac:dyDescent="0.2">
      <c r="A704" s="729" t="s">
        <v>594</v>
      </c>
      <c r="B704" s="730" t="s">
        <v>595</v>
      </c>
      <c r="C704" s="731" t="s">
        <v>616</v>
      </c>
      <c r="D704" s="732" t="s">
        <v>617</v>
      </c>
      <c r="E704" s="733">
        <v>50113001</v>
      </c>
      <c r="F704" s="732" t="s">
        <v>632</v>
      </c>
      <c r="G704" s="731" t="s">
        <v>629</v>
      </c>
      <c r="H704" s="731">
        <v>171615</v>
      </c>
      <c r="I704" s="731">
        <v>171615</v>
      </c>
      <c r="J704" s="731" t="s">
        <v>1636</v>
      </c>
      <c r="K704" s="731" t="s">
        <v>867</v>
      </c>
      <c r="L704" s="734">
        <v>280.56250000000011</v>
      </c>
      <c r="M704" s="734">
        <v>8</v>
      </c>
      <c r="N704" s="735">
        <v>2244.5000000000009</v>
      </c>
    </row>
    <row r="705" spans="1:14" ht="14.45" customHeight="1" x14ac:dyDescent="0.2">
      <c r="A705" s="729" t="s">
        <v>594</v>
      </c>
      <c r="B705" s="730" t="s">
        <v>595</v>
      </c>
      <c r="C705" s="731" t="s">
        <v>616</v>
      </c>
      <c r="D705" s="732" t="s">
        <v>617</v>
      </c>
      <c r="E705" s="733">
        <v>50113001</v>
      </c>
      <c r="F705" s="732" t="s">
        <v>632</v>
      </c>
      <c r="G705" s="731" t="s">
        <v>629</v>
      </c>
      <c r="H705" s="731">
        <v>395294</v>
      </c>
      <c r="I705" s="731">
        <v>180306</v>
      </c>
      <c r="J705" s="731" t="s">
        <v>1236</v>
      </c>
      <c r="K705" s="731" t="s">
        <v>1238</v>
      </c>
      <c r="L705" s="734">
        <v>206.49571428571429</v>
      </c>
      <c r="M705" s="734">
        <v>56</v>
      </c>
      <c r="N705" s="735">
        <v>11563.76</v>
      </c>
    </row>
    <row r="706" spans="1:14" ht="14.45" customHeight="1" x14ac:dyDescent="0.2">
      <c r="A706" s="729" t="s">
        <v>594</v>
      </c>
      <c r="B706" s="730" t="s">
        <v>595</v>
      </c>
      <c r="C706" s="731" t="s">
        <v>616</v>
      </c>
      <c r="D706" s="732" t="s">
        <v>617</v>
      </c>
      <c r="E706" s="733">
        <v>50113001</v>
      </c>
      <c r="F706" s="732" t="s">
        <v>632</v>
      </c>
      <c r="G706" s="731" t="s">
        <v>629</v>
      </c>
      <c r="H706" s="731">
        <v>395293</v>
      </c>
      <c r="I706" s="731">
        <v>180305</v>
      </c>
      <c r="J706" s="731" t="s">
        <v>1236</v>
      </c>
      <c r="K706" s="731" t="s">
        <v>1237</v>
      </c>
      <c r="L706" s="734">
        <v>123.82999999999998</v>
      </c>
      <c r="M706" s="734">
        <v>8</v>
      </c>
      <c r="N706" s="735">
        <v>990.63999999999987</v>
      </c>
    </row>
    <row r="707" spans="1:14" ht="14.45" customHeight="1" x14ac:dyDescent="0.2">
      <c r="A707" s="729" t="s">
        <v>594</v>
      </c>
      <c r="B707" s="730" t="s">
        <v>595</v>
      </c>
      <c r="C707" s="731" t="s">
        <v>616</v>
      </c>
      <c r="D707" s="732" t="s">
        <v>617</v>
      </c>
      <c r="E707" s="733">
        <v>50113001</v>
      </c>
      <c r="F707" s="732" t="s">
        <v>632</v>
      </c>
      <c r="G707" s="731" t="s">
        <v>629</v>
      </c>
      <c r="H707" s="731">
        <v>110602</v>
      </c>
      <c r="I707" s="731">
        <v>10602</v>
      </c>
      <c r="J707" s="731" t="s">
        <v>1637</v>
      </c>
      <c r="K707" s="731" t="s">
        <v>1638</v>
      </c>
      <c r="L707" s="734">
        <v>122.77000000000001</v>
      </c>
      <c r="M707" s="734">
        <v>1</v>
      </c>
      <c r="N707" s="735">
        <v>122.77000000000001</v>
      </c>
    </row>
    <row r="708" spans="1:14" ht="14.45" customHeight="1" x14ac:dyDescent="0.2">
      <c r="A708" s="729" t="s">
        <v>594</v>
      </c>
      <c r="B708" s="730" t="s">
        <v>595</v>
      </c>
      <c r="C708" s="731" t="s">
        <v>616</v>
      </c>
      <c r="D708" s="732" t="s">
        <v>617</v>
      </c>
      <c r="E708" s="733">
        <v>50113001</v>
      </c>
      <c r="F708" s="732" t="s">
        <v>632</v>
      </c>
      <c r="G708" s="731" t="s">
        <v>629</v>
      </c>
      <c r="H708" s="731">
        <v>100616</v>
      </c>
      <c r="I708" s="731">
        <v>616</v>
      </c>
      <c r="J708" s="731" t="s">
        <v>1245</v>
      </c>
      <c r="K708" s="731" t="s">
        <v>1246</v>
      </c>
      <c r="L708" s="734">
        <v>121.57</v>
      </c>
      <c r="M708" s="734">
        <v>1</v>
      </c>
      <c r="N708" s="735">
        <v>121.57</v>
      </c>
    </row>
    <row r="709" spans="1:14" ht="14.45" customHeight="1" x14ac:dyDescent="0.2">
      <c r="A709" s="729" t="s">
        <v>594</v>
      </c>
      <c r="B709" s="730" t="s">
        <v>595</v>
      </c>
      <c r="C709" s="731" t="s">
        <v>616</v>
      </c>
      <c r="D709" s="732" t="s">
        <v>617</v>
      </c>
      <c r="E709" s="733">
        <v>50113001</v>
      </c>
      <c r="F709" s="732" t="s">
        <v>632</v>
      </c>
      <c r="G709" s="731" t="s">
        <v>629</v>
      </c>
      <c r="H709" s="731">
        <v>152225</v>
      </c>
      <c r="I709" s="731">
        <v>52225</v>
      </c>
      <c r="J709" s="731" t="s">
        <v>1639</v>
      </c>
      <c r="K709" s="731" t="s">
        <v>1640</v>
      </c>
      <c r="L709" s="734">
        <v>611.02999999999975</v>
      </c>
      <c r="M709" s="734">
        <v>19</v>
      </c>
      <c r="N709" s="735">
        <v>11609.569999999994</v>
      </c>
    </row>
    <row r="710" spans="1:14" ht="14.45" customHeight="1" x14ac:dyDescent="0.2">
      <c r="A710" s="729" t="s">
        <v>594</v>
      </c>
      <c r="B710" s="730" t="s">
        <v>595</v>
      </c>
      <c r="C710" s="731" t="s">
        <v>616</v>
      </c>
      <c r="D710" s="732" t="s">
        <v>617</v>
      </c>
      <c r="E710" s="733">
        <v>50113001</v>
      </c>
      <c r="F710" s="732" t="s">
        <v>632</v>
      </c>
      <c r="G710" s="731" t="s">
        <v>629</v>
      </c>
      <c r="H710" s="731">
        <v>216469</v>
      </c>
      <c r="I710" s="731">
        <v>216469</v>
      </c>
      <c r="J710" s="731" t="s">
        <v>1247</v>
      </c>
      <c r="K710" s="731" t="s">
        <v>1248</v>
      </c>
      <c r="L710" s="734">
        <v>58.404285714285706</v>
      </c>
      <c r="M710" s="734">
        <v>7</v>
      </c>
      <c r="N710" s="735">
        <v>408.82999999999993</v>
      </c>
    </row>
    <row r="711" spans="1:14" ht="14.45" customHeight="1" x14ac:dyDescent="0.2">
      <c r="A711" s="729" t="s">
        <v>594</v>
      </c>
      <c r="B711" s="730" t="s">
        <v>595</v>
      </c>
      <c r="C711" s="731" t="s">
        <v>616</v>
      </c>
      <c r="D711" s="732" t="s">
        <v>617</v>
      </c>
      <c r="E711" s="733">
        <v>50113001</v>
      </c>
      <c r="F711" s="732" t="s">
        <v>632</v>
      </c>
      <c r="G711" s="731" t="s">
        <v>629</v>
      </c>
      <c r="H711" s="731">
        <v>848632</v>
      </c>
      <c r="I711" s="731">
        <v>125315</v>
      </c>
      <c r="J711" s="731" t="s">
        <v>1249</v>
      </c>
      <c r="K711" s="731" t="s">
        <v>1250</v>
      </c>
      <c r="L711" s="734">
        <v>60.002184177196071</v>
      </c>
      <c r="M711" s="734">
        <v>206</v>
      </c>
      <c r="N711" s="735">
        <v>12360.449940502391</v>
      </c>
    </row>
    <row r="712" spans="1:14" ht="14.45" customHeight="1" x14ac:dyDescent="0.2">
      <c r="A712" s="729" t="s">
        <v>594</v>
      </c>
      <c r="B712" s="730" t="s">
        <v>595</v>
      </c>
      <c r="C712" s="731" t="s">
        <v>616</v>
      </c>
      <c r="D712" s="732" t="s">
        <v>617</v>
      </c>
      <c r="E712" s="733">
        <v>50113001</v>
      </c>
      <c r="F712" s="732" t="s">
        <v>632</v>
      </c>
      <c r="G712" s="731" t="s">
        <v>629</v>
      </c>
      <c r="H712" s="731">
        <v>225172</v>
      </c>
      <c r="I712" s="731">
        <v>225172</v>
      </c>
      <c r="J712" s="731" t="s">
        <v>1641</v>
      </c>
      <c r="K712" s="731" t="s">
        <v>1642</v>
      </c>
      <c r="L712" s="734">
        <v>58.77</v>
      </c>
      <c r="M712" s="734">
        <v>3</v>
      </c>
      <c r="N712" s="735">
        <v>176.31</v>
      </c>
    </row>
    <row r="713" spans="1:14" ht="14.45" customHeight="1" x14ac:dyDescent="0.2">
      <c r="A713" s="729" t="s">
        <v>594</v>
      </c>
      <c r="B713" s="730" t="s">
        <v>595</v>
      </c>
      <c r="C713" s="731" t="s">
        <v>616</v>
      </c>
      <c r="D713" s="732" t="s">
        <v>617</v>
      </c>
      <c r="E713" s="733">
        <v>50113001</v>
      </c>
      <c r="F713" s="732" t="s">
        <v>632</v>
      </c>
      <c r="G713" s="731" t="s">
        <v>629</v>
      </c>
      <c r="H713" s="731">
        <v>225171</v>
      </c>
      <c r="I713" s="731">
        <v>225171</v>
      </c>
      <c r="J713" s="731" t="s">
        <v>1641</v>
      </c>
      <c r="K713" s="731" t="s">
        <v>1643</v>
      </c>
      <c r="L713" s="734">
        <v>64.790000000000006</v>
      </c>
      <c r="M713" s="734">
        <v>1</v>
      </c>
      <c r="N713" s="735">
        <v>64.790000000000006</v>
      </c>
    </row>
    <row r="714" spans="1:14" ht="14.45" customHeight="1" x14ac:dyDescent="0.2">
      <c r="A714" s="729" t="s">
        <v>594</v>
      </c>
      <c r="B714" s="730" t="s">
        <v>595</v>
      </c>
      <c r="C714" s="731" t="s">
        <v>616</v>
      </c>
      <c r="D714" s="732" t="s">
        <v>617</v>
      </c>
      <c r="E714" s="733">
        <v>50113001</v>
      </c>
      <c r="F714" s="732" t="s">
        <v>632</v>
      </c>
      <c r="G714" s="731" t="s">
        <v>629</v>
      </c>
      <c r="H714" s="731">
        <v>191836</v>
      </c>
      <c r="I714" s="731">
        <v>91836</v>
      </c>
      <c r="J714" s="731" t="s">
        <v>1251</v>
      </c>
      <c r="K714" s="731" t="s">
        <v>1252</v>
      </c>
      <c r="L714" s="734">
        <v>44.61</v>
      </c>
      <c r="M714" s="734">
        <v>2</v>
      </c>
      <c r="N714" s="735">
        <v>89.22</v>
      </c>
    </row>
    <row r="715" spans="1:14" ht="14.45" customHeight="1" x14ac:dyDescent="0.2">
      <c r="A715" s="729" t="s">
        <v>594</v>
      </c>
      <c r="B715" s="730" t="s">
        <v>595</v>
      </c>
      <c r="C715" s="731" t="s">
        <v>616</v>
      </c>
      <c r="D715" s="732" t="s">
        <v>617</v>
      </c>
      <c r="E715" s="733">
        <v>50113001</v>
      </c>
      <c r="F715" s="732" t="s">
        <v>632</v>
      </c>
      <c r="G715" s="731" t="s">
        <v>629</v>
      </c>
      <c r="H715" s="731">
        <v>226000</v>
      </c>
      <c r="I715" s="731">
        <v>226000</v>
      </c>
      <c r="J715" s="731" t="s">
        <v>1644</v>
      </c>
      <c r="K715" s="731" t="s">
        <v>1645</v>
      </c>
      <c r="L715" s="734">
        <v>324.34714285714284</v>
      </c>
      <c r="M715" s="734">
        <v>14</v>
      </c>
      <c r="N715" s="735">
        <v>4540.8599999999997</v>
      </c>
    </row>
    <row r="716" spans="1:14" ht="14.45" customHeight="1" x14ac:dyDescent="0.2">
      <c r="A716" s="729" t="s">
        <v>594</v>
      </c>
      <c r="B716" s="730" t="s">
        <v>595</v>
      </c>
      <c r="C716" s="731" t="s">
        <v>616</v>
      </c>
      <c r="D716" s="732" t="s">
        <v>617</v>
      </c>
      <c r="E716" s="733">
        <v>50113001</v>
      </c>
      <c r="F716" s="732" t="s">
        <v>632</v>
      </c>
      <c r="G716" s="731" t="s">
        <v>629</v>
      </c>
      <c r="H716" s="731">
        <v>159398</v>
      </c>
      <c r="I716" s="731">
        <v>59398</v>
      </c>
      <c r="J716" s="731" t="s">
        <v>1646</v>
      </c>
      <c r="K716" s="731" t="s">
        <v>1647</v>
      </c>
      <c r="L716" s="734">
        <v>272.1366666666666</v>
      </c>
      <c r="M716" s="734">
        <v>12</v>
      </c>
      <c r="N716" s="735">
        <v>3265.6399999999994</v>
      </c>
    </row>
    <row r="717" spans="1:14" ht="14.45" customHeight="1" x14ac:dyDescent="0.2">
      <c r="A717" s="729" t="s">
        <v>594</v>
      </c>
      <c r="B717" s="730" t="s">
        <v>595</v>
      </c>
      <c r="C717" s="731" t="s">
        <v>616</v>
      </c>
      <c r="D717" s="732" t="s">
        <v>617</v>
      </c>
      <c r="E717" s="733">
        <v>50113001</v>
      </c>
      <c r="F717" s="732" t="s">
        <v>632</v>
      </c>
      <c r="G717" s="731" t="s">
        <v>629</v>
      </c>
      <c r="H717" s="731">
        <v>242203</v>
      </c>
      <c r="I717" s="731">
        <v>242203</v>
      </c>
      <c r="J717" s="731" t="s">
        <v>1648</v>
      </c>
      <c r="K717" s="731" t="s">
        <v>1649</v>
      </c>
      <c r="L717" s="734">
        <v>104.5</v>
      </c>
      <c r="M717" s="734">
        <v>28</v>
      </c>
      <c r="N717" s="735">
        <v>2926</v>
      </c>
    </row>
    <row r="718" spans="1:14" ht="14.45" customHeight="1" x14ac:dyDescent="0.2">
      <c r="A718" s="729" t="s">
        <v>594</v>
      </c>
      <c r="B718" s="730" t="s">
        <v>595</v>
      </c>
      <c r="C718" s="731" t="s">
        <v>616</v>
      </c>
      <c r="D718" s="732" t="s">
        <v>617</v>
      </c>
      <c r="E718" s="733">
        <v>50113001</v>
      </c>
      <c r="F718" s="732" t="s">
        <v>632</v>
      </c>
      <c r="G718" s="731" t="s">
        <v>629</v>
      </c>
      <c r="H718" s="731">
        <v>215851</v>
      </c>
      <c r="I718" s="731">
        <v>215851</v>
      </c>
      <c r="J718" s="731" t="s">
        <v>1650</v>
      </c>
      <c r="K718" s="731" t="s">
        <v>1651</v>
      </c>
      <c r="L718" s="734">
        <v>290.06</v>
      </c>
      <c r="M718" s="734">
        <v>3</v>
      </c>
      <c r="N718" s="735">
        <v>870.18000000000006</v>
      </c>
    </row>
    <row r="719" spans="1:14" ht="14.45" customHeight="1" x14ac:dyDescent="0.2">
      <c r="A719" s="729" t="s">
        <v>594</v>
      </c>
      <c r="B719" s="730" t="s">
        <v>595</v>
      </c>
      <c r="C719" s="731" t="s">
        <v>616</v>
      </c>
      <c r="D719" s="732" t="s">
        <v>617</v>
      </c>
      <c r="E719" s="733">
        <v>50113001</v>
      </c>
      <c r="F719" s="732" t="s">
        <v>632</v>
      </c>
      <c r="G719" s="731" t="s">
        <v>629</v>
      </c>
      <c r="H719" s="731">
        <v>502132</v>
      </c>
      <c r="I719" s="731">
        <v>9999999</v>
      </c>
      <c r="J719" s="731" t="s">
        <v>1652</v>
      </c>
      <c r="K719" s="731" t="s">
        <v>1653</v>
      </c>
      <c r="L719" s="734">
        <v>335.20043478260862</v>
      </c>
      <c r="M719" s="734">
        <v>23</v>
      </c>
      <c r="N719" s="735">
        <v>7709.6099999999988</v>
      </c>
    </row>
    <row r="720" spans="1:14" ht="14.45" customHeight="1" x14ac:dyDescent="0.2">
      <c r="A720" s="729" t="s">
        <v>594</v>
      </c>
      <c r="B720" s="730" t="s">
        <v>595</v>
      </c>
      <c r="C720" s="731" t="s">
        <v>616</v>
      </c>
      <c r="D720" s="732" t="s">
        <v>617</v>
      </c>
      <c r="E720" s="733">
        <v>50113001</v>
      </c>
      <c r="F720" s="732" t="s">
        <v>632</v>
      </c>
      <c r="G720" s="731" t="s">
        <v>648</v>
      </c>
      <c r="H720" s="731">
        <v>56976</v>
      </c>
      <c r="I720" s="731">
        <v>56976</v>
      </c>
      <c r="J720" s="731" t="s">
        <v>1264</v>
      </c>
      <c r="K720" s="731" t="s">
        <v>1265</v>
      </c>
      <c r="L720" s="734">
        <v>11.829999999999993</v>
      </c>
      <c r="M720" s="734">
        <v>1</v>
      </c>
      <c r="N720" s="735">
        <v>11.829999999999993</v>
      </c>
    </row>
    <row r="721" spans="1:14" ht="14.45" customHeight="1" x14ac:dyDescent="0.2">
      <c r="A721" s="729" t="s">
        <v>594</v>
      </c>
      <c r="B721" s="730" t="s">
        <v>595</v>
      </c>
      <c r="C721" s="731" t="s">
        <v>616</v>
      </c>
      <c r="D721" s="732" t="s">
        <v>617</v>
      </c>
      <c r="E721" s="733">
        <v>50113001</v>
      </c>
      <c r="F721" s="732" t="s">
        <v>632</v>
      </c>
      <c r="G721" s="731" t="s">
        <v>629</v>
      </c>
      <c r="H721" s="731">
        <v>154094</v>
      </c>
      <c r="I721" s="731">
        <v>54094</v>
      </c>
      <c r="J721" s="731" t="s">
        <v>1272</v>
      </c>
      <c r="K721" s="731" t="s">
        <v>1273</v>
      </c>
      <c r="L721" s="734">
        <v>111.23999999999998</v>
      </c>
      <c r="M721" s="734">
        <v>1</v>
      </c>
      <c r="N721" s="735">
        <v>111.23999999999998</v>
      </c>
    </row>
    <row r="722" spans="1:14" ht="14.45" customHeight="1" x14ac:dyDescent="0.2">
      <c r="A722" s="729" t="s">
        <v>594</v>
      </c>
      <c r="B722" s="730" t="s">
        <v>595</v>
      </c>
      <c r="C722" s="731" t="s">
        <v>616</v>
      </c>
      <c r="D722" s="732" t="s">
        <v>617</v>
      </c>
      <c r="E722" s="733">
        <v>50113001</v>
      </c>
      <c r="F722" s="732" t="s">
        <v>632</v>
      </c>
      <c r="G722" s="731" t="s">
        <v>295</v>
      </c>
      <c r="H722" s="731">
        <v>132638</v>
      </c>
      <c r="I722" s="731">
        <v>132638</v>
      </c>
      <c r="J722" s="731" t="s">
        <v>1654</v>
      </c>
      <c r="K722" s="731" t="s">
        <v>1655</v>
      </c>
      <c r="L722" s="734">
        <v>77.769999999999982</v>
      </c>
      <c r="M722" s="734">
        <v>2</v>
      </c>
      <c r="N722" s="735">
        <v>155.53999999999996</v>
      </c>
    </row>
    <row r="723" spans="1:14" ht="14.45" customHeight="1" x14ac:dyDescent="0.2">
      <c r="A723" s="729" t="s">
        <v>594</v>
      </c>
      <c r="B723" s="730" t="s">
        <v>595</v>
      </c>
      <c r="C723" s="731" t="s">
        <v>616</v>
      </c>
      <c r="D723" s="732" t="s">
        <v>617</v>
      </c>
      <c r="E723" s="733">
        <v>50113001</v>
      </c>
      <c r="F723" s="732" t="s">
        <v>632</v>
      </c>
      <c r="G723" s="731" t="s">
        <v>648</v>
      </c>
      <c r="H723" s="731">
        <v>237705</v>
      </c>
      <c r="I723" s="731">
        <v>237705</v>
      </c>
      <c r="J723" s="731" t="s">
        <v>1285</v>
      </c>
      <c r="K723" s="731" t="s">
        <v>1286</v>
      </c>
      <c r="L723" s="734">
        <v>81.10842105263157</v>
      </c>
      <c r="M723" s="734">
        <v>19</v>
      </c>
      <c r="N723" s="735">
        <v>1541.06</v>
      </c>
    </row>
    <row r="724" spans="1:14" ht="14.45" customHeight="1" x14ac:dyDescent="0.2">
      <c r="A724" s="729" t="s">
        <v>594</v>
      </c>
      <c r="B724" s="730" t="s">
        <v>595</v>
      </c>
      <c r="C724" s="731" t="s">
        <v>616</v>
      </c>
      <c r="D724" s="732" t="s">
        <v>617</v>
      </c>
      <c r="E724" s="733">
        <v>50113001</v>
      </c>
      <c r="F724" s="732" t="s">
        <v>632</v>
      </c>
      <c r="G724" s="731" t="s">
        <v>629</v>
      </c>
      <c r="H724" s="731">
        <v>121731</v>
      </c>
      <c r="I724" s="731">
        <v>21731</v>
      </c>
      <c r="J724" s="731" t="s">
        <v>1656</v>
      </c>
      <c r="K724" s="731" t="s">
        <v>1657</v>
      </c>
      <c r="L724" s="734">
        <v>70.537692307692311</v>
      </c>
      <c r="M724" s="734">
        <v>13</v>
      </c>
      <c r="N724" s="735">
        <v>916.99</v>
      </c>
    </row>
    <row r="725" spans="1:14" ht="14.45" customHeight="1" x14ac:dyDescent="0.2">
      <c r="A725" s="729" t="s">
        <v>594</v>
      </c>
      <c r="B725" s="730" t="s">
        <v>595</v>
      </c>
      <c r="C725" s="731" t="s">
        <v>616</v>
      </c>
      <c r="D725" s="732" t="s">
        <v>617</v>
      </c>
      <c r="E725" s="733">
        <v>50113001</v>
      </c>
      <c r="F725" s="732" t="s">
        <v>632</v>
      </c>
      <c r="G725" s="731" t="s">
        <v>629</v>
      </c>
      <c r="H725" s="731">
        <v>130434</v>
      </c>
      <c r="I725" s="731">
        <v>30434</v>
      </c>
      <c r="J725" s="731" t="s">
        <v>1291</v>
      </c>
      <c r="K725" s="731" t="s">
        <v>1293</v>
      </c>
      <c r="L725" s="734">
        <v>156.43000000000004</v>
      </c>
      <c r="M725" s="734">
        <v>1</v>
      </c>
      <c r="N725" s="735">
        <v>156.43000000000004</v>
      </c>
    </row>
    <row r="726" spans="1:14" ht="14.45" customHeight="1" x14ac:dyDescent="0.2">
      <c r="A726" s="729" t="s">
        <v>594</v>
      </c>
      <c r="B726" s="730" t="s">
        <v>595</v>
      </c>
      <c r="C726" s="731" t="s">
        <v>616</v>
      </c>
      <c r="D726" s="732" t="s">
        <v>617</v>
      </c>
      <c r="E726" s="733">
        <v>50113001</v>
      </c>
      <c r="F726" s="732" t="s">
        <v>632</v>
      </c>
      <c r="G726" s="731" t="s">
        <v>629</v>
      </c>
      <c r="H726" s="731">
        <v>225453</v>
      </c>
      <c r="I726" s="731">
        <v>225453</v>
      </c>
      <c r="J726" s="731" t="s">
        <v>1294</v>
      </c>
      <c r="K726" s="731" t="s">
        <v>1295</v>
      </c>
      <c r="L726" s="734">
        <v>387.81</v>
      </c>
      <c r="M726" s="734">
        <v>1</v>
      </c>
      <c r="N726" s="735">
        <v>387.81</v>
      </c>
    </row>
    <row r="727" spans="1:14" ht="14.45" customHeight="1" x14ac:dyDescent="0.2">
      <c r="A727" s="729" t="s">
        <v>594</v>
      </c>
      <c r="B727" s="730" t="s">
        <v>595</v>
      </c>
      <c r="C727" s="731" t="s">
        <v>616</v>
      </c>
      <c r="D727" s="732" t="s">
        <v>617</v>
      </c>
      <c r="E727" s="733">
        <v>50113001</v>
      </c>
      <c r="F727" s="732" t="s">
        <v>632</v>
      </c>
      <c r="G727" s="731" t="s">
        <v>629</v>
      </c>
      <c r="H727" s="731">
        <v>221884</v>
      </c>
      <c r="I727" s="731">
        <v>221884</v>
      </c>
      <c r="J727" s="731" t="s">
        <v>1658</v>
      </c>
      <c r="K727" s="731" t="s">
        <v>1659</v>
      </c>
      <c r="L727" s="734">
        <v>1980</v>
      </c>
      <c r="M727" s="734">
        <v>13</v>
      </c>
      <c r="N727" s="735">
        <v>25740</v>
      </c>
    </row>
    <row r="728" spans="1:14" ht="14.45" customHeight="1" x14ac:dyDescent="0.2">
      <c r="A728" s="729" t="s">
        <v>594</v>
      </c>
      <c r="B728" s="730" t="s">
        <v>595</v>
      </c>
      <c r="C728" s="731" t="s">
        <v>616</v>
      </c>
      <c r="D728" s="732" t="s">
        <v>617</v>
      </c>
      <c r="E728" s="733">
        <v>50113001</v>
      </c>
      <c r="F728" s="732" t="s">
        <v>632</v>
      </c>
      <c r="G728" s="731" t="s">
        <v>629</v>
      </c>
      <c r="H728" s="731">
        <v>184325</v>
      </c>
      <c r="I728" s="731">
        <v>84325</v>
      </c>
      <c r="J728" s="731" t="s">
        <v>1660</v>
      </c>
      <c r="K728" s="731" t="s">
        <v>1661</v>
      </c>
      <c r="L728" s="734">
        <v>76.65000000000002</v>
      </c>
      <c r="M728" s="734">
        <v>1</v>
      </c>
      <c r="N728" s="735">
        <v>76.65000000000002</v>
      </c>
    </row>
    <row r="729" spans="1:14" ht="14.45" customHeight="1" x14ac:dyDescent="0.2">
      <c r="A729" s="729" t="s">
        <v>594</v>
      </c>
      <c r="B729" s="730" t="s">
        <v>595</v>
      </c>
      <c r="C729" s="731" t="s">
        <v>616</v>
      </c>
      <c r="D729" s="732" t="s">
        <v>617</v>
      </c>
      <c r="E729" s="733">
        <v>50113001</v>
      </c>
      <c r="F729" s="732" t="s">
        <v>632</v>
      </c>
      <c r="G729" s="731" t="s">
        <v>629</v>
      </c>
      <c r="H729" s="731">
        <v>100643</v>
      </c>
      <c r="I729" s="731">
        <v>643</v>
      </c>
      <c r="J729" s="731" t="s">
        <v>1298</v>
      </c>
      <c r="K729" s="731" t="s">
        <v>1299</v>
      </c>
      <c r="L729" s="734">
        <v>63.56</v>
      </c>
      <c r="M729" s="734">
        <v>4</v>
      </c>
      <c r="N729" s="735">
        <v>254.24</v>
      </c>
    </row>
    <row r="730" spans="1:14" ht="14.45" customHeight="1" x14ac:dyDescent="0.2">
      <c r="A730" s="729" t="s">
        <v>594</v>
      </c>
      <c r="B730" s="730" t="s">
        <v>595</v>
      </c>
      <c r="C730" s="731" t="s">
        <v>616</v>
      </c>
      <c r="D730" s="732" t="s">
        <v>617</v>
      </c>
      <c r="E730" s="733">
        <v>50113001</v>
      </c>
      <c r="F730" s="732" t="s">
        <v>632</v>
      </c>
      <c r="G730" s="731" t="s">
        <v>629</v>
      </c>
      <c r="H730" s="731">
        <v>181425</v>
      </c>
      <c r="I730" s="731">
        <v>81425</v>
      </c>
      <c r="J730" s="731" t="s">
        <v>1307</v>
      </c>
      <c r="K730" s="731" t="s">
        <v>1308</v>
      </c>
      <c r="L730" s="734">
        <v>116.45999999999997</v>
      </c>
      <c r="M730" s="734">
        <v>1</v>
      </c>
      <c r="N730" s="735">
        <v>116.45999999999997</v>
      </c>
    </row>
    <row r="731" spans="1:14" ht="14.45" customHeight="1" x14ac:dyDescent="0.2">
      <c r="A731" s="729" t="s">
        <v>594</v>
      </c>
      <c r="B731" s="730" t="s">
        <v>595</v>
      </c>
      <c r="C731" s="731" t="s">
        <v>616</v>
      </c>
      <c r="D731" s="732" t="s">
        <v>617</v>
      </c>
      <c r="E731" s="733">
        <v>50113001</v>
      </c>
      <c r="F731" s="732" t="s">
        <v>632</v>
      </c>
      <c r="G731" s="731" t="s">
        <v>629</v>
      </c>
      <c r="H731" s="731">
        <v>185142</v>
      </c>
      <c r="I731" s="731">
        <v>85142</v>
      </c>
      <c r="J731" s="731" t="s">
        <v>1662</v>
      </c>
      <c r="K731" s="731" t="s">
        <v>768</v>
      </c>
      <c r="L731" s="734">
        <v>256.09999999999997</v>
      </c>
      <c r="M731" s="734">
        <v>1</v>
      </c>
      <c r="N731" s="735">
        <v>256.09999999999997</v>
      </c>
    </row>
    <row r="732" spans="1:14" ht="14.45" customHeight="1" x14ac:dyDescent="0.2">
      <c r="A732" s="729" t="s">
        <v>594</v>
      </c>
      <c r="B732" s="730" t="s">
        <v>595</v>
      </c>
      <c r="C732" s="731" t="s">
        <v>616</v>
      </c>
      <c r="D732" s="732" t="s">
        <v>617</v>
      </c>
      <c r="E732" s="733">
        <v>50113001</v>
      </c>
      <c r="F732" s="732" t="s">
        <v>632</v>
      </c>
      <c r="G732" s="731" t="s">
        <v>648</v>
      </c>
      <c r="H732" s="731">
        <v>500570</v>
      </c>
      <c r="I732" s="731">
        <v>500570</v>
      </c>
      <c r="J732" s="731" t="s">
        <v>1663</v>
      </c>
      <c r="K732" s="731" t="s">
        <v>1664</v>
      </c>
      <c r="L732" s="734">
        <v>533.62000000000012</v>
      </c>
      <c r="M732" s="734">
        <v>1</v>
      </c>
      <c r="N732" s="735">
        <v>533.62000000000012</v>
      </c>
    </row>
    <row r="733" spans="1:14" ht="14.45" customHeight="1" x14ac:dyDescent="0.2">
      <c r="A733" s="729" t="s">
        <v>594</v>
      </c>
      <c r="B733" s="730" t="s">
        <v>595</v>
      </c>
      <c r="C733" s="731" t="s">
        <v>616</v>
      </c>
      <c r="D733" s="732" t="s">
        <v>617</v>
      </c>
      <c r="E733" s="733">
        <v>50113001</v>
      </c>
      <c r="F733" s="732" t="s">
        <v>632</v>
      </c>
      <c r="G733" s="731" t="s">
        <v>648</v>
      </c>
      <c r="H733" s="731">
        <v>105496</v>
      </c>
      <c r="I733" s="731">
        <v>5496</v>
      </c>
      <c r="J733" s="731" t="s">
        <v>1316</v>
      </c>
      <c r="K733" s="731" t="s">
        <v>1317</v>
      </c>
      <c r="L733" s="734">
        <v>75.092000000000013</v>
      </c>
      <c r="M733" s="734">
        <v>5</v>
      </c>
      <c r="N733" s="735">
        <v>375.46000000000004</v>
      </c>
    </row>
    <row r="734" spans="1:14" ht="14.45" customHeight="1" x14ac:dyDescent="0.2">
      <c r="A734" s="729" t="s">
        <v>594</v>
      </c>
      <c r="B734" s="730" t="s">
        <v>595</v>
      </c>
      <c r="C734" s="731" t="s">
        <v>616</v>
      </c>
      <c r="D734" s="732" t="s">
        <v>617</v>
      </c>
      <c r="E734" s="733">
        <v>50113001</v>
      </c>
      <c r="F734" s="732" t="s">
        <v>632</v>
      </c>
      <c r="G734" s="731" t="s">
        <v>648</v>
      </c>
      <c r="H734" s="731">
        <v>166030</v>
      </c>
      <c r="I734" s="731">
        <v>66030</v>
      </c>
      <c r="J734" s="731" t="s">
        <v>1316</v>
      </c>
      <c r="K734" s="731" t="s">
        <v>1665</v>
      </c>
      <c r="L734" s="734">
        <v>29.87</v>
      </c>
      <c r="M734" s="734">
        <v>1</v>
      </c>
      <c r="N734" s="735">
        <v>29.87</v>
      </c>
    </row>
    <row r="735" spans="1:14" ht="14.45" customHeight="1" x14ac:dyDescent="0.2">
      <c r="A735" s="729" t="s">
        <v>594</v>
      </c>
      <c r="B735" s="730" t="s">
        <v>595</v>
      </c>
      <c r="C735" s="731" t="s">
        <v>616</v>
      </c>
      <c r="D735" s="732" t="s">
        <v>617</v>
      </c>
      <c r="E735" s="733">
        <v>50113001</v>
      </c>
      <c r="F735" s="732" t="s">
        <v>632</v>
      </c>
      <c r="G735" s="731" t="s">
        <v>648</v>
      </c>
      <c r="H735" s="731">
        <v>233366</v>
      </c>
      <c r="I735" s="731">
        <v>233366</v>
      </c>
      <c r="J735" s="731" t="s">
        <v>1321</v>
      </c>
      <c r="K735" s="731" t="s">
        <v>1323</v>
      </c>
      <c r="L735" s="734">
        <v>45.22</v>
      </c>
      <c r="M735" s="734">
        <v>2</v>
      </c>
      <c r="N735" s="735">
        <v>90.44</v>
      </c>
    </row>
    <row r="736" spans="1:14" ht="14.45" customHeight="1" x14ac:dyDescent="0.2">
      <c r="A736" s="729" t="s">
        <v>594</v>
      </c>
      <c r="B736" s="730" t="s">
        <v>595</v>
      </c>
      <c r="C736" s="731" t="s">
        <v>616</v>
      </c>
      <c r="D736" s="732" t="s">
        <v>617</v>
      </c>
      <c r="E736" s="733">
        <v>50113001</v>
      </c>
      <c r="F736" s="732" t="s">
        <v>632</v>
      </c>
      <c r="G736" s="731" t="s">
        <v>648</v>
      </c>
      <c r="H736" s="731">
        <v>233360</v>
      </c>
      <c r="I736" s="731">
        <v>233360</v>
      </c>
      <c r="J736" s="731" t="s">
        <v>1321</v>
      </c>
      <c r="K736" s="731" t="s">
        <v>1322</v>
      </c>
      <c r="L736" s="734">
        <v>22.010909090909095</v>
      </c>
      <c r="M736" s="734">
        <v>11</v>
      </c>
      <c r="N736" s="735">
        <v>242.12000000000006</v>
      </c>
    </row>
    <row r="737" spans="1:14" ht="14.45" customHeight="1" x14ac:dyDescent="0.2">
      <c r="A737" s="729" t="s">
        <v>594</v>
      </c>
      <c r="B737" s="730" t="s">
        <v>595</v>
      </c>
      <c r="C737" s="731" t="s">
        <v>616</v>
      </c>
      <c r="D737" s="732" t="s">
        <v>617</v>
      </c>
      <c r="E737" s="733">
        <v>50113001</v>
      </c>
      <c r="F737" s="732" t="s">
        <v>632</v>
      </c>
      <c r="G737" s="731" t="s">
        <v>648</v>
      </c>
      <c r="H737" s="731">
        <v>149483</v>
      </c>
      <c r="I737" s="731">
        <v>149483</v>
      </c>
      <c r="J737" s="731" t="s">
        <v>1326</v>
      </c>
      <c r="K737" s="731" t="s">
        <v>1327</v>
      </c>
      <c r="L737" s="734">
        <v>138.94999999999999</v>
      </c>
      <c r="M737" s="734">
        <v>2</v>
      </c>
      <c r="N737" s="735">
        <v>277.89999999999998</v>
      </c>
    </row>
    <row r="738" spans="1:14" ht="14.45" customHeight="1" x14ac:dyDescent="0.2">
      <c r="A738" s="729" t="s">
        <v>594</v>
      </c>
      <c r="B738" s="730" t="s">
        <v>595</v>
      </c>
      <c r="C738" s="731" t="s">
        <v>616</v>
      </c>
      <c r="D738" s="732" t="s">
        <v>617</v>
      </c>
      <c r="E738" s="733">
        <v>50113001</v>
      </c>
      <c r="F738" s="732" t="s">
        <v>632</v>
      </c>
      <c r="G738" s="731" t="s">
        <v>629</v>
      </c>
      <c r="H738" s="731">
        <v>125919</v>
      </c>
      <c r="I738" s="731">
        <v>25919</v>
      </c>
      <c r="J738" s="731" t="s">
        <v>1666</v>
      </c>
      <c r="K738" s="731" t="s">
        <v>1667</v>
      </c>
      <c r="L738" s="734">
        <v>188.71999999999997</v>
      </c>
      <c r="M738" s="734">
        <v>1</v>
      </c>
      <c r="N738" s="735">
        <v>188.71999999999997</v>
      </c>
    </row>
    <row r="739" spans="1:14" ht="14.45" customHeight="1" x14ac:dyDescent="0.2">
      <c r="A739" s="729" t="s">
        <v>594</v>
      </c>
      <c r="B739" s="730" t="s">
        <v>595</v>
      </c>
      <c r="C739" s="731" t="s">
        <v>616</v>
      </c>
      <c r="D739" s="732" t="s">
        <v>617</v>
      </c>
      <c r="E739" s="733">
        <v>50113002</v>
      </c>
      <c r="F739" s="732" t="s">
        <v>628</v>
      </c>
      <c r="G739" s="731" t="s">
        <v>629</v>
      </c>
      <c r="H739" s="731">
        <v>149415</v>
      </c>
      <c r="I739" s="731">
        <v>49415</v>
      </c>
      <c r="J739" s="731" t="s">
        <v>1668</v>
      </c>
      <c r="K739" s="731" t="s">
        <v>1669</v>
      </c>
      <c r="L739" s="734">
        <v>1728.25</v>
      </c>
      <c r="M739" s="734">
        <v>5</v>
      </c>
      <c r="N739" s="735">
        <v>8641.25</v>
      </c>
    </row>
    <row r="740" spans="1:14" ht="14.45" customHeight="1" x14ac:dyDescent="0.2">
      <c r="A740" s="729" t="s">
        <v>594</v>
      </c>
      <c r="B740" s="730" t="s">
        <v>595</v>
      </c>
      <c r="C740" s="731" t="s">
        <v>616</v>
      </c>
      <c r="D740" s="732" t="s">
        <v>617</v>
      </c>
      <c r="E740" s="733">
        <v>50113002</v>
      </c>
      <c r="F740" s="732" t="s">
        <v>628</v>
      </c>
      <c r="G740" s="731" t="s">
        <v>629</v>
      </c>
      <c r="H740" s="731">
        <v>149409</v>
      </c>
      <c r="I740" s="731">
        <v>49409</v>
      </c>
      <c r="J740" s="731" t="s">
        <v>1670</v>
      </c>
      <c r="K740" s="731" t="s">
        <v>1669</v>
      </c>
      <c r="L740" s="734">
        <v>1366.6100000000004</v>
      </c>
      <c r="M740" s="734">
        <v>50</v>
      </c>
      <c r="N740" s="735">
        <v>68330.500000000015</v>
      </c>
    </row>
    <row r="741" spans="1:14" ht="14.45" customHeight="1" x14ac:dyDescent="0.2">
      <c r="A741" s="729" t="s">
        <v>594</v>
      </c>
      <c r="B741" s="730" t="s">
        <v>595</v>
      </c>
      <c r="C741" s="731" t="s">
        <v>616</v>
      </c>
      <c r="D741" s="732" t="s">
        <v>617</v>
      </c>
      <c r="E741" s="733">
        <v>50113002</v>
      </c>
      <c r="F741" s="732" t="s">
        <v>628</v>
      </c>
      <c r="G741" s="731" t="s">
        <v>629</v>
      </c>
      <c r="H741" s="731">
        <v>396914</v>
      </c>
      <c r="I741" s="731">
        <v>52301</v>
      </c>
      <c r="J741" s="731" t="s">
        <v>1671</v>
      </c>
      <c r="K741" s="731" t="s">
        <v>1672</v>
      </c>
      <c r="L741" s="734">
        <v>2221.34</v>
      </c>
      <c r="M741" s="734">
        <v>1</v>
      </c>
      <c r="N741" s="735">
        <v>2221.34</v>
      </c>
    </row>
    <row r="742" spans="1:14" ht="14.45" customHeight="1" x14ac:dyDescent="0.2">
      <c r="A742" s="729" t="s">
        <v>594</v>
      </c>
      <c r="B742" s="730" t="s">
        <v>595</v>
      </c>
      <c r="C742" s="731" t="s">
        <v>616</v>
      </c>
      <c r="D742" s="732" t="s">
        <v>617</v>
      </c>
      <c r="E742" s="733">
        <v>50113002</v>
      </c>
      <c r="F742" s="732" t="s">
        <v>628</v>
      </c>
      <c r="G742" s="731" t="s">
        <v>629</v>
      </c>
      <c r="H742" s="731">
        <v>142003</v>
      </c>
      <c r="I742" s="731">
        <v>142003</v>
      </c>
      <c r="J742" s="731" t="s">
        <v>1673</v>
      </c>
      <c r="K742" s="731" t="s">
        <v>1669</v>
      </c>
      <c r="L742" s="734">
        <v>3751</v>
      </c>
      <c r="M742" s="734">
        <v>5</v>
      </c>
      <c r="N742" s="735">
        <v>18755</v>
      </c>
    </row>
    <row r="743" spans="1:14" ht="14.45" customHeight="1" x14ac:dyDescent="0.2">
      <c r="A743" s="729" t="s">
        <v>594</v>
      </c>
      <c r="B743" s="730" t="s">
        <v>595</v>
      </c>
      <c r="C743" s="731" t="s">
        <v>616</v>
      </c>
      <c r="D743" s="732" t="s">
        <v>617</v>
      </c>
      <c r="E743" s="733">
        <v>50113002</v>
      </c>
      <c r="F743" s="732" t="s">
        <v>628</v>
      </c>
      <c r="G743" s="731" t="s">
        <v>629</v>
      </c>
      <c r="H743" s="731">
        <v>58629</v>
      </c>
      <c r="I743" s="731">
        <v>58629</v>
      </c>
      <c r="J743" s="731" t="s">
        <v>1674</v>
      </c>
      <c r="K743" s="731" t="s">
        <v>1669</v>
      </c>
      <c r="L743" s="734">
        <v>3267</v>
      </c>
      <c r="M743" s="734">
        <v>4</v>
      </c>
      <c r="N743" s="735">
        <v>13068</v>
      </c>
    </row>
    <row r="744" spans="1:14" ht="14.45" customHeight="1" x14ac:dyDescent="0.2">
      <c r="A744" s="729" t="s">
        <v>594</v>
      </c>
      <c r="B744" s="730" t="s">
        <v>595</v>
      </c>
      <c r="C744" s="731" t="s">
        <v>616</v>
      </c>
      <c r="D744" s="732" t="s">
        <v>617</v>
      </c>
      <c r="E744" s="733">
        <v>50113002</v>
      </c>
      <c r="F744" s="732" t="s">
        <v>628</v>
      </c>
      <c r="G744" s="731" t="s">
        <v>629</v>
      </c>
      <c r="H744" s="731">
        <v>213103</v>
      </c>
      <c r="I744" s="731">
        <v>213103</v>
      </c>
      <c r="J744" s="731" t="s">
        <v>1329</v>
      </c>
      <c r="K744" s="731" t="s">
        <v>1330</v>
      </c>
      <c r="L744" s="734">
        <v>3625.3699999999994</v>
      </c>
      <c r="M744" s="734">
        <v>43</v>
      </c>
      <c r="N744" s="735">
        <v>155890.90999999997</v>
      </c>
    </row>
    <row r="745" spans="1:14" ht="14.45" customHeight="1" x14ac:dyDescent="0.2">
      <c r="A745" s="729" t="s">
        <v>594</v>
      </c>
      <c r="B745" s="730" t="s">
        <v>595</v>
      </c>
      <c r="C745" s="731" t="s">
        <v>616</v>
      </c>
      <c r="D745" s="732" t="s">
        <v>617</v>
      </c>
      <c r="E745" s="733">
        <v>50113002</v>
      </c>
      <c r="F745" s="732" t="s">
        <v>628</v>
      </c>
      <c r="G745" s="731" t="s">
        <v>629</v>
      </c>
      <c r="H745" s="731">
        <v>394774</v>
      </c>
      <c r="I745" s="731">
        <v>157118</v>
      </c>
      <c r="J745" s="731" t="s">
        <v>1675</v>
      </c>
      <c r="K745" s="731" t="s">
        <v>631</v>
      </c>
      <c r="L745" s="734">
        <v>3141.6</v>
      </c>
      <c r="M745" s="734">
        <v>32</v>
      </c>
      <c r="N745" s="735">
        <v>100531.2</v>
      </c>
    </row>
    <row r="746" spans="1:14" ht="14.45" customHeight="1" x14ac:dyDescent="0.2">
      <c r="A746" s="729" t="s">
        <v>594</v>
      </c>
      <c r="B746" s="730" t="s">
        <v>595</v>
      </c>
      <c r="C746" s="731" t="s">
        <v>616</v>
      </c>
      <c r="D746" s="732" t="s">
        <v>617</v>
      </c>
      <c r="E746" s="733">
        <v>50113002</v>
      </c>
      <c r="F746" s="732" t="s">
        <v>628</v>
      </c>
      <c r="G746" s="731" t="s">
        <v>629</v>
      </c>
      <c r="H746" s="731">
        <v>902081</v>
      </c>
      <c r="I746" s="731">
        <v>151112</v>
      </c>
      <c r="J746" s="731" t="s">
        <v>1676</v>
      </c>
      <c r="K746" s="731" t="s">
        <v>1677</v>
      </c>
      <c r="L746" s="734">
        <v>3428.9319999999998</v>
      </c>
      <c r="M746" s="734">
        <v>5</v>
      </c>
      <c r="N746" s="735">
        <v>17144.66</v>
      </c>
    </row>
    <row r="747" spans="1:14" ht="14.45" customHeight="1" x14ac:dyDescent="0.2">
      <c r="A747" s="729" t="s">
        <v>594</v>
      </c>
      <c r="B747" s="730" t="s">
        <v>595</v>
      </c>
      <c r="C747" s="731" t="s">
        <v>616</v>
      </c>
      <c r="D747" s="732" t="s">
        <v>617</v>
      </c>
      <c r="E747" s="733">
        <v>50113006</v>
      </c>
      <c r="F747" s="732" t="s">
        <v>1331</v>
      </c>
      <c r="G747" s="731" t="s">
        <v>648</v>
      </c>
      <c r="H747" s="731">
        <v>217108</v>
      </c>
      <c r="I747" s="731">
        <v>217108</v>
      </c>
      <c r="J747" s="731" t="s">
        <v>1332</v>
      </c>
      <c r="K747" s="731" t="s">
        <v>1333</v>
      </c>
      <c r="L747" s="734">
        <v>131.14999999999998</v>
      </c>
      <c r="M747" s="734">
        <v>1</v>
      </c>
      <c r="N747" s="735">
        <v>131.14999999999998</v>
      </c>
    </row>
    <row r="748" spans="1:14" ht="14.45" customHeight="1" x14ac:dyDescent="0.2">
      <c r="A748" s="729" t="s">
        <v>594</v>
      </c>
      <c r="B748" s="730" t="s">
        <v>595</v>
      </c>
      <c r="C748" s="731" t="s">
        <v>616</v>
      </c>
      <c r="D748" s="732" t="s">
        <v>617</v>
      </c>
      <c r="E748" s="733">
        <v>50113006</v>
      </c>
      <c r="F748" s="732" t="s">
        <v>1331</v>
      </c>
      <c r="G748" s="731" t="s">
        <v>648</v>
      </c>
      <c r="H748" s="731">
        <v>217110</v>
      </c>
      <c r="I748" s="731">
        <v>217110</v>
      </c>
      <c r="J748" s="731" t="s">
        <v>1678</v>
      </c>
      <c r="K748" s="731" t="s">
        <v>1333</v>
      </c>
      <c r="L748" s="734">
        <v>131.15</v>
      </c>
      <c r="M748" s="734">
        <v>1</v>
      </c>
      <c r="N748" s="735">
        <v>131.15</v>
      </c>
    </row>
    <row r="749" spans="1:14" ht="14.45" customHeight="1" x14ac:dyDescent="0.2">
      <c r="A749" s="729" t="s">
        <v>594</v>
      </c>
      <c r="B749" s="730" t="s">
        <v>595</v>
      </c>
      <c r="C749" s="731" t="s">
        <v>616</v>
      </c>
      <c r="D749" s="732" t="s">
        <v>617</v>
      </c>
      <c r="E749" s="733">
        <v>50113006</v>
      </c>
      <c r="F749" s="732" t="s">
        <v>1331</v>
      </c>
      <c r="G749" s="731" t="s">
        <v>648</v>
      </c>
      <c r="H749" s="731">
        <v>33833</v>
      </c>
      <c r="I749" s="731">
        <v>33833</v>
      </c>
      <c r="J749" s="731" t="s">
        <v>1679</v>
      </c>
      <c r="K749" s="731" t="s">
        <v>1333</v>
      </c>
      <c r="L749" s="734">
        <v>167.22</v>
      </c>
      <c r="M749" s="734">
        <v>7</v>
      </c>
      <c r="N749" s="735">
        <v>1170.54</v>
      </c>
    </row>
    <row r="750" spans="1:14" ht="14.45" customHeight="1" x14ac:dyDescent="0.2">
      <c r="A750" s="729" t="s">
        <v>594</v>
      </c>
      <c r="B750" s="730" t="s">
        <v>595</v>
      </c>
      <c r="C750" s="731" t="s">
        <v>616</v>
      </c>
      <c r="D750" s="732" t="s">
        <v>617</v>
      </c>
      <c r="E750" s="733">
        <v>50113006</v>
      </c>
      <c r="F750" s="732" t="s">
        <v>1331</v>
      </c>
      <c r="G750" s="731" t="s">
        <v>648</v>
      </c>
      <c r="H750" s="731">
        <v>133339</v>
      </c>
      <c r="I750" s="731">
        <v>33339</v>
      </c>
      <c r="J750" s="731" t="s">
        <v>1680</v>
      </c>
      <c r="K750" s="731" t="s">
        <v>1337</v>
      </c>
      <c r="L750" s="734">
        <v>41.8</v>
      </c>
      <c r="M750" s="734">
        <v>26</v>
      </c>
      <c r="N750" s="735">
        <v>1086.8</v>
      </c>
    </row>
    <row r="751" spans="1:14" ht="14.45" customHeight="1" x14ac:dyDescent="0.2">
      <c r="A751" s="729" t="s">
        <v>594</v>
      </c>
      <c r="B751" s="730" t="s">
        <v>595</v>
      </c>
      <c r="C751" s="731" t="s">
        <v>616</v>
      </c>
      <c r="D751" s="732" t="s">
        <v>617</v>
      </c>
      <c r="E751" s="733">
        <v>50113006</v>
      </c>
      <c r="F751" s="732" t="s">
        <v>1331</v>
      </c>
      <c r="G751" s="731" t="s">
        <v>629</v>
      </c>
      <c r="H751" s="731">
        <v>217087</v>
      </c>
      <c r="I751" s="731">
        <v>217087</v>
      </c>
      <c r="J751" s="731" t="s">
        <v>1680</v>
      </c>
      <c r="K751" s="731" t="s">
        <v>1333</v>
      </c>
      <c r="L751" s="734">
        <v>165.46666666666667</v>
      </c>
      <c r="M751" s="734">
        <v>3</v>
      </c>
      <c r="N751" s="735">
        <v>496.4</v>
      </c>
    </row>
    <row r="752" spans="1:14" ht="14.45" customHeight="1" x14ac:dyDescent="0.2">
      <c r="A752" s="729" t="s">
        <v>594</v>
      </c>
      <c r="B752" s="730" t="s">
        <v>595</v>
      </c>
      <c r="C752" s="731" t="s">
        <v>616</v>
      </c>
      <c r="D752" s="732" t="s">
        <v>617</v>
      </c>
      <c r="E752" s="733">
        <v>50113006</v>
      </c>
      <c r="F752" s="732" t="s">
        <v>1331</v>
      </c>
      <c r="G752" s="731" t="s">
        <v>648</v>
      </c>
      <c r="H752" s="731">
        <v>133340</v>
      </c>
      <c r="I752" s="731">
        <v>33340</v>
      </c>
      <c r="J752" s="731" t="s">
        <v>1681</v>
      </c>
      <c r="K752" s="731" t="s">
        <v>1337</v>
      </c>
      <c r="L752" s="734">
        <v>41.7</v>
      </c>
      <c r="M752" s="734">
        <v>26</v>
      </c>
      <c r="N752" s="735">
        <v>1084.2</v>
      </c>
    </row>
    <row r="753" spans="1:14" ht="14.45" customHeight="1" x14ac:dyDescent="0.2">
      <c r="A753" s="729" t="s">
        <v>594</v>
      </c>
      <c r="B753" s="730" t="s">
        <v>595</v>
      </c>
      <c r="C753" s="731" t="s">
        <v>616</v>
      </c>
      <c r="D753" s="732" t="s">
        <v>617</v>
      </c>
      <c r="E753" s="733">
        <v>50113006</v>
      </c>
      <c r="F753" s="732" t="s">
        <v>1331</v>
      </c>
      <c r="G753" s="731" t="s">
        <v>629</v>
      </c>
      <c r="H753" s="731">
        <v>217088</v>
      </c>
      <c r="I753" s="731">
        <v>217088</v>
      </c>
      <c r="J753" s="731" t="s">
        <v>1681</v>
      </c>
      <c r="K753" s="731" t="s">
        <v>1333</v>
      </c>
      <c r="L753" s="734">
        <v>164.59</v>
      </c>
      <c r="M753" s="734">
        <v>5</v>
      </c>
      <c r="N753" s="735">
        <v>822.95</v>
      </c>
    </row>
    <row r="754" spans="1:14" ht="14.45" customHeight="1" x14ac:dyDescent="0.2">
      <c r="A754" s="729" t="s">
        <v>594</v>
      </c>
      <c r="B754" s="730" t="s">
        <v>595</v>
      </c>
      <c r="C754" s="731" t="s">
        <v>616</v>
      </c>
      <c r="D754" s="732" t="s">
        <v>617</v>
      </c>
      <c r="E754" s="733">
        <v>50113006</v>
      </c>
      <c r="F754" s="732" t="s">
        <v>1331</v>
      </c>
      <c r="G754" s="731" t="s">
        <v>648</v>
      </c>
      <c r="H754" s="731">
        <v>217112</v>
      </c>
      <c r="I754" s="731">
        <v>217112</v>
      </c>
      <c r="J754" s="731" t="s">
        <v>1682</v>
      </c>
      <c r="K754" s="731" t="s">
        <v>1683</v>
      </c>
      <c r="L754" s="734">
        <v>169.56</v>
      </c>
      <c r="M754" s="734">
        <v>1</v>
      </c>
      <c r="N754" s="735">
        <v>169.56</v>
      </c>
    </row>
    <row r="755" spans="1:14" ht="14.45" customHeight="1" x14ac:dyDescent="0.2">
      <c r="A755" s="729" t="s">
        <v>594</v>
      </c>
      <c r="B755" s="730" t="s">
        <v>595</v>
      </c>
      <c r="C755" s="731" t="s">
        <v>616</v>
      </c>
      <c r="D755" s="732" t="s">
        <v>617</v>
      </c>
      <c r="E755" s="733">
        <v>50113006</v>
      </c>
      <c r="F755" s="732" t="s">
        <v>1331</v>
      </c>
      <c r="G755" s="731" t="s">
        <v>629</v>
      </c>
      <c r="H755" s="731">
        <v>502019</v>
      </c>
      <c r="I755" s="731">
        <v>0</v>
      </c>
      <c r="J755" s="731" t="s">
        <v>1684</v>
      </c>
      <c r="K755" s="731" t="s">
        <v>1685</v>
      </c>
      <c r="L755" s="734">
        <v>180.33130712724247</v>
      </c>
      <c r="M755" s="734">
        <v>55</v>
      </c>
      <c r="N755" s="735">
        <v>9918.2218919983352</v>
      </c>
    </row>
    <row r="756" spans="1:14" ht="14.45" customHeight="1" x14ac:dyDescent="0.2">
      <c r="A756" s="729" t="s">
        <v>594</v>
      </c>
      <c r="B756" s="730" t="s">
        <v>595</v>
      </c>
      <c r="C756" s="731" t="s">
        <v>616</v>
      </c>
      <c r="D756" s="732" t="s">
        <v>617</v>
      </c>
      <c r="E756" s="733">
        <v>50113006</v>
      </c>
      <c r="F756" s="732" t="s">
        <v>1331</v>
      </c>
      <c r="G756" s="731" t="s">
        <v>648</v>
      </c>
      <c r="H756" s="731">
        <v>33855</v>
      </c>
      <c r="I756" s="731">
        <v>33855</v>
      </c>
      <c r="J756" s="731" t="s">
        <v>1686</v>
      </c>
      <c r="K756" s="731" t="s">
        <v>1687</v>
      </c>
      <c r="L756" s="734">
        <v>183.15000000000006</v>
      </c>
      <c r="M756" s="734">
        <v>12</v>
      </c>
      <c r="N756" s="735">
        <v>2197.8000000000006</v>
      </c>
    </row>
    <row r="757" spans="1:14" ht="14.45" customHeight="1" x14ac:dyDescent="0.2">
      <c r="A757" s="729" t="s">
        <v>594</v>
      </c>
      <c r="B757" s="730" t="s">
        <v>595</v>
      </c>
      <c r="C757" s="731" t="s">
        <v>616</v>
      </c>
      <c r="D757" s="732" t="s">
        <v>617</v>
      </c>
      <c r="E757" s="733">
        <v>50113006</v>
      </c>
      <c r="F757" s="732" t="s">
        <v>1331</v>
      </c>
      <c r="G757" s="731" t="s">
        <v>648</v>
      </c>
      <c r="H757" s="731">
        <v>33898</v>
      </c>
      <c r="I757" s="731">
        <v>33898</v>
      </c>
      <c r="J757" s="731" t="s">
        <v>1688</v>
      </c>
      <c r="K757" s="731" t="s">
        <v>1689</v>
      </c>
      <c r="L757" s="734">
        <v>138.54</v>
      </c>
      <c r="M757" s="734">
        <v>10</v>
      </c>
      <c r="N757" s="735">
        <v>1385.3999999999999</v>
      </c>
    </row>
    <row r="758" spans="1:14" ht="14.45" customHeight="1" x14ac:dyDescent="0.2">
      <c r="A758" s="729" t="s">
        <v>594</v>
      </c>
      <c r="B758" s="730" t="s">
        <v>595</v>
      </c>
      <c r="C758" s="731" t="s">
        <v>616</v>
      </c>
      <c r="D758" s="732" t="s">
        <v>617</v>
      </c>
      <c r="E758" s="733">
        <v>50113006</v>
      </c>
      <c r="F758" s="732" t="s">
        <v>1331</v>
      </c>
      <c r="G758" s="731" t="s">
        <v>648</v>
      </c>
      <c r="H758" s="731">
        <v>33897</v>
      </c>
      <c r="I758" s="731">
        <v>33897</v>
      </c>
      <c r="J758" s="731" t="s">
        <v>1690</v>
      </c>
      <c r="K758" s="731" t="s">
        <v>1689</v>
      </c>
      <c r="L758" s="734">
        <v>111.81</v>
      </c>
      <c r="M758" s="734">
        <v>1</v>
      </c>
      <c r="N758" s="735">
        <v>111.81</v>
      </c>
    </row>
    <row r="759" spans="1:14" ht="14.45" customHeight="1" x14ac:dyDescent="0.2">
      <c r="A759" s="729" t="s">
        <v>594</v>
      </c>
      <c r="B759" s="730" t="s">
        <v>595</v>
      </c>
      <c r="C759" s="731" t="s">
        <v>616</v>
      </c>
      <c r="D759" s="732" t="s">
        <v>617</v>
      </c>
      <c r="E759" s="733">
        <v>50113006</v>
      </c>
      <c r="F759" s="732" t="s">
        <v>1331</v>
      </c>
      <c r="G759" s="731" t="s">
        <v>648</v>
      </c>
      <c r="H759" s="731">
        <v>33742</v>
      </c>
      <c r="I759" s="731">
        <v>33742</v>
      </c>
      <c r="J759" s="731" t="s">
        <v>1691</v>
      </c>
      <c r="K759" s="731" t="s">
        <v>1689</v>
      </c>
      <c r="L759" s="734">
        <v>111.81</v>
      </c>
      <c r="M759" s="734">
        <v>4</v>
      </c>
      <c r="N759" s="735">
        <v>447.24</v>
      </c>
    </row>
    <row r="760" spans="1:14" ht="14.45" customHeight="1" x14ac:dyDescent="0.2">
      <c r="A760" s="729" t="s">
        <v>594</v>
      </c>
      <c r="B760" s="730" t="s">
        <v>595</v>
      </c>
      <c r="C760" s="731" t="s">
        <v>616</v>
      </c>
      <c r="D760" s="732" t="s">
        <v>617</v>
      </c>
      <c r="E760" s="733">
        <v>50113006</v>
      </c>
      <c r="F760" s="732" t="s">
        <v>1331</v>
      </c>
      <c r="G760" s="731" t="s">
        <v>648</v>
      </c>
      <c r="H760" s="731">
        <v>33740</v>
      </c>
      <c r="I760" s="731">
        <v>33740</v>
      </c>
      <c r="J760" s="731" t="s">
        <v>1692</v>
      </c>
      <c r="K760" s="731" t="s">
        <v>1689</v>
      </c>
      <c r="L760" s="734">
        <v>111.80999999999999</v>
      </c>
      <c r="M760" s="734">
        <v>4</v>
      </c>
      <c r="N760" s="735">
        <v>447.23999999999995</v>
      </c>
    </row>
    <row r="761" spans="1:14" ht="14.45" customHeight="1" x14ac:dyDescent="0.2">
      <c r="A761" s="729" t="s">
        <v>594</v>
      </c>
      <c r="B761" s="730" t="s">
        <v>595</v>
      </c>
      <c r="C761" s="731" t="s">
        <v>616</v>
      </c>
      <c r="D761" s="732" t="s">
        <v>617</v>
      </c>
      <c r="E761" s="733">
        <v>50113006</v>
      </c>
      <c r="F761" s="732" t="s">
        <v>1331</v>
      </c>
      <c r="G761" s="731" t="s">
        <v>648</v>
      </c>
      <c r="H761" s="731">
        <v>33751</v>
      </c>
      <c r="I761" s="731">
        <v>33751</v>
      </c>
      <c r="J761" s="731" t="s">
        <v>1693</v>
      </c>
      <c r="K761" s="731" t="s">
        <v>1335</v>
      </c>
      <c r="L761" s="734">
        <v>96.550000000000011</v>
      </c>
      <c r="M761" s="734">
        <v>11</v>
      </c>
      <c r="N761" s="735">
        <v>1062.0500000000002</v>
      </c>
    </row>
    <row r="762" spans="1:14" ht="14.45" customHeight="1" x14ac:dyDescent="0.2">
      <c r="A762" s="729" t="s">
        <v>594</v>
      </c>
      <c r="B762" s="730" t="s">
        <v>595</v>
      </c>
      <c r="C762" s="731" t="s">
        <v>616</v>
      </c>
      <c r="D762" s="732" t="s">
        <v>617</v>
      </c>
      <c r="E762" s="733">
        <v>50113006</v>
      </c>
      <c r="F762" s="732" t="s">
        <v>1331</v>
      </c>
      <c r="G762" s="731" t="s">
        <v>648</v>
      </c>
      <c r="H762" s="731">
        <v>395579</v>
      </c>
      <c r="I762" s="731">
        <v>33752</v>
      </c>
      <c r="J762" s="731" t="s">
        <v>1694</v>
      </c>
      <c r="K762" s="731" t="s">
        <v>1695</v>
      </c>
      <c r="L762" s="734">
        <v>96.550000675718209</v>
      </c>
      <c r="M762" s="734">
        <v>3</v>
      </c>
      <c r="N762" s="735">
        <v>289.65000202715464</v>
      </c>
    </row>
    <row r="763" spans="1:14" ht="14.45" customHeight="1" x14ac:dyDescent="0.2">
      <c r="A763" s="729" t="s">
        <v>594</v>
      </c>
      <c r="B763" s="730" t="s">
        <v>595</v>
      </c>
      <c r="C763" s="731" t="s">
        <v>616</v>
      </c>
      <c r="D763" s="732" t="s">
        <v>617</v>
      </c>
      <c r="E763" s="733">
        <v>50113006</v>
      </c>
      <c r="F763" s="732" t="s">
        <v>1331</v>
      </c>
      <c r="G763" s="731" t="s">
        <v>648</v>
      </c>
      <c r="H763" s="731">
        <v>33750</v>
      </c>
      <c r="I763" s="731">
        <v>33750</v>
      </c>
      <c r="J763" s="731" t="s">
        <v>1696</v>
      </c>
      <c r="K763" s="731" t="s">
        <v>1335</v>
      </c>
      <c r="L763" s="734">
        <v>96.549999999999983</v>
      </c>
      <c r="M763" s="734">
        <v>16</v>
      </c>
      <c r="N763" s="735">
        <v>1544.7999999999997</v>
      </c>
    </row>
    <row r="764" spans="1:14" ht="14.45" customHeight="1" x14ac:dyDescent="0.2">
      <c r="A764" s="729" t="s">
        <v>594</v>
      </c>
      <c r="B764" s="730" t="s">
        <v>595</v>
      </c>
      <c r="C764" s="731" t="s">
        <v>616</v>
      </c>
      <c r="D764" s="732" t="s">
        <v>617</v>
      </c>
      <c r="E764" s="733">
        <v>50113006</v>
      </c>
      <c r="F764" s="732" t="s">
        <v>1331</v>
      </c>
      <c r="G764" s="731" t="s">
        <v>648</v>
      </c>
      <c r="H764" s="731">
        <v>33859</v>
      </c>
      <c r="I764" s="731">
        <v>33859</v>
      </c>
      <c r="J764" s="731" t="s">
        <v>1697</v>
      </c>
      <c r="K764" s="731" t="s">
        <v>1333</v>
      </c>
      <c r="L764" s="734">
        <v>141.41999999999999</v>
      </c>
      <c r="M764" s="734">
        <v>10</v>
      </c>
      <c r="N764" s="735">
        <v>1414.1999999999998</v>
      </c>
    </row>
    <row r="765" spans="1:14" ht="14.45" customHeight="1" x14ac:dyDescent="0.2">
      <c r="A765" s="729" t="s">
        <v>594</v>
      </c>
      <c r="B765" s="730" t="s">
        <v>595</v>
      </c>
      <c r="C765" s="731" t="s">
        <v>616</v>
      </c>
      <c r="D765" s="732" t="s">
        <v>617</v>
      </c>
      <c r="E765" s="733">
        <v>50113006</v>
      </c>
      <c r="F765" s="732" t="s">
        <v>1331</v>
      </c>
      <c r="G765" s="731" t="s">
        <v>648</v>
      </c>
      <c r="H765" s="731">
        <v>33858</v>
      </c>
      <c r="I765" s="731">
        <v>33858</v>
      </c>
      <c r="J765" s="731" t="s">
        <v>1698</v>
      </c>
      <c r="K765" s="731" t="s">
        <v>1333</v>
      </c>
      <c r="L765" s="734">
        <v>141.42000032991564</v>
      </c>
      <c r="M765" s="734">
        <v>9</v>
      </c>
      <c r="N765" s="735">
        <v>1272.7800029692407</v>
      </c>
    </row>
    <row r="766" spans="1:14" ht="14.45" customHeight="1" x14ac:dyDescent="0.2">
      <c r="A766" s="729" t="s">
        <v>594</v>
      </c>
      <c r="B766" s="730" t="s">
        <v>595</v>
      </c>
      <c r="C766" s="731" t="s">
        <v>616</v>
      </c>
      <c r="D766" s="732" t="s">
        <v>617</v>
      </c>
      <c r="E766" s="733">
        <v>50113006</v>
      </c>
      <c r="F766" s="732" t="s">
        <v>1331</v>
      </c>
      <c r="G766" s="731" t="s">
        <v>648</v>
      </c>
      <c r="H766" s="731">
        <v>33850</v>
      </c>
      <c r="I766" s="731">
        <v>33850</v>
      </c>
      <c r="J766" s="731" t="s">
        <v>1699</v>
      </c>
      <c r="K766" s="731" t="s">
        <v>1333</v>
      </c>
      <c r="L766" s="734">
        <v>107.71000000000001</v>
      </c>
      <c r="M766" s="734">
        <v>8</v>
      </c>
      <c r="N766" s="735">
        <v>861.68000000000006</v>
      </c>
    </row>
    <row r="767" spans="1:14" ht="14.45" customHeight="1" x14ac:dyDescent="0.2">
      <c r="A767" s="729" t="s">
        <v>594</v>
      </c>
      <c r="B767" s="730" t="s">
        <v>595</v>
      </c>
      <c r="C767" s="731" t="s">
        <v>616</v>
      </c>
      <c r="D767" s="732" t="s">
        <v>617</v>
      </c>
      <c r="E767" s="733">
        <v>50113006</v>
      </c>
      <c r="F767" s="732" t="s">
        <v>1331</v>
      </c>
      <c r="G767" s="731" t="s">
        <v>648</v>
      </c>
      <c r="H767" s="731">
        <v>33852</v>
      </c>
      <c r="I767" s="731">
        <v>33852</v>
      </c>
      <c r="J767" s="731" t="s">
        <v>1700</v>
      </c>
      <c r="K767" s="731" t="s">
        <v>1333</v>
      </c>
      <c r="L767" s="734">
        <v>107.71</v>
      </c>
      <c r="M767" s="734">
        <v>3</v>
      </c>
      <c r="N767" s="735">
        <v>323.13</v>
      </c>
    </row>
    <row r="768" spans="1:14" ht="14.45" customHeight="1" x14ac:dyDescent="0.2">
      <c r="A768" s="729" t="s">
        <v>594</v>
      </c>
      <c r="B768" s="730" t="s">
        <v>595</v>
      </c>
      <c r="C768" s="731" t="s">
        <v>616</v>
      </c>
      <c r="D768" s="732" t="s">
        <v>617</v>
      </c>
      <c r="E768" s="733">
        <v>50113006</v>
      </c>
      <c r="F768" s="732" t="s">
        <v>1331</v>
      </c>
      <c r="G768" s="731" t="s">
        <v>648</v>
      </c>
      <c r="H768" s="731">
        <v>33851</v>
      </c>
      <c r="I768" s="731">
        <v>33851</v>
      </c>
      <c r="J768" s="731" t="s">
        <v>1701</v>
      </c>
      <c r="K768" s="731" t="s">
        <v>1333</v>
      </c>
      <c r="L768" s="734">
        <v>107.71</v>
      </c>
      <c r="M768" s="734">
        <v>8</v>
      </c>
      <c r="N768" s="735">
        <v>861.68</v>
      </c>
    </row>
    <row r="769" spans="1:14" ht="14.45" customHeight="1" x14ac:dyDescent="0.2">
      <c r="A769" s="729" t="s">
        <v>594</v>
      </c>
      <c r="B769" s="730" t="s">
        <v>595</v>
      </c>
      <c r="C769" s="731" t="s">
        <v>616</v>
      </c>
      <c r="D769" s="732" t="s">
        <v>617</v>
      </c>
      <c r="E769" s="733">
        <v>50113006</v>
      </c>
      <c r="F769" s="732" t="s">
        <v>1331</v>
      </c>
      <c r="G769" s="731" t="s">
        <v>648</v>
      </c>
      <c r="H769" s="731">
        <v>33848</v>
      </c>
      <c r="I769" s="731">
        <v>33848</v>
      </c>
      <c r="J769" s="731" t="s">
        <v>1702</v>
      </c>
      <c r="K769" s="731" t="s">
        <v>1333</v>
      </c>
      <c r="L769" s="734">
        <v>125.36000000000001</v>
      </c>
      <c r="M769" s="734">
        <v>5</v>
      </c>
      <c r="N769" s="735">
        <v>626.80000000000007</v>
      </c>
    </row>
    <row r="770" spans="1:14" ht="14.45" customHeight="1" x14ac:dyDescent="0.2">
      <c r="A770" s="729" t="s">
        <v>594</v>
      </c>
      <c r="B770" s="730" t="s">
        <v>595</v>
      </c>
      <c r="C770" s="731" t="s">
        <v>616</v>
      </c>
      <c r="D770" s="732" t="s">
        <v>617</v>
      </c>
      <c r="E770" s="733">
        <v>50113006</v>
      </c>
      <c r="F770" s="732" t="s">
        <v>1331</v>
      </c>
      <c r="G770" s="731" t="s">
        <v>648</v>
      </c>
      <c r="H770" s="731">
        <v>33856</v>
      </c>
      <c r="I770" s="731">
        <v>33856</v>
      </c>
      <c r="J770" s="731" t="s">
        <v>1703</v>
      </c>
      <c r="K770" s="731" t="s">
        <v>1333</v>
      </c>
      <c r="L770" s="734">
        <v>132.79000000000002</v>
      </c>
      <c r="M770" s="734">
        <v>2</v>
      </c>
      <c r="N770" s="735">
        <v>265.58000000000004</v>
      </c>
    </row>
    <row r="771" spans="1:14" ht="14.45" customHeight="1" x14ac:dyDescent="0.2">
      <c r="A771" s="729" t="s">
        <v>594</v>
      </c>
      <c r="B771" s="730" t="s">
        <v>595</v>
      </c>
      <c r="C771" s="731" t="s">
        <v>616</v>
      </c>
      <c r="D771" s="732" t="s">
        <v>617</v>
      </c>
      <c r="E771" s="733">
        <v>50113006</v>
      </c>
      <c r="F771" s="732" t="s">
        <v>1331</v>
      </c>
      <c r="G771" s="731" t="s">
        <v>648</v>
      </c>
      <c r="H771" s="731">
        <v>33857</v>
      </c>
      <c r="I771" s="731">
        <v>33857</v>
      </c>
      <c r="J771" s="731" t="s">
        <v>1704</v>
      </c>
      <c r="K771" s="731" t="s">
        <v>1333</v>
      </c>
      <c r="L771" s="734">
        <v>132.79</v>
      </c>
      <c r="M771" s="734">
        <v>1</v>
      </c>
      <c r="N771" s="735">
        <v>132.79</v>
      </c>
    </row>
    <row r="772" spans="1:14" ht="14.45" customHeight="1" x14ac:dyDescent="0.2">
      <c r="A772" s="729" t="s">
        <v>594</v>
      </c>
      <c r="B772" s="730" t="s">
        <v>595</v>
      </c>
      <c r="C772" s="731" t="s">
        <v>616</v>
      </c>
      <c r="D772" s="732" t="s">
        <v>617</v>
      </c>
      <c r="E772" s="733">
        <v>50113006</v>
      </c>
      <c r="F772" s="732" t="s">
        <v>1331</v>
      </c>
      <c r="G772" s="731" t="s">
        <v>629</v>
      </c>
      <c r="H772" s="731">
        <v>217462</v>
      </c>
      <c r="I772" s="731">
        <v>217462</v>
      </c>
      <c r="J772" s="731" t="s">
        <v>1705</v>
      </c>
      <c r="K772" s="731" t="s">
        <v>1706</v>
      </c>
      <c r="L772" s="734">
        <v>2596.9</v>
      </c>
      <c r="M772" s="734">
        <v>12</v>
      </c>
      <c r="N772" s="735">
        <v>31162.799999999999</v>
      </c>
    </row>
    <row r="773" spans="1:14" ht="14.45" customHeight="1" x14ac:dyDescent="0.2">
      <c r="A773" s="729" t="s">
        <v>594</v>
      </c>
      <c r="B773" s="730" t="s">
        <v>595</v>
      </c>
      <c r="C773" s="731" t="s">
        <v>616</v>
      </c>
      <c r="D773" s="732" t="s">
        <v>617</v>
      </c>
      <c r="E773" s="733">
        <v>50113006</v>
      </c>
      <c r="F773" s="732" t="s">
        <v>1331</v>
      </c>
      <c r="G773" s="731" t="s">
        <v>648</v>
      </c>
      <c r="H773" s="731">
        <v>33424</v>
      </c>
      <c r="I773" s="731">
        <v>33424</v>
      </c>
      <c r="J773" s="731" t="s">
        <v>1705</v>
      </c>
      <c r="K773" s="731" t="s">
        <v>1707</v>
      </c>
      <c r="L773" s="734">
        <v>325.43250000000006</v>
      </c>
      <c r="M773" s="734">
        <v>24</v>
      </c>
      <c r="N773" s="735">
        <v>7810.380000000001</v>
      </c>
    </row>
    <row r="774" spans="1:14" ht="14.45" customHeight="1" x14ac:dyDescent="0.2">
      <c r="A774" s="729" t="s">
        <v>594</v>
      </c>
      <c r="B774" s="730" t="s">
        <v>595</v>
      </c>
      <c r="C774" s="731" t="s">
        <v>616</v>
      </c>
      <c r="D774" s="732" t="s">
        <v>617</v>
      </c>
      <c r="E774" s="733">
        <v>50113006</v>
      </c>
      <c r="F774" s="732" t="s">
        <v>1331</v>
      </c>
      <c r="G774" s="731" t="s">
        <v>648</v>
      </c>
      <c r="H774" s="731">
        <v>848207</v>
      </c>
      <c r="I774" s="731">
        <v>33422</v>
      </c>
      <c r="J774" s="731" t="s">
        <v>1708</v>
      </c>
      <c r="K774" s="731" t="s">
        <v>1709</v>
      </c>
      <c r="L774" s="734">
        <v>128.85999999999999</v>
      </c>
      <c r="M774" s="734">
        <v>14</v>
      </c>
      <c r="N774" s="735">
        <v>1804.04</v>
      </c>
    </row>
    <row r="775" spans="1:14" ht="14.45" customHeight="1" x14ac:dyDescent="0.2">
      <c r="A775" s="729" t="s">
        <v>594</v>
      </c>
      <c r="B775" s="730" t="s">
        <v>595</v>
      </c>
      <c r="C775" s="731" t="s">
        <v>616</v>
      </c>
      <c r="D775" s="732" t="s">
        <v>617</v>
      </c>
      <c r="E775" s="733">
        <v>50113006</v>
      </c>
      <c r="F775" s="732" t="s">
        <v>1331</v>
      </c>
      <c r="G775" s="731" t="s">
        <v>648</v>
      </c>
      <c r="H775" s="731">
        <v>848250</v>
      </c>
      <c r="I775" s="731">
        <v>33423</v>
      </c>
      <c r="J775" s="731" t="s">
        <v>1710</v>
      </c>
      <c r="K775" s="731" t="s">
        <v>1711</v>
      </c>
      <c r="L775" s="734">
        <v>296.86999999999995</v>
      </c>
      <c r="M775" s="734">
        <v>7</v>
      </c>
      <c r="N775" s="735">
        <v>2078.0899999999997</v>
      </c>
    </row>
    <row r="776" spans="1:14" ht="14.45" customHeight="1" x14ac:dyDescent="0.2">
      <c r="A776" s="729" t="s">
        <v>594</v>
      </c>
      <c r="B776" s="730" t="s">
        <v>595</v>
      </c>
      <c r="C776" s="731" t="s">
        <v>616</v>
      </c>
      <c r="D776" s="732" t="s">
        <v>617</v>
      </c>
      <c r="E776" s="733">
        <v>50113006</v>
      </c>
      <c r="F776" s="732" t="s">
        <v>1331</v>
      </c>
      <c r="G776" s="731" t="s">
        <v>629</v>
      </c>
      <c r="H776" s="731">
        <v>994230</v>
      </c>
      <c r="I776" s="731">
        <v>0</v>
      </c>
      <c r="J776" s="731" t="s">
        <v>1712</v>
      </c>
      <c r="K776" s="731" t="s">
        <v>1713</v>
      </c>
      <c r="L776" s="734">
        <v>160.11000000000004</v>
      </c>
      <c r="M776" s="734">
        <v>28</v>
      </c>
      <c r="N776" s="735">
        <v>4483.0800000000008</v>
      </c>
    </row>
    <row r="777" spans="1:14" ht="14.45" customHeight="1" x14ac:dyDescent="0.2">
      <c r="A777" s="729" t="s">
        <v>594</v>
      </c>
      <c r="B777" s="730" t="s">
        <v>595</v>
      </c>
      <c r="C777" s="731" t="s">
        <v>616</v>
      </c>
      <c r="D777" s="732" t="s">
        <v>617</v>
      </c>
      <c r="E777" s="733">
        <v>50113006</v>
      </c>
      <c r="F777" s="732" t="s">
        <v>1331</v>
      </c>
      <c r="G777" s="731" t="s">
        <v>648</v>
      </c>
      <c r="H777" s="731">
        <v>133146</v>
      </c>
      <c r="I777" s="731">
        <v>33530</v>
      </c>
      <c r="J777" s="731" t="s">
        <v>1714</v>
      </c>
      <c r="K777" s="731" t="s">
        <v>1715</v>
      </c>
      <c r="L777" s="734">
        <v>157.37</v>
      </c>
      <c r="M777" s="734">
        <v>6</v>
      </c>
      <c r="N777" s="735">
        <v>944.22</v>
      </c>
    </row>
    <row r="778" spans="1:14" ht="14.45" customHeight="1" x14ac:dyDescent="0.2">
      <c r="A778" s="729" t="s">
        <v>594</v>
      </c>
      <c r="B778" s="730" t="s">
        <v>595</v>
      </c>
      <c r="C778" s="731" t="s">
        <v>616</v>
      </c>
      <c r="D778" s="732" t="s">
        <v>617</v>
      </c>
      <c r="E778" s="733">
        <v>50113006</v>
      </c>
      <c r="F778" s="732" t="s">
        <v>1331</v>
      </c>
      <c r="G778" s="731" t="s">
        <v>629</v>
      </c>
      <c r="H778" s="731">
        <v>995292</v>
      </c>
      <c r="I778" s="731">
        <v>0</v>
      </c>
      <c r="J778" s="731" t="s">
        <v>1716</v>
      </c>
      <c r="K778" s="731" t="s">
        <v>329</v>
      </c>
      <c r="L778" s="734">
        <v>160.10999999999999</v>
      </c>
      <c r="M778" s="734">
        <v>20</v>
      </c>
      <c r="N778" s="735">
        <v>3202.2</v>
      </c>
    </row>
    <row r="779" spans="1:14" ht="14.45" customHeight="1" x14ac:dyDescent="0.2">
      <c r="A779" s="729" t="s">
        <v>594</v>
      </c>
      <c r="B779" s="730" t="s">
        <v>595</v>
      </c>
      <c r="C779" s="731" t="s">
        <v>616</v>
      </c>
      <c r="D779" s="732" t="s">
        <v>617</v>
      </c>
      <c r="E779" s="733">
        <v>50113006</v>
      </c>
      <c r="F779" s="732" t="s">
        <v>1331</v>
      </c>
      <c r="G779" s="731" t="s">
        <v>629</v>
      </c>
      <c r="H779" s="731">
        <v>841761</v>
      </c>
      <c r="I779" s="731">
        <v>0</v>
      </c>
      <c r="J779" s="731" t="s">
        <v>1339</v>
      </c>
      <c r="K779" s="731" t="s">
        <v>329</v>
      </c>
      <c r="L779" s="734">
        <v>137.25</v>
      </c>
      <c r="M779" s="734">
        <v>6</v>
      </c>
      <c r="N779" s="735">
        <v>823.5</v>
      </c>
    </row>
    <row r="780" spans="1:14" ht="14.45" customHeight="1" x14ac:dyDescent="0.2">
      <c r="A780" s="729" t="s">
        <v>594</v>
      </c>
      <c r="B780" s="730" t="s">
        <v>595</v>
      </c>
      <c r="C780" s="731" t="s">
        <v>616</v>
      </c>
      <c r="D780" s="732" t="s">
        <v>617</v>
      </c>
      <c r="E780" s="733">
        <v>50113008</v>
      </c>
      <c r="F780" s="732" t="s">
        <v>1717</v>
      </c>
      <c r="G780" s="731"/>
      <c r="H780" s="731"/>
      <c r="I780" s="731">
        <v>230458</v>
      </c>
      <c r="J780" s="731" t="s">
        <v>1718</v>
      </c>
      <c r="K780" s="731" t="s">
        <v>1719</v>
      </c>
      <c r="L780" s="734">
        <v>1643.573615933642</v>
      </c>
      <c r="M780" s="734">
        <v>81</v>
      </c>
      <c r="N780" s="735">
        <v>133129.462890625</v>
      </c>
    </row>
    <row r="781" spans="1:14" ht="14.45" customHeight="1" x14ac:dyDescent="0.2">
      <c r="A781" s="729" t="s">
        <v>594</v>
      </c>
      <c r="B781" s="730" t="s">
        <v>595</v>
      </c>
      <c r="C781" s="731" t="s">
        <v>616</v>
      </c>
      <c r="D781" s="732" t="s">
        <v>617</v>
      </c>
      <c r="E781" s="733">
        <v>50113008</v>
      </c>
      <c r="F781" s="732" t="s">
        <v>1717</v>
      </c>
      <c r="G781" s="731"/>
      <c r="H781" s="731"/>
      <c r="I781" s="731">
        <v>62465</v>
      </c>
      <c r="J781" s="731" t="s">
        <v>1720</v>
      </c>
      <c r="K781" s="731" t="s">
        <v>1721</v>
      </c>
      <c r="L781" s="734">
        <v>17457.19921875</v>
      </c>
      <c r="M781" s="734">
        <v>1</v>
      </c>
      <c r="N781" s="735">
        <v>17457.19921875</v>
      </c>
    </row>
    <row r="782" spans="1:14" ht="14.45" customHeight="1" x14ac:dyDescent="0.2">
      <c r="A782" s="729" t="s">
        <v>594</v>
      </c>
      <c r="B782" s="730" t="s">
        <v>595</v>
      </c>
      <c r="C782" s="731" t="s">
        <v>616</v>
      </c>
      <c r="D782" s="732" t="s">
        <v>617</v>
      </c>
      <c r="E782" s="733">
        <v>50113008</v>
      </c>
      <c r="F782" s="732" t="s">
        <v>1717</v>
      </c>
      <c r="G782" s="731"/>
      <c r="H782" s="731"/>
      <c r="I782" s="731">
        <v>62464</v>
      </c>
      <c r="J782" s="731" t="s">
        <v>1720</v>
      </c>
      <c r="K782" s="731" t="s">
        <v>1722</v>
      </c>
      <c r="L782" s="734">
        <v>9158.0251498287671</v>
      </c>
      <c r="M782" s="734">
        <v>73</v>
      </c>
      <c r="N782" s="735">
        <v>668535.8359375</v>
      </c>
    </row>
    <row r="783" spans="1:14" ht="14.45" customHeight="1" x14ac:dyDescent="0.2">
      <c r="A783" s="729" t="s">
        <v>594</v>
      </c>
      <c r="B783" s="730" t="s">
        <v>595</v>
      </c>
      <c r="C783" s="731" t="s">
        <v>616</v>
      </c>
      <c r="D783" s="732" t="s">
        <v>617</v>
      </c>
      <c r="E783" s="733">
        <v>50113008</v>
      </c>
      <c r="F783" s="732" t="s">
        <v>1717</v>
      </c>
      <c r="G783" s="731"/>
      <c r="H783" s="731"/>
      <c r="I783" s="731">
        <v>205966</v>
      </c>
      <c r="J783" s="731" t="s">
        <v>1723</v>
      </c>
      <c r="K783" s="731" t="s">
        <v>1344</v>
      </c>
      <c r="L783" s="734">
        <v>912.989990234375</v>
      </c>
      <c r="M783" s="734">
        <v>4</v>
      </c>
      <c r="N783" s="735">
        <v>3651.9599609375</v>
      </c>
    </row>
    <row r="784" spans="1:14" ht="14.45" customHeight="1" x14ac:dyDescent="0.2">
      <c r="A784" s="729" t="s">
        <v>594</v>
      </c>
      <c r="B784" s="730" t="s">
        <v>595</v>
      </c>
      <c r="C784" s="731" t="s">
        <v>616</v>
      </c>
      <c r="D784" s="732" t="s">
        <v>617</v>
      </c>
      <c r="E784" s="733">
        <v>50113008</v>
      </c>
      <c r="F784" s="732" t="s">
        <v>1717</v>
      </c>
      <c r="G784" s="731"/>
      <c r="H784" s="731"/>
      <c r="I784" s="731">
        <v>230687</v>
      </c>
      <c r="J784" s="731" t="s">
        <v>1724</v>
      </c>
      <c r="K784" s="731" t="s">
        <v>1725</v>
      </c>
      <c r="L784" s="734">
        <v>4305.3999134410515</v>
      </c>
      <c r="M784" s="734">
        <v>44</v>
      </c>
      <c r="N784" s="735">
        <v>189437.59619140625</v>
      </c>
    </row>
    <row r="785" spans="1:14" ht="14.45" customHeight="1" x14ac:dyDescent="0.2">
      <c r="A785" s="729" t="s">
        <v>594</v>
      </c>
      <c r="B785" s="730" t="s">
        <v>595</v>
      </c>
      <c r="C785" s="731" t="s">
        <v>616</v>
      </c>
      <c r="D785" s="732" t="s">
        <v>617</v>
      </c>
      <c r="E785" s="733">
        <v>50113008</v>
      </c>
      <c r="F785" s="732" t="s">
        <v>1717</v>
      </c>
      <c r="G785" s="731"/>
      <c r="H785" s="731"/>
      <c r="I785" s="731">
        <v>230686</v>
      </c>
      <c r="J785" s="731" t="s">
        <v>1724</v>
      </c>
      <c r="K785" s="731" t="s">
        <v>1726</v>
      </c>
      <c r="L785" s="734">
        <v>8610.7998046875</v>
      </c>
      <c r="M785" s="734">
        <v>28</v>
      </c>
      <c r="N785" s="735">
        <v>241102.39453125</v>
      </c>
    </row>
    <row r="786" spans="1:14" ht="14.45" customHeight="1" x14ac:dyDescent="0.2">
      <c r="A786" s="729" t="s">
        <v>594</v>
      </c>
      <c r="B786" s="730" t="s">
        <v>595</v>
      </c>
      <c r="C786" s="731" t="s">
        <v>616</v>
      </c>
      <c r="D786" s="732" t="s">
        <v>617</v>
      </c>
      <c r="E786" s="733">
        <v>50113011</v>
      </c>
      <c r="F786" s="732" t="s">
        <v>1342</v>
      </c>
      <c r="G786" s="731"/>
      <c r="H786" s="731"/>
      <c r="I786" s="731">
        <v>158152</v>
      </c>
      <c r="J786" s="731" t="s">
        <v>1343</v>
      </c>
      <c r="K786" s="731" t="s">
        <v>1344</v>
      </c>
      <c r="L786" s="734">
        <v>912.99000130372326</v>
      </c>
      <c r="M786" s="734">
        <v>397</v>
      </c>
      <c r="N786" s="735">
        <v>362457.03051757813</v>
      </c>
    </row>
    <row r="787" spans="1:14" ht="14.45" customHeight="1" x14ac:dyDescent="0.2">
      <c r="A787" s="729" t="s">
        <v>594</v>
      </c>
      <c r="B787" s="730" t="s">
        <v>595</v>
      </c>
      <c r="C787" s="731" t="s">
        <v>616</v>
      </c>
      <c r="D787" s="732" t="s">
        <v>617</v>
      </c>
      <c r="E787" s="733">
        <v>50113012</v>
      </c>
      <c r="F787" s="732" t="s">
        <v>1727</v>
      </c>
      <c r="G787" s="731" t="s">
        <v>629</v>
      </c>
      <c r="H787" s="731">
        <v>193650</v>
      </c>
      <c r="I787" s="731">
        <v>93650</v>
      </c>
      <c r="J787" s="731" t="s">
        <v>1728</v>
      </c>
      <c r="K787" s="731" t="s">
        <v>1729</v>
      </c>
      <c r="L787" s="734">
        <v>10536.86</v>
      </c>
      <c r="M787" s="734">
        <v>2</v>
      </c>
      <c r="N787" s="735">
        <v>21073.72</v>
      </c>
    </row>
    <row r="788" spans="1:14" ht="14.45" customHeight="1" x14ac:dyDescent="0.2">
      <c r="A788" s="729" t="s">
        <v>594</v>
      </c>
      <c r="B788" s="730" t="s">
        <v>595</v>
      </c>
      <c r="C788" s="731" t="s">
        <v>616</v>
      </c>
      <c r="D788" s="732" t="s">
        <v>617</v>
      </c>
      <c r="E788" s="733">
        <v>50113013</v>
      </c>
      <c r="F788" s="732" t="s">
        <v>1345</v>
      </c>
      <c r="G788" s="731" t="s">
        <v>329</v>
      </c>
      <c r="H788" s="731">
        <v>243369</v>
      </c>
      <c r="I788" s="731">
        <v>243369</v>
      </c>
      <c r="J788" s="731" t="s">
        <v>1730</v>
      </c>
      <c r="K788" s="731" t="s">
        <v>1731</v>
      </c>
      <c r="L788" s="734">
        <v>544.3900000000001</v>
      </c>
      <c r="M788" s="734">
        <v>2</v>
      </c>
      <c r="N788" s="735">
        <v>1088.7800000000002</v>
      </c>
    </row>
    <row r="789" spans="1:14" ht="14.45" customHeight="1" x14ac:dyDescent="0.2">
      <c r="A789" s="729" t="s">
        <v>594</v>
      </c>
      <c r="B789" s="730" t="s">
        <v>595</v>
      </c>
      <c r="C789" s="731" t="s">
        <v>616</v>
      </c>
      <c r="D789" s="732" t="s">
        <v>617</v>
      </c>
      <c r="E789" s="733">
        <v>50113013</v>
      </c>
      <c r="F789" s="732" t="s">
        <v>1345</v>
      </c>
      <c r="G789" s="731" t="s">
        <v>648</v>
      </c>
      <c r="H789" s="731">
        <v>195147</v>
      </c>
      <c r="I789" s="731">
        <v>195147</v>
      </c>
      <c r="J789" s="731" t="s">
        <v>1732</v>
      </c>
      <c r="K789" s="731" t="s">
        <v>1733</v>
      </c>
      <c r="L789" s="734">
        <v>544.39</v>
      </c>
      <c r="M789" s="734">
        <v>1</v>
      </c>
      <c r="N789" s="735">
        <v>544.39</v>
      </c>
    </row>
    <row r="790" spans="1:14" ht="14.45" customHeight="1" x14ac:dyDescent="0.2">
      <c r="A790" s="729" t="s">
        <v>594</v>
      </c>
      <c r="B790" s="730" t="s">
        <v>595</v>
      </c>
      <c r="C790" s="731" t="s">
        <v>616</v>
      </c>
      <c r="D790" s="732" t="s">
        <v>617</v>
      </c>
      <c r="E790" s="733">
        <v>50113013</v>
      </c>
      <c r="F790" s="732" t="s">
        <v>1345</v>
      </c>
      <c r="G790" s="731" t="s">
        <v>629</v>
      </c>
      <c r="H790" s="731">
        <v>203097</v>
      </c>
      <c r="I790" s="731">
        <v>203097</v>
      </c>
      <c r="J790" s="731" t="s">
        <v>1346</v>
      </c>
      <c r="K790" s="731" t="s">
        <v>1347</v>
      </c>
      <c r="L790" s="734">
        <v>167.33999999999997</v>
      </c>
      <c r="M790" s="734">
        <v>1</v>
      </c>
      <c r="N790" s="735">
        <v>167.33999999999997</v>
      </c>
    </row>
    <row r="791" spans="1:14" ht="14.45" customHeight="1" x14ac:dyDescent="0.2">
      <c r="A791" s="729" t="s">
        <v>594</v>
      </c>
      <c r="B791" s="730" t="s">
        <v>595</v>
      </c>
      <c r="C791" s="731" t="s">
        <v>616</v>
      </c>
      <c r="D791" s="732" t="s">
        <v>617</v>
      </c>
      <c r="E791" s="733">
        <v>50113013</v>
      </c>
      <c r="F791" s="732" t="s">
        <v>1345</v>
      </c>
      <c r="G791" s="731" t="s">
        <v>629</v>
      </c>
      <c r="H791" s="731">
        <v>172972</v>
      </c>
      <c r="I791" s="731">
        <v>72972</v>
      </c>
      <c r="J791" s="731" t="s">
        <v>1348</v>
      </c>
      <c r="K791" s="731" t="s">
        <v>1349</v>
      </c>
      <c r="L791" s="734">
        <v>203.72000000000003</v>
      </c>
      <c r="M791" s="734">
        <v>16.2</v>
      </c>
      <c r="N791" s="735">
        <v>3300.2640000000001</v>
      </c>
    </row>
    <row r="792" spans="1:14" ht="14.45" customHeight="1" x14ac:dyDescent="0.2">
      <c r="A792" s="729" t="s">
        <v>594</v>
      </c>
      <c r="B792" s="730" t="s">
        <v>595</v>
      </c>
      <c r="C792" s="731" t="s">
        <v>616</v>
      </c>
      <c r="D792" s="732" t="s">
        <v>617</v>
      </c>
      <c r="E792" s="733">
        <v>50113013</v>
      </c>
      <c r="F792" s="732" t="s">
        <v>1345</v>
      </c>
      <c r="G792" s="731" t="s">
        <v>629</v>
      </c>
      <c r="H792" s="731">
        <v>201961</v>
      </c>
      <c r="I792" s="731">
        <v>201961</v>
      </c>
      <c r="J792" s="731" t="s">
        <v>1352</v>
      </c>
      <c r="K792" s="731" t="s">
        <v>1353</v>
      </c>
      <c r="L792" s="734">
        <v>307.23</v>
      </c>
      <c r="M792" s="734">
        <v>14</v>
      </c>
      <c r="N792" s="735">
        <v>4301.22</v>
      </c>
    </row>
    <row r="793" spans="1:14" ht="14.45" customHeight="1" x14ac:dyDescent="0.2">
      <c r="A793" s="729" t="s">
        <v>594</v>
      </c>
      <c r="B793" s="730" t="s">
        <v>595</v>
      </c>
      <c r="C793" s="731" t="s">
        <v>616</v>
      </c>
      <c r="D793" s="732" t="s">
        <v>617</v>
      </c>
      <c r="E793" s="733">
        <v>50113013</v>
      </c>
      <c r="F793" s="732" t="s">
        <v>1345</v>
      </c>
      <c r="G793" s="731" t="s">
        <v>629</v>
      </c>
      <c r="H793" s="731">
        <v>136083</v>
      </c>
      <c r="I793" s="731">
        <v>136083</v>
      </c>
      <c r="J793" s="731" t="s">
        <v>1354</v>
      </c>
      <c r="K793" s="731" t="s">
        <v>1355</v>
      </c>
      <c r="L793" s="734">
        <v>487.22852899575673</v>
      </c>
      <c r="M793" s="734">
        <v>70.700000000000017</v>
      </c>
      <c r="N793" s="735">
        <v>34447.057000000008</v>
      </c>
    </row>
    <row r="794" spans="1:14" ht="14.45" customHeight="1" x14ac:dyDescent="0.2">
      <c r="A794" s="729" t="s">
        <v>594</v>
      </c>
      <c r="B794" s="730" t="s">
        <v>595</v>
      </c>
      <c r="C794" s="731" t="s">
        <v>616</v>
      </c>
      <c r="D794" s="732" t="s">
        <v>617</v>
      </c>
      <c r="E794" s="733">
        <v>50113013</v>
      </c>
      <c r="F794" s="732" t="s">
        <v>1345</v>
      </c>
      <c r="G794" s="731" t="s">
        <v>629</v>
      </c>
      <c r="H794" s="731">
        <v>498791</v>
      </c>
      <c r="I794" s="731">
        <v>9999999</v>
      </c>
      <c r="J794" s="731" t="s">
        <v>1356</v>
      </c>
      <c r="K794" s="731" t="s">
        <v>1357</v>
      </c>
      <c r="L794" s="734">
        <v>1316.8649999999989</v>
      </c>
      <c r="M794" s="734">
        <v>9.2400000000000055</v>
      </c>
      <c r="N794" s="735">
        <v>12167.832599999998</v>
      </c>
    </row>
    <row r="795" spans="1:14" ht="14.45" customHeight="1" x14ac:dyDescent="0.2">
      <c r="A795" s="729" t="s">
        <v>594</v>
      </c>
      <c r="B795" s="730" t="s">
        <v>595</v>
      </c>
      <c r="C795" s="731" t="s">
        <v>616</v>
      </c>
      <c r="D795" s="732" t="s">
        <v>617</v>
      </c>
      <c r="E795" s="733">
        <v>50113013</v>
      </c>
      <c r="F795" s="732" t="s">
        <v>1345</v>
      </c>
      <c r="G795" s="731" t="s">
        <v>648</v>
      </c>
      <c r="H795" s="731">
        <v>164831</v>
      </c>
      <c r="I795" s="731">
        <v>64831</v>
      </c>
      <c r="J795" s="731" t="s">
        <v>1358</v>
      </c>
      <c r="K795" s="731" t="s">
        <v>1359</v>
      </c>
      <c r="L795" s="734">
        <v>196.02</v>
      </c>
      <c r="M795" s="734">
        <v>1.5</v>
      </c>
      <c r="N795" s="735">
        <v>294.03000000000003</v>
      </c>
    </row>
    <row r="796" spans="1:14" ht="14.45" customHeight="1" x14ac:dyDescent="0.2">
      <c r="A796" s="729" t="s">
        <v>594</v>
      </c>
      <c r="B796" s="730" t="s">
        <v>595</v>
      </c>
      <c r="C796" s="731" t="s">
        <v>616</v>
      </c>
      <c r="D796" s="732" t="s">
        <v>617</v>
      </c>
      <c r="E796" s="733">
        <v>50113013</v>
      </c>
      <c r="F796" s="732" t="s">
        <v>1345</v>
      </c>
      <c r="G796" s="731" t="s">
        <v>629</v>
      </c>
      <c r="H796" s="731">
        <v>183926</v>
      </c>
      <c r="I796" s="731">
        <v>183926</v>
      </c>
      <c r="J796" s="731" t="s">
        <v>1360</v>
      </c>
      <c r="K796" s="731" t="s">
        <v>1361</v>
      </c>
      <c r="L796" s="734">
        <v>129.10084048027434</v>
      </c>
      <c r="M796" s="734">
        <v>58.300000000000075</v>
      </c>
      <c r="N796" s="735">
        <v>7526.5790000000043</v>
      </c>
    </row>
    <row r="797" spans="1:14" ht="14.45" customHeight="1" x14ac:dyDescent="0.2">
      <c r="A797" s="729" t="s">
        <v>594</v>
      </c>
      <c r="B797" s="730" t="s">
        <v>595</v>
      </c>
      <c r="C797" s="731" t="s">
        <v>616</v>
      </c>
      <c r="D797" s="732" t="s">
        <v>617</v>
      </c>
      <c r="E797" s="733">
        <v>50113013</v>
      </c>
      <c r="F797" s="732" t="s">
        <v>1345</v>
      </c>
      <c r="G797" s="731" t="s">
        <v>648</v>
      </c>
      <c r="H797" s="731">
        <v>145010</v>
      </c>
      <c r="I797" s="731">
        <v>45010</v>
      </c>
      <c r="J797" s="731" t="s">
        <v>1734</v>
      </c>
      <c r="K797" s="731" t="s">
        <v>1735</v>
      </c>
      <c r="L797" s="734">
        <v>41.715714285714284</v>
      </c>
      <c r="M797" s="734">
        <v>7</v>
      </c>
      <c r="N797" s="735">
        <v>292.01</v>
      </c>
    </row>
    <row r="798" spans="1:14" ht="14.45" customHeight="1" x14ac:dyDescent="0.2">
      <c r="A798" s="729" t="s">
        <v>594</v>
      </c>
      <c r="B798" s="730" t="s">
        <v>595</v>
      </c>
      <c r="C798" s="731" t="s">
        <v>616</v>
      </c>
      <c r="D798" s="732" t="s">
        <v>617</v>
      </c>
      <c r="E798" s="733">
        <v>50113013</v>
      </c>
      <c r="F798" s="732" t="s">
        <v>1345</v>
      </c>
      <c r="G798" s="731" t="s">
        <v>629</v>
      </c>
      <c r="H798" s="731">
        <v>193922</v>
      </c>
      <c r="I798" s="731">
        <v>93922</v>
      </c>
      <c r="J798" s="731" t="s">
        <v>1736</v>
      </c>
      <c r="K798" s="731" t="s">
        <v>1737</v>
      </c>
      <c r="L798" s="734">
        <v>448.98</v>
      </c>
      <c r="M798" s="734">
        <v>1</v>
      </c>
      <c r="N798" s="735">
        <v>448.98</v>
      </c>
    </row>
    <row r="799" spans="1:14" ht="14.45" customHeight="1" x14ac:dyDescent="0.2">
      <c r="A799" s="729" t="s">
        <v>594</v>
      </c>
      <c r="B799" s="730" t="s">
        <v>595</v>
      </c>
      <c r="C799" s="731" t="s">
        <v>616</v>
      </c>
      <c r="D799" s="732" t="s">
        <v>617</v>
      </c>
      <c r="E799" s="733">
        <v>50113013</v>
      </c>
      <c r="F799" s="732" t="s">
        <v>1345</v>
      </c>
      <c r="G799" s="731" t="s">
        <v>629</v>
      </c>
      <c r="H799" s="731">
        <v>111706</v>
      </c>
      <c r="I799" s="731">
        <v>11706</v>
      </c>
      <c r="J799" s="731" t="s">
        <v>1364</v>
      </c>
      <c r="K799" s="731" t="s">
        <v>1365</v>
      </c>
      <c r="L799" s="734">
        <v>524.04</v>
      </c>
      <c r="M799" s="734">
        <v>17</v>
      </c>
      <c r="N799" s="735">
        <v>8908.68</v>
      </c>
    </row>
    <row r="800" spans="1:14" ht="14.45" customHeight="1" x14ac:dyDescent="0.2">
      <c r="A800" s="729" t="s">
        <v>594</v>
      </c>
      <c r="B800" s="730" t="s">
        <v>595</v>
      </c>
      <c r="C800" s="731" t="s">
        <v>616</v>
      </c>
      <c r="D800" s="732" t="s">
        <v>617</v>
      </c>
      <c r="E800" s="733">
        <v>50113013</v>
      </c>
      <c r="F800" s="732" t="s">
        <v>1345</v>
      </c>
      <c r="G800" s="731" t="s">
        <v>629</v>
      </c>
      <c r="H800" s="731">
        <v>131654</v>
      </c>
      <c r="I800" s="731">
        <v>131654</v>
      </c>
      <c r="J800" s="731" t="s">
        <v>1738</v>
      </c>
      <c r="K800" s="731" t="s">
        <v>1739</v>
      </c>
      <c r="L800" s="734">
        <v>719.29</v>
      </c>
      <c r="M800" s="734">
        <v>2</v>
      </c>
      <c r="N800" s="735">
        <v>1438.58</v>
      </c>
    </row>
    <row r="801" spans="1:14" ht="14.45" customHeight="1" x14ac:dyDescent="0.2">
      <c r="A801" s="729" t="s">
        <v>594</v>
      </c>
      <c r="B801" s="730" t="s">
        <v>595</v>
      </c>
      <c r="C801" s="731" t="s">
        <v>616</v>
      </c>
      <c r="D801" s="732" t="s">
        <v>617</v>
      </c>
      <c r="E801" s="733">
        <v>50113013</v>
      </c>
      <c r="F801" s="732" t="s">
        <v>1345</v>
      </c>
      <c r="G801" s="731" t="s">
        <v>629</v>
      </c>
      <c r="H801" s="731">
        <v>131656</v>
      </c>
      <c r="I801" s="731">
        <v>131656</v>
      </c>
      <c r="J801" s="731" t="s">
        <v>1366</v>
      </c>
      <c r="K801" s="731" t="s">
        <v>1367</v>
      </c>
      <c r="L801" s="734">
        <v>517</v>
      </c>
      <c r="M801" s="734">
        <v>1</v>
      </c>
      <c r="N801" s="735">
        <v>517</v>
      </c>
    </row>
    <row r="802" spans="1:14" ht="14.45" customHeight="1" x14ac:dyDescent="0.2">
      <c r="A802" s="729" t="s">
        <v>594</v>
      </c>
      <c r="B802" s="730" t="s">
        <v>595</v>
      </c>
      <c r="C802" s="731" t="s">
        <v>616</v>
      </c>
      <c r="D802" s="732" t="s">
        <v>617</v>
      </c>
      <c r="E802" s="733">
        <v>50113013</v>
      </c>
      <c r="F802" s="732" t="s">
        <v>1345</v>
      </c>
      <c r="G802" s="731" t="s">
        <v>329</v>
      </c>
      <c r="H802" s="731">
        <v>121240</v>
      </c>
      <c r="I802" s="731">
        <v>121240</v>
      </c>
      <c r="J802" s="731" t="s">
        <v>1368</v>
      </c>
      <c r="K802" s="731" t="s">
        <v>1369</v>
      </c>
      <c r="L802" s="734">
        <v>374</v>
      </c>
      <c r="M802" s="734">
        <v>1</v>
      </c>
      <c r="N802" s="735">
        <v>374</v>
      </c>
    </row>
    <row r="803" spans="1:14" ht="14.45" customHeight="1" x14ac:dyDescent="0.2">
      <c r="A803" s="729" t="s">
        <v>594</v>
      </c>
      <c r="B803" s="730" t="s">
        <v>595</v>
      </c>
      <c r="C803" s="731" t="s">
        <v>616</v>
      </c>
      <c r="D803" s="732" t="s">
        <v>617</v>
      </c>
      <c r="E803" s="733">
        <v>50113013</v>
      </c>
      <c r="F803" s="732" t="s">
        <v>1345</v>
      </c>
      <c r="G803" s="731" t="s">
        <v>629</v>
      </c>
      <c r="H803" s="731">
        <v>162180</v>
      </c>
      <c r="I803" s="731">
        <v>162180</v>
      </c>
      <c r="J803" s="731" t="s">
        <v>1372</v>
      </c>
      <c r="K803" s="731" t="s">
        <v>1373</v>
      </c>
      <c r="L803" s="734">
        <v>341</v>
      </c>
      <c r="M803" s="734">
        <v>5.3999999999999995</v>
      </c>
      <c r="N803" s="735">
        <v>1841.3999999999999</v>
      </c>
    </row>
    <row r="804" spans="1:14" ht="14.45" customHeight="1" x14ac:dyDescent="0.2">
      <c r="A804" s="729" t="s">
        <v>594</v>
      </c>
      <c r="B804" s="730" t="s">
        <v>595</v>
      </c>
      <c r="C804" s="731" t="s">
        <v>616</v>
      </c>
      <c r="D804" s="732" t="s">
        <v>617</v>
      </c>
      <c r="E804" s="733">
        <v>50113013</v>
      </c>
      <c r="F804" s="732" t="s">
        <v>1345</v>
      </c>
      <c r="G804" s="731" t="s">
        <v>629</v>
      </c>
      <c r="H804" s="731">
        <v>162187</v>
      </c>
      <c r="I804" s="731">
        <v>162187</v>
      </c>
      <c r="J804" s="731" t="s">
        <v>1374</v>
      </c>
      <c r="K804" s="731" t="s">
        <v>1375</v>
      </c>
      <c r="L804" s="734">
        <v>682.26993006992996</v>
      </c>
      <c r="M804" s="734">
        <v>14.3</v>
      </c>
      <c r="N804" s="735">
        <v>9756.4599999999991</v>
      </c>
    </row>
    <row r="805" spans="1:14" ht="14.45" customHeight="1" x14ac:dyDescent="0.2">
      <c r="A805" s="729" t="s">
        <v>594</v>
      </c>
      <c r="B805" s="730" t="s">
        <v>595</v>
      </c>
      <c r="C805" s="731" t="s">
        <v>616</v>
      </c>
      <c r="D805" s="732" t="s">
        <v>617</v>
      </c>
      <c r="E805" s="733">
        <v>50113013</v>
      </c>
      <c r="F805" s="732" t="s">
        <v>1345</v>
      </c>
      <c r="G805" s="731" t="s">
        <v>629</v>
      </c>
      <c r="H805" s="731">
        <v>218400</v>
      </c>
      <c r="I805" s="731">
        <v>218400</v>
      </c>
      <c r="J805" s="731" t="s">
        <v>1740</v>
      </c>
      <c r="K805" s="731" t="s">
        <v>1741</v>
      </c>
      <c r="L805" s="734">
        <v>685.33249999999998</v>
      </c>
      <c r="M805" s="734">
        <v>8</v>
      </c>
      <c r="N805" s="735">
        <v>5482.66</v>
      </c>
    </row>
    <row r="806" spans="1:14" ht="14.45" customHeight="1" x14ac:dyDescent="0.2">
      <c r="A806" s="729" t="s">
        <v>594</v>
      </c>
      <c r="B806" s="730" t="s">
        <v>595</v>
      </c>
      <c r="C806" s="731" t="s">
        <v>616</v>
      </c>
      <c r="D806" s="732" t="s">
        <v>617</v>
      </c>
      <c r="E806" s="733">
        <v>50113013</v>
      </c>
      <c r="F806" s="732" t="s">
        <v>1345</v>
      </c>
      <c r="G806" s="731" t="s">
        <v>629</v>
      </c>
      <c r="H806" s="731">
        <v>207280</v>
      </c>
      <c r="I806" s="731">
        <v>207280</v>
      </c>
      <c r="J806" s="731" t="s">
        <v>1384</v>
      </c>
      <c r="K806" s="731" t="s">
        <v>1385</v>
      </c>
      <c r="L806" s="734">
        <v>129.86000000000001</v>
      </c>
      <c r="M806" s="734">
        <v>2</v>
      </c>
      <c r="N806" s="735">
        <v>259.72000000000003</v>
      </c>
    </row>
    <row r="807" spans="1:14" ht="14.45" customHeight="1" x14ac:dyDescent="0.2">
      <c r="A807" s="729" t="s">
        <v>594</v>
      </c>
      <c r="B807" s="730" t="s">
        <v>595</v>
      </c>
      <c r="C807" s="731" t="s">
        <v>616</v>
      </c>
      <c r="D807" s="732" t="s">
        <v>617</v>
      </c>
      <c r="E807" s="733">
        <v>50113013</v>
      </c>
      <c r="F807" s="732" t="s">
        <v>1345</v>
      </c>
      <c r="G807" s="731" t="s">
        <v>629</v>
      </c>
      <c r="H807" s="731">
        <v>208820</v>
      </c>
      <c r="I807" s="731">
        <v>208820</v>
      </c>
      <c r="J807" s="731" t="s">
        <v>1742</v>
      </c>
      <c r="K807" s="731" t="s">
        <v>1743</v>
      </c>
      <c r="L807" s="734">
        <v>1932.7599999999998</v>
      </c>
      <c r="M807" s="734">
        <v>4</v>
      </c>
      <c r="N807" s="735">
        <v>7731.0399999999991</v>
      </c>
    </row>
    <row r="808" spans="1:14" ht="14.45" customHeight="1" x14ac:dyDescent="0.2">
      <c r="A808" s="729" t="s">
        <v>594</v>
      </c>
      <c r="B808" s="730" t="s">
        <v>595</v>
      </c>
      <c r="C808" s="731" t="s">
        <v>616</v>
      </c>
      <c r="D808" s="732" t="s">
        <v>617</v>
      </c>
      <c r="E808" s="733">
        <v>50113013</v>
      </c>
      <c r="F808" s="732" t="s">
        <v>1345</v>
      </c>
      <c r="G808" s="731" t="s">
        <v>629</v>
      </c>
      <c r="H808" s="731">
        <v>847476</v>
      </c>
      <c r="I808" s="731">
        <v>112782</v>
      </c>
      <c r="J808" s="731" t="s">
        <v>1386</v>
      </c>
      <c r="K808" s="731" t="s">
        <v>1387</v>
      </c>
      <c r="L808" s="734">
        <v>716.15312499999993</v>
      </c>
      <c r="M808" s="734">
        <v>1.6</v>
      </c>
      <c r="N808" s="735">
        <v>1145.845</v>
      </c>
    </row>
    <row r="809" spans="1:14" ht="14.45" customHeight="1" x14ac:dyDescent="0.2">
      <c r="A809" s="729" t="s">
        <v>594</v>
      </c>
      <c r="B809" s="730" t="s">
        <v>595</v>
      </c>
      <c r="C809" s="731" t="s">
        <v>616</v>
      </c>
      <c r="D809" s="732" t="s">
        <v>617</v>
      </c>
      <c r="E809" s="733">
        <v>50113013</v>
      </c>
      <c r="F809" s="732" t="s">
        <v>1345</v>
      </c>
      <c r="G809" s="731" t="s">
        <v>629</v>
      </c>
      <c r="H809" s="731">
        <v>394618</v>
      </c>
      <c r="I809" s="731">
        <v>112786</v>
      </c>
      <c r="J809" s="731" t="s">
        <v>1388</v>
      </c>
      <c r="K809" s="731" t="s">
        <v>1389</v>
      </c>
      <c r="L809" s="734">
        <v>330.92866666666669</v>
      </c>
      <c r="M809" s="734">
        <v>1.5</v>
      </c>
      <c r="N809" s="735">
        <v>496.39300000000003</v>
      </c>
    </row>
    <row r="810" spans="1:14" ht="14.45" customHeight="1" x14ac:dyDescent="0.2">
      <c r="A810" s="729" t="s">
        <v>594</v>
      </c>
      <c r="B810" s="730" t="s">
        <v>595</v>
      </c>
      <c r="C810" s="731" t="s">
        <v>616</v>
      </c>
      <c r="D810" s="732" t="s">
        <v>617</v>
      </c>
      <c r="E810" s="733">
        <v>50113013</v>
      </c>
      <c r="F810" s="732" t="s">
        <v>1345</v>
      </c>
      <c r="G810" s="731" t="s">
        <v>629</v>
      </c>
      <c r="H810" s="731">
        <v>235812</v>
      </c>
      <c r="I810" s="731">
        <v>235812</v>
      </c>
      <c r="J810" s="731" t="s">
        <v>1744</v>
      </c>
      <c r="K810" s="731" t="s">
        <v>1487</v>
      </c>
      <c r="L810" s="734">
        <v>248.65710144927536</v>
      </c>
      <c r="M810" s="734">
        <v>69</v>
      </c>
      <c r="N810" s="735">
        <v>17157.34</v>
      </c>
    </row>
    <row r="811" spans="1:14" ht="14.45" customHeight="1" x14ac:dyDescent="0.2">
      <c r="A811" s="729" t="s">
        <v>594</v>
      </c>
      <c r="B811" s="730" t="s">
        <v>595</v>
      </c>
      <c r="C811" s="731" t="s">
        <v>616</v>
      </c>
      <c r="D811" s="732" t="s">
        <v>617</v>
      </c>
      <c r="E811" s="733">
        <v>50113013</v>
      </c>
      <c r="F811" s="732" t="s">
        <v>1345</v>
      </c>
      <c r="G811" s="731" t="s">
        <v>629</v>
      </c>
      <c r="H811" s="731">
        <v>216199</v>
      </c>
      <c r="I811" s="731">
        <v>216199</v>
      </c>
      <c r="J811" s="731" t="s">
        <v>1042</v>
      </c>
      <c r="K811" s="731" t="s">
        <v>1043</v>
      </c>
      <c r="L811" s="734">
        <v>86.66</v>
      </c>
      <c r="M811" s="734">
        <v>1</v>
      </c>
      <c r="N811" s="735">
        <v>86.66</v>
      </c>
    </row>
    <row r="812" spans="1:14" ht="14.45" customHeight="1" x14ac:dyDescent="0.2">
      <c r="A812" s="729" t="s">
        <v>594</v>
      </c>
      <c r="B812" s="730" t="s">
        <v>595</v>
      </c>
      <c r="C812" s="731" t="s">
        <v>616</v>
      </c>
      <c r="D812" s="732" t="s">
        <v>617</v>
      </c>
      <c r="E812" s="733">
        <v>50113013</v>
      </c>
      <c r="F812" s="732" t="s">
        <v>1345</v>
      </c>
      <c r="G812" s="731" t="s">
        <v>629</v>
      </c>
      <c r="H812" s="731">
        <v>192490</v>
      </c>
      <c r="I812" s="731">
        <v>92490</v>
      </c>
      <c r="J812" s="731" t="s">
        <v>1745</v>
      </c>
      <c r="K812" s="731" t="s">
        <v>1746</v>
      </c>
      <c r="L812" s="734">
        <v>121.02</v>
      </c>
      <c r="M812" s="734">
        <v>1</v>
      </c>
      <c r="N812" s="735">
        <v>121.02</v>
      </c>
    </row>
    <row r="813" spans="1:14" ht="14.45" customHeight="1" x14ac:dyDescent="0.2">
      <c r="A813" s="729" t="s">
        <v>594</v>
      </c>
      <c r="B813" s="730" t="s">
        <v>595</v>
      </c>
      <c r="C813" s="731" t="s">
        <v>616</v>
      </c>
      <c r="D813" s="732" t="s">
        <v>617</v>
      </c>
      <c r="E813" s="733">
        <v>50113013</v>
      </c>
      <c r="F813" s="732" t="s">
        <v>1345</v>
      </c>
      <c r="G813" s="731" t="s">
        <v>295</v>
      </c>
      <c r="H813" s="731">
        <v>134595</v>
      </c>
      <c r="I813" s="731">
        <v>134595</v>
      </c>
      <c r="J813" s="731" t="s">
        <v>1396</v>
      </c>
      <c r="K813" s="731" t="s">
        <v>1397</v>
      </c>
      <c r="L813" s="734">
        <v>416.77999999999992</v>
      </c>
      <c r="M813" s="734">
        <v>5</v>
      </c>
      <c r="N813" s="735">
        <v>2083.8999999999996</v>
      </c>
    </row>
    <row r="814" spans="1:14" ht="14.45" customHeight="1" x14ac:dyDescent="0.2">
      <c r="A814" s="729" t="s">
        <v>594</v>
      </c>
      <c r="B814" s="730" t="s">
        <v>595</v>
      </c>
      <c r="C814" s="731" t="s">
        <v>616</v>
      </c>
      <c r="D814" s="732" t="s">
        <v>617</v>
      </c>
      <c r="E814" s="733">
        <v>50113013</v>
      </c>
      <c r="F814" s="732" t="s">
        <v>1345</v>
      </c>
      <c r="G814" s="731" t="s">
        <v>648</v>
      </c>
      <c r="H814" s="731">
        <v>173750</v>
      </c>
      <c r="I814" s="731">
        <v>173750</v>
      </c>
      <c r="J814" s="731" t="s">
        <v>1398</v>
      </c>
      <c r="K814" s="731" t="s">
        <v>1399</v>
      </c>
      <c r="L814" s="734">
        <v>759.64444444444439</v>
      </c>
      <c r="M814" s="734">
        <v>22.5</v>
      </c>
      <c r="N814" s="735">
        <v>17092</v>
      </c>
    </row>
    <row r="815" spans="1:14" ht="14.45" customHeight="1" x14ac:dyDescent="0.2">
      <c r="A815" s="729" t="s">
        <v>594</v>
      </c>
      <c r="B815" s="730" t="s">
        <v>595</v>
      </c>
      <c r="C815" s="731" t="s">
        <v>616</v>
      </c>
      <c r="D815" s="732" t="s">
        <v>617</v>
      </c>
      <c r="E815" s="733">
        <v>50113013</v>
      </c>
      <c r="F815" s="732" t="s">
        <v>1345</v>
      </c>
      <c r="G815" s="731" t="s">
        <v>329</v>
      </c>
      <c r="H815" s="731">
        <v>156835</v>
      </c>
      <c r="I815" s="731">
        <v>156835</v>
      </c>
      <c r="J815" s="731" t="s">
        <v>1747</v>
      </c>
      <c r="K815" s="731" t="s">
        <v>1748</v>
      </c>
      <c r="L815" s="734">
        <v>715</v>
      </c>
      <c r="M815" s="734">
        <v>9</v>
      </c>
      <c r="N815" s="735">
        <v>6435</v>
      </c>
    </row>
    <row r="816" spans="1:14" ht="14.45" customHeight="1" x14ac:dyDescent="0.2">
      <c r="A816" s="729" t="s">
        <v>594</v>
      </c>
      <c r="B816" s="730" t="s">
        <v>595</v>
      </c>
      <c r="C816" s="731" t="s">
        <v>616</v>
      </c>
      <c r="D816" s="732" t="s">
        <v>617</v>
      </c>
      <c r="E816" s="733">
        <v>50113013</v>
      </c>
      <c r="F816" s="732" t="s">
        <v>1345</v>
      </c>
      <c r="G816" s="731" t="s">
        <v>648</v>
      </c>
      <c r="H816" s="731">
        <v>224407</v>
      </c>
      <c r="I816" s="731">
        <v>224407</v>
      </c>
      <c r="J816" s="731" t="s">
        <v>1400</v>
      </c>
      <c r="K816" s="731" t="s">
        <v>1401</v>
      </c>
      <c r="L816" s="734">
        <v>188.46</v>
      </c>
      <c r="M816" s="734">
        <v>13.6</v>
      </c>
      <c r="N816" s="735">
        <v>2563.056</v>
      </c>
    </row>
    <row r="817" spans="1:14" ht="14.45" customHeight="1" x14ac:dyDescent="0.2">
      <c r="A817" s="729" t="s">
        <v>594</v>
      </c>
      <c r="B817" s="730" t="s">
        <v>595</v>
      </c>
      <c r="C817" s="731" t="s">
        <v>616</v>
      </c>
      <c r="D817" s="732" t="s">
        <v>617</v>
      </c>
      <c r="E817" s="733">
        <v>50113013</v>
      </c>
      <c r="F817" s="732" t="s">
        <v>1345</v>
      </c>
      <c r="G817" s="731" t="s">
        <v>629</v>
      </c>
      <c r="H817" s="731">
        <v>207116</v>
      </c>
      <c r="I817" s="731">
        <v>207116</v>
      </c>
      <c r="J817" s="731" t="s">
        <v>1749</v>
      </c>
      <c r="K817" s="731" t="s">
        <v>1750</v>
      </c>
      <c r="L817" s="734">
        <v>419.10000000000008</v>
      </c>
      <c r="M817" s="734">
        <v>2</v>
      </c>
      <c r="N817" s="735">
        <v>838.20000000000016</v>
      </c>
    </row>
    <row r="818" spans="1:14" ht="14.45" customHeight="1" x14ac:dyDescent="0.2">
      <c r="A818" s="729" t="s">
        <v>594</v>
      </c>
      <c r="B818" s="730" t="s">
        <v>595</v>
      </c>
      <c r="C818" s="731" t="s">
        <v>616</v>
      </c>
      <c r="D818" s="732" t="s">
        <v>617</v>
      </c>
      <c r="E818" s="733">
        <v>50113013</v>
      </c>
      <c r="F818" s="732" t="s">
        <v>1345</v>
      </c>
      <c r="G818" s="731" t="s">
        <v>629</v>
      </c>
      <c r="H818" s="731">
        <v>113424</v>
      </c>
      <c r="I818" s="731">
        <v>9999999</v>
      </c>
      <c r="J818" s="731" t="s">
        <v>1410</v>
      </c>
      <c r="K818" s="731" t="s">
        <v>1411</v>
      </c>
      <c r="L818" s="734">
        <v>2336.0050000000001</v>
      </c>
      <c r="M818" s="734">
        <v>2</v>
      </c>
      <c r="N818" s="735">
        <v>4672.01</v>
      </c>
    </row>
    <row r="819" spans="1:14" ht="14.45" customHeight="1" x14ac:dyDescent="0.2">
      <c r="A819" s="729" t="s">
        <v>594</v>
      </c>
      <c r="B819" s="730" t="s">
        <v>595</v>
      </c>
      <c r="C819" s="731" t="s">
        <v>616</v>
      </c>
      <c r="D819" s="732" t="s">
        <v>617</v>
      </c>
      <c r="E819" s="733">
        <v>50113013</v>
      </c>
      <c r="F819" s="732" t="s">
        <v>1345</v>
      </c>
      <c r="G819" s="731" t="s">
        <v>648</v>
      </c>
      <c r="H819" s="731">
        <v>113453</v>
      </c>
      <c r="I819" s="731">
        <v>113453</v>
      </c>
      <c r="J819" s="731" t="s">
        <v>1751</v>
      </c>
      <c r="K819" s="731" t="s">
        <v>1752</v>
      </c>
      <c r="L819" s="734">
        <v>748</v>
      </c>
      <c r="M819" s="734">
        <v>5.5</v>
      </c>
      <c r="N819" s="735">
        <v>4114</v>
      </c>
    </row>
    <row r="820" spans="1:14" ht="14.45" customHeight="1" x14ac:dyDescent="0.2">
      <c r="A820" s="729" t="s">
        <v>594</v>
      </c>
      <c r="B820" s="730" t="s">
        <v>595</v>
      </c>
      <c r="C820" s="731" t="s">
        <v>616</v>
      </c>
      <c r="D820" s="732" t="s">
        <v>617</v>
      </c>
      <c r="E820" s="733">
        <v>50113013</v>
      </c>
      <c r="F820" s="732" t="s">
        <v>1345</v>
      </c>
      <c r="G820" s="731" t="s">
        <v>329</v>
      </c>
      <c r="H820" s="731">
        <v>141263</v>
      </c>
      <c r="I820" s="731">
        <v>141263</v>
      </c>
      <c r="J820" s="731" t="s">
        <v>1412</v>
      </c>
      <c r="K820" s="731" t="s">
        <v>1413</v>
      </c>
      <c r="L820" s="734">
        <v>143.56750000000002</v>
      </c>
      <c r="M820" s="734">
        <v>40</v>
      </c>
      <c r="N820" s="735">
        <v>5742.7000000000007</v>
      </c>
    </row>
    <row r="821" spans="1:14" ht="14.45" customHeight="1" x14ac:dyDescent="0.2">
      <c r="A821" s="729" t="s">
        <v>594</v>
      </c>
      <c r="B821" s="730" t="s">
        <v>595</v>
      </c>
      <c r="C821" s="731" t="s">
        <v>616</v>
      </c>
      <c r="D821" s="732" t="s">
        <v>617</v>
      </c>
      <c r="E821" s="733">
        <v>50113013</v>
      </c>
      <c r="F821" s="732" t="s">
        <v>1345</v>
      </c>
      <c r="G821" s="731" t="s">
        <v>629</v>
      </c>
      <c r="H821" s="731">
        <v>502239</v>
      </c>
      <c r="I821" s="731">
        <v>9999999</v>
      </c>
      <c r="J821" s="731" t="s">
        <v>1414</v>
      </c>
      <c r="K821" s="731" t="s">
        <v>1411</v>
      </c>
      <c r="L821" s="734">
        <v>1728.5714285714187</v>
      </c>
      <c r="M821" s="734">
        <v>4.2000000000000455</v>
      </c>
      <c r="N821" s="735">
        <v>7260.0000000000373</v>
      </c>
    </row>
    <row r="822" spans="1:14" ht="14.45" customHeight="1" x14ac:dyDescent="0.2">
      <c r="A822" s="729" t="s">
        <v>594</v>
      </c>
      <c r="B822" s="730" t="s">
        <v>595</v>
      </c>
      <c r="C822" s="731" t="s">
        <v>616</v>
      </c>
      <c r="D822" s="732" t="s">
        <v>617</v>
      </c>
      <c r="E822" s="733">
        <v>50113013</v>
      </c>
      <c r="F822" s="732" t="s">
        <v>1345</v>
      </c>
      <c r="G822" s="731" t="s">
        <v>629</v>
      </c>
      <c r="H822" s="731">
        <v>192359</v>
      </c>
      <c r="I822" s="731">
        <v>92359</v>
      </c>
      <c r="J822" s="731" t="s">
        <v>1415</v>
      </c>
      <c r="K822" s="731" t="s">
        <v>1416</v>
      </c>
      <c r="L822" s="734">
        <v>43.639999999999993</v>
      </c>
      <c r="M822" s="734">
        <v>20</v>
      </c>
      <c r="N822" s="735">
        <v>872.79999999999984</v>
      </c>
    </row>
    <row r="823" spans="1:14" ht="14.45" customHeight="1" x14ac:dyDescent="0.2">
      <c r="A823" s="729" t="s">
        <v>594</v>
      </c>
      <c r="B823" s="730" t="s">
        <v>595</v>
      </c>
      <c r="C823" s="731" t="s">
        <v>616</v>
      </c>
      <c r="D823" s="732" t="s">
        <v>617</v>
      </c>
      <c r="E823" s="733">
        <v>50113013</v>
      </c>
      <c r="F823" s="732" t="s">
        <v>1345</v>
      </c>
      <c r="G823" s="731" t="s">
        <v>329</v>
      </c>
      <c r="H823" s="731">
        <v>201030</v>
      </c>
      <c r="I823" s="731">
        <v>201030</v>
      </c>
      <c r="J823" s="731" t="s">
        <v>1417</v>
      </c>
      <c r="K823" s="731" t="s">
        <v>1418</v>
      </c>
      <c r="L823" s="734">
        <v>33.4</v>
      </c>
      <c r="M823" s="734">
        <v>85</v>
      </c>
      <c r="N823" s="735">
        <v>2839</v>
      </c>
    </row>
    <row r="824" spans="1:14" ht="14.45" customHeight="1" x14ac:dyDescent="0.2">
      <c r="A824" s="729" t="s">
        <v>594</v>
      </c>
      <c r="B824" s="730" t="s">
        <v>595</v>
      </c>
      <c r="C824" s="731" t="s">
        <v>616</v>
      </c>
      <c r="D824" s="732" t="s">
        <v>617</v>
      </c>
      <c r="E824" s="733">
        <v>50113013</v>
      </c>
      <c r="F824" s="732" t="s">
        <v>1345</v>
      </c>
      <c r="G824" s="731" t="s">
        <v>629</v>
      </c>
      <c r="H824" s="731">
        <v>106264</v>
      </c>
      <c r="I824" s="731">
        <v>6264</v>
      </c>
      <c r="J824" s="731" t="s">
        <v>1419</v>
      </c>
      <c r="K824" s="731" t="s">
        <v>1420</v>
      </c>
      <c r="L824" s="734">
        <v>31.666666666666668</v>
      </c>
      <c r="M824" s="734">
        <v>6</v>
      </c>
      <c r="N824" s="735">
        <v>190</v>
      </c>
    </row>
    <row r="825" spans="1:14" ht="14.45" customHeight="1" x14ac:dyDescent="0.2">
      <c r="A825" s="729" t="s">
        <v>594</v>
      </c>
      <c r="B825" s="730" t="s">
        <v>595</v>
      </c>
      <c r="C825" s="731" t="s">
        <v>616</v>
      </c>
      <c r="D825" s="732" t="s">
        <v>617</v>
      </c>
      <c r="E825" s="733">
        <v>50113013</v>
      </c>
      <c r="F825" s="732" t="s">
        <v>1345</v>
      </c>
      <c r="G825" s="731" t="s">
        <v>629</v>
      </c>
      <c r="H825" s="731">
        <v>105113</v>
      </c>
      <c r="I825" s="731">
        <v>5113</v>
      </c>
      <c r="J825" s="731" t="s">
        <v>1753</v>
      </c>
      <c r="K825" s="731" t="s">
        <v>1754</v>
      </c>
      <c r="L825" s="734">
        <v>128.68999999999994</v>
      </c>
      <c r="M825" s="734">
        <v>4</v>
      </c>
      <c r="N825" s="735">
        <v>514.75999999999976</v>
      </c>
    </row>
    <row r="826" spans="1:14" ht="14.45" customHeight="1" x14ac:dyDescent="0.2">
      <c r="A826" s="729" t="s">
        <v>594</v>
      </c>
      <c r="B826" s="730" t="s">
        <v>595</v>
      </c>
      <c r="C826" s="731" t="s">
        <v>616</v>
      </c>
      <c r="D826" s="732" t="s">
        <v>617</v>
      </c>
      <c r="E826" s="733">
        <v>50113013</v>
      </c>
      <c r="F826" s="732" t="s">
        <v>1345</v>
      </c>
      <c r="G826" s="731" t="s">
        <v>648</v>
      </c>
      <c r="H826" s="731">
        <v>206563</v>
      </c>
      <c r="I826" s="731">
        <v>206563</v>
      </c>
      <c r="J826" s="731" t="s">
        <v>1755</v>
      </c>
      <c r="K826" s="731" t="s">
        <v>1756</v>
      </c>
      <c r="L826" s="734">
        <v>19.04</v>
      </c>
      <c r="M826" s="734">
        <v>106</v>
      </c>
      <c r="N826" s="735">
        <v>2018.2399999999998</v>
      </c>
    </row>
    <row r="827" spans="1:14" ht="14.45" customHeight="1" x14ac:dyDescent="0.2">
      <c r="A827" s="729" t="s">
        <v>594</v>
      </c>
      <c r="B827" s="730" t="s">
        <v>595</v>
      </c>
      <c r="C827" s="731" t="s">
        <v>616</v>
      </c>
      <c r="D827" s="732" t="s">
        <v>617</v>
      </c>
      <c r="E827" s="733">
        <v>50113013</v>
      </c>
      <c r="F827" s="732" t="s">
        <v>1345</v>
      </c>
      <c r="G827" s="731" t="s">
        <v>629</v>
      </c>
      <c r="H827" s="731">
        <v>225175</v>
      </c>
      <c r="I827" s="731">
        <v>225175</v>
      </c>
      <c r="J827" s="731" t="s">
        <v>1757</v>
      </c>
      <c r="K827" s="731" t="s">
        <v>1758</v>
      </c>
      <c r="L827" s="734">
        <v>45.61</v>
      </c>
      <c r="M827" s="734">
        <v>1</v>
      </c>
      <c r="N827" s="735">
        <v>45.61</v>
      </c>
    </row>
    <row r="828" spans="1:14" ht="14.45" customHeight="1" x14ac:dyDescent="0.2">
      <c r="A828" s="729" t="s">
        <v>594</v>
      </c>
      <c r="B828" s="730" t="s">
        <v>595</v>
      </c>
      <c r="C828" s="731" t="s">
        <v>616</v>
      </c>
      <c r="D828" s="732" t="s">
        <v>617</v>
      </c>
      <c r="E828" s="733">
        <v>50113013</v>
      </c>
      <c r="F828" s="732" t="s">
        <v>1345</v>
      </c>
      <c r="G828" s="731" t="s">
        <v>648</v>
      </c>
      <c r="H828" s="731">
        <v>126127</v>
      </c>
      <c r="I828" s="731">
        <v>26127</v>
      </c>
      <c r="J828" s="731" t="s">
        <v>1421</v>
      </c>
      <c r="K828" s="731" t="s">
        <v>1422</v>
      </c>
      <c r="L828" s="734">
        <v>2237.7300000000005</v>
      </c>
      <c r="M828" s="734">
        <v>2.5</v>
      </c>
      <c r="N828" s="735">
        <v>5594.3250000000007</v>
      </c>
    </row>
    <row r="829" spans="1:14" ht="14.45" customHeight="1" x14ac:dyDescent="0.2">
      <c r="A829" s="729" t="s">
        <v>594</v>
      </c>
      <c r="B829" s="730" t="s">
        <v>595</v>
      </c>
      <c r="C829" s="731" t="s">
        <v>616</v>
      </c>
      <c r="D829" s="732" t="s">
        <v>617</v>
      </c>
      <c r="E829" s="733">
        <v>50113013</v>
      </c>
      <c r="F829" s="732" t="s">
        <v>1345</v>
      </c>
      <c r="G829" s="731" t="s">
        <v>648</v>
      </c>
      <c r="H829" s="731">
        <v>166269</v>
      </c>
      <c r="I829" s="731">
        <v>166269</v>
      </c>
      <c r="J829" s="731" t="s">
        <v>1425</v>
      </c>
      <c r="K829" s="731" t="s">
        <v>1426</v>
      </c>
      <c r="L829" s="734">
        <v>52.88000000000001</v>
      </c>
      <c r="M829" s="734">
        <v>61</v>
      </c>
      <c r="N829" s="735">
        <v>3225.6800000000007</v>
      </c>
    </row>
    <row r="830" spans="1:14" ht="14.45" customHeight="1" x14ac:dyDescent="0.2">
      <c r="A830" s="729" t="s">
        <v>594</v>
      </c>
      <c r="B830" s="730" t="s">
        <v>595</v>
      </c>
      <c r="C830" s="731" t="s">
        <v>616</v>
      </c>
      <c r="D830" s="732" t="s">
        <v>617</v>
      </c>
      <c r="E830" s="733">
        <v>50113013</v>
      </c>
      <c r="F830" s="732" t="s">
        <v>1345</v>
      </c>
      <c r="G830" s="731" t="s">
        <v>648</v>
      </c>
      <c r="H830" s="731">
        <v>166265</v>
      </c>
      <c r="I830" s="731">
        <v>166265</v>
      </c>
      <c r="J830" s="731" t="s">
        <v>1427</v>
      </c>
      <c r="K830" s="731" t="s">
        <v>1428</v>
      </c>
      <c r="L830" s="734">
        <v>32.791964285714279</v>
      </c>
      <c r="M830" s="734">
        <v>56</v>
      </c>
      <c r="N830" s="735">
        <v>1836.3499999999997</v>
      </c>
    </row>
    <row r="831" spans="1:14" ht="14.45" customHeight="1" x14ac:dyDescent="0.2">
      <c r="A831" s="729" t="s">
        <v>594</v>
      </c>
      <c r="B831" s="730" t="s">
        <v>595</v>
      </c>
      <c r="C831" s="731" t="s">
        <v>616</v>
      </c>
      <c r="D831" s="732" t="s">
        <v>617</v>
      </c>
      <c r="E831" s="733">
        <v>50113013</v>
      </c>
      <c r="F831" s="732" t="s">
        <v>1345</v>
      </c>
      <c r="G831" s="731" t="s">
        <v>648</v>
      </c>
      <c r="H831" s="731">
        <v>118547</v>
      </c>
      <c r="I831" s="731">
        <v>18547</v>
      </c>
      <c r="J831" s="731" t="s">
        <v>1429</v>
      </c>
      <c r="K831" s="731" t="s">
        <v>1430</v>
      </c>
      <c r="L831" s="734">
        <v>92.970000000000041</v>
      </c>
      <c r="M831" s="734">
        <v>3</v>
      </c>
      <c r="N831" s="735">
        <v>278.91000000000014</v>
      </c>
    </row>
    <row r="832" spans="1:14" ht="14.45" customHeight="1" x14ac:dyDescent="0.2">
      <c r="A832" s="729" t="s">
        <v>594</v>
      </c>
      <c r="B832" s="730" t="s">
        <v>595</v>
      </c>
      <c r="C832" s="731" t="s">
        <v>616</v>
      </c>
      <c r="D832" s="732" t="s">
        <v>617</v>
      </c>
      <c r="E832" s="733">
        <v>50113013</v>
      </c>
      <c r="F832" s="732" t="s">
        <v>1345</v>
      </c>
      <c r="G832" s="731" t="s">
        <v>329</v>
      </c>
      <c r="H832" s="731">
        <v>103708</v>
      </c>
      <c r="I832" s="731">
        <v>3708</v>
      </c>
      <c r="J832" s="731" t="s">
        <v>1759</v>
      </c>
      <c r="K832" s="731" t="s">
        <v>1760</v>
      </c>
      <c r="L832" s="734">
        <v>1134.8800000000001</v>
      </c>
      <c r="M832" s="734">
        <v>0.4</v>
      </c>
      <c r="N832" s="735">
        <v>453.95200000000006</v>
      </c>
    </row>
    <row r="833" spans="1:14" ht="14.45" customHeight="1" x14ac:dyDescent="0.2">
      <c r="A833" s="729" t="s">
        <v>594</v>
      </c>
      <c r="B833" s="730" t="s">
        <v>595</v>
      </c>
      <c r="C833" s="731" t="s">
        <v>616</v>
      </c>
      <c r="D833" s="732" t="s">
        <v>617</v>
      </c>
      <c r="E833" s="733">
        <v>50113014</v>
      </c>
      <c r="F833" s="732" t="s">
        <v>1431</v>
      </c>
      <c r="G833" s="731" t="s">
        <v>648</v>
      </c>
      <c r="H833" s="731">
        <v>850734</v>
      </c>
      <c r="I833" s="731">
        <v>149384</v>
      </c>
      <c r="J833" s="731" t="s">
        <v>1761</v>
      </c>
      <c r="K833" s="731" t="s">
        <v>1762</v>
      </c>
      <c r="L833" s="734">
        <v>1126.1456250000001</v>
      </c>
      <c r="M833" s="734">
        <v>16</v>
      </c>
      <c r="N833" s="735">
        <v>18018.330000000002</v>
      </c>
    </row>
    <row r="834" spans="1:14" ht="14.45" customHeight="1" x14ac:dyDescent="0.2">
      <c r="A834" s="729" t="s">
        <v>594</v>
      </c>
      <c r="B834" s="730" t="s">
        <v>595</v>
      </c>
      <c r="C834" s="731" t="s">
        <v>616</v>
      </c>
      <c r="D834" s="732" t="s">
        <v>617</v>
      </c>
      <c r="E834" s="733">
        <v>50113014</v>
      </c>
      <c r="F834" s="732" t="s">
        <v>1431</v>
      </c>
      <c r="G834" s="731" t="s">
        <v>648</v>
      </c>
      <c r="H834" s="731">
        <v>164401</v>
      </c>
      <c r="I834" s="731">
        <v>164401</v>
      </c>
      <c r="J834" s="731" t="s">
        <v>1436</v>
      </c>
      <c r="K834" s="731" t="s">
        <v>1438</v>
      </c>
      <c r="L834" s="734">
        <v>319</v>
      </c>
      <c r="M834" s="734">
        <v>15.3</v>
      </c>
      <c r="N834" s="735">
        <v>4880.7</v>
      </c>
    </row>
    <row r="835" spans="1:14" ht="14.45" customHeight="1" x14ac:dyDescent="0.2">
      <c r="A835" s="729" t="s">
        <v>594</v>
      </c>
      <c r="B835" s="730" t="s">
        <v>595</v>
      </c>
      <c r="C835" s="731" t="s">
        <v>616</v>
      </c>
      <c r="D835" s="732" t="s">
        <v>617</v>
      </c>
      <c r="E835" s="733">
        <v>50113014</v>
      </c>
      <c r="F835" s="732" t="s">
        <v>1431</v>
      </c>
      <c r="G835" s="731" t="s">
        <v>648</v>
      </c>
      <c r="H835" s="731">
        <v>164407</v>
      </c>
      <c r="I835" s="731">
        <v>164407</v>
      </c>
      <c r="J835" s="731" t="s">
        <v>1436</v>
      </c>
      <c r="K835" s="731" t="s">
        <v>1437</v>
      </c>
      <c r="L835" s="734">
        <v>638</v>
      </c>
      <c r="M835" s="734">
        <v>1</v>
      </c>
      <c r="N835" s="735">
        <v>638</v>
      </c>
    </row>
    <row r="836" spans="1:14" ht="14.45" customHeight="1" x14ac:dyDescent="0.2">
      <c r="A836" s="729" t="s">
        <v>594</v>
      </c>
      <c r="B836" s="730" t="s">
        <v>595</v>
      </c>
      <c r="C836" s="731" t="s">
        <v>616</v>
      </c>
      <c r="D836" s="732" t="s">
        <v>617</v>
      </c>
      <c r="E836" s="733">
        <v>50113014</v>
      </c>
      <c r="F836" s="732" t="s">
        <v>1431</v>
      </c>
      <c r="G836" s="731" t="s">
        <v>629</v>
      </c>
      <c r="H836" s="731">
        <v>129428</v>
      </c>
      <c r="I836" s="731">
        <v>500720</v>
      </c>
      <c r="J836" s="731" t="s">
        <v>1763</v>
      </c>
      <c r="K836" s="731" t="s">
        <v>1764</v>
      </c>
      <c r="L836" s="734">
        <v>3630</v>
      </c>
      <c r="M836" s="734">
        <v>2</v>
      </c>
      <c r="N836" s="735">
        <v>7260</v>
      </c>
    </row>
    <row r="837" spans="1:14" ht="14.45" customHeight="1" x14ac:dyDescent="0.2">
      <c r="A837" s="729" t="s">
        <v>594</v>
      </c>
      <c r="B837" s="730" t="s">
        <v>595</v>
      </c>
      <c r="C837" s="731" t="s">
        <v>616</v>
      </c>
      <c r="D837" s="732" t="s">
        <v>617</v>
      </c>
      <c r="E837" s="733">
        <v>50113014</v>
      </c>
      <c r="F837" s="732" t="s">
        <v>1431</v>
      </c>
      <c r="G837" s="731" t="s">
        <v>629</v>
      </c>
      <c r="H837" s="731">
        <v>126902</v>
      </c>
      <c r="I837" s="731">
        <v>26902</v>
      </c>
      <c r="J837" s="731" t="s">
        <v>1765</v>
      </c>
      <c r="K837" s="731" t="s">
        <v>1766</v>
      </c>
      <c r="L837" s="734">
        <v>333.90682539682541</v>
      </c>
      <c r="M837" s="734">
        <v>63</v>
      </c>
      <c r="N837" s="735">
        <v>21036.13</v>
      </c>
    </row>
    <row r="838" spans="1:14" ht="14.45" customHeight="1" x14ac:dyDescent="0.2">
      <c r="A838" s="729" t="s">
        <v>594</v>
      </c>
      <c r="B838" s="730" t="s">
        <v>595</v>
      </c>
      <c r="C838" s="731" t="s">
        <v>619</v>
      </c>
      <c r="D838" s="732" t="s">
        <v>620</v>
      </c>
      <c r="E838" s="733">
        <v>50113001</v>
      </c>
      <c r="F838" s="732" t="s">
        <v>632</v>
      </c>
      <c r="G838" s="731" t="s">
        <v>629</v>
      </c>
      <c r="H838" s="731">
        <v>192730</v>
      </c>
      <c r="I838" s="731">
        <v>92730</v>
      </c>
      <c r="J838" s="731" t="s">
        <v>1440</v>
      </c>
      <c r="K838" s="731" t="s">
        <v>1767</v>
      </c>
      <c r="L838" s="734">
        <v>450.68000000000006</v>
      </c>
      <c r="M838" s="734">
        <v>30</v>
      </c>
      <c r="N838" s="735">
        <v>13520.400000000001</v>
      </c>
    </row>
    <row r="839" spans="1:14" ht="14.45" customHeight="1" x14ac:dyDescent="0.2">
      <c r="A839" s="729" t="s">
        <v>594</v>
      </c>
      <c r="B839" s="730" t="s">
        <v>595</v>
      </c>
      <c r="C839" s="731" t="s">
        <v>619</v>
      </c>
      <c r="D839" s="732" t="s">
        <v>620</v>
      </c>
      <c r="E839" s="733">
        <v>50113001</v>
      </c>
      <c r="F839" s="732" t="s">
        <v>632</v>
      </c>
      <c r="G839" s="731" t="s">
        <v>629</v>
      </c>
      <c r="H839" s="731">
        <v>221862</v>
      </c>
      <c r="I839" s="731">
        <v>221862</v>
      </c>
      <c r="J839" s="731" t="s">
        <v>1768</v>
      </c>
      <c r="K839" s="731" t="s">
        <v>1467</v>
      </c>
      <c r="L839" s="734">
        <v>142.88999999999999</v>
      </c>
      <c r="M839" s="734">
        <v>8</v>
      </c>
      <c r="N839" s="735">
        <v>1143.1199999999999</v>
      </c>
    </row>
    <row r="840" spans="1:14" ht="14.45" customHeight="1" x14ac:dyDescent="0.2">
      <c r="A840" s="729" t="s">
        <v>594</v>
      </c>
      <c r="B840" s="730" t="s">
        <v>595</v>
      </c>
      <c r="C840" s="731" t="s">
        <v>619</v>
      </c>
      <c r="D840" s="732" t="s">
        <v>620</v>
      </c>
      <c r="E840" s="733">
        <v>50113001</v>
      </c>
      <c r="F840" s="732" t="s">
        <v>632</v>
      </c>
      <c r="G840" s="731" t="s">
        <v>629</v>
      </c>
      <c r="H840" s="731">
        <v>100362</v>
      </c>
      <c r="I840" s="731">
        <v>362</v>
      </c>
      <c r="J840" s="731" t="s">
        <v>641</v>
      </c>
      <c r="K840" s="731" t="s">
        <v>642</v>
      </c>
      <c r="L840" s="734">
        <v>72.220000000000013</v>
      </c>
      <c r="M840" s="734">
        <v>8</v>
      </c>
      <c r="N840" s="735">
        <v>577.7600000000001</v>
      </c>
    </row>
    <row r="841" spans="1:14" ht="14.45" customHeight="1" x14ac:dyDescent="0.2">
      <c r="A841" s="729" t="s">
        <v>594</v>
      </c>
      <c r="B841" s="730" t="s">
        <v>595</v>
      </c>
      <c r="C841" s="731" t="s">
        <v>619</v>
      </c>
      <c r="D841" s="732" t="s">
        <v>620</v>
      </c>
      <c r="E841" s="733">
        <v>50113001</v>
      </c>
      <c r="F841" s="732" t="s">
        <v>632</v>
      </c>
      <c r="G841" s="731" t="s">
        <v>629</v>
      </c>
      <c r="H841" s="731">
        <v>167547</v>
      </c>
      <c r="I841" s="731">
        <v>67547</v>
      </c>
      <c r="J841" s="731" t="s">
        <v>659</v>
      </c>
      <c r="K841" s="731" t="s">
        <v>660</v>
      </c>
      <c r="L841" s="734">
        <v>46.786666666666669</v>
      </c>
      <c r="M841" s="734">
        <v>3</v>
      </c>
      <c r="N841" s="735">
        <v>140.36000000000001</v>
      </c>
    </row>
    <row r="842" spans="1:14" ht="14.45" customHeight="1" x14ac:dyDescent="0.2">
      <c r="A842" s="729" t="s">
        <v>594</v>
      </c>
      <c r="B842" s="730" t="s">
        <v>595</v>
      </c>
      <c r="C842" s="731" t="s">
        <v>619</v>
      </c>
      <c r="D842" s="732" t="s">
        <v>620</v>
      </c>
      <c r="E842" s="733">
        <v>50113001</v>
      </c>
      <c r="F842" s="732" t="s">
        <v>632</v>
      </c>
      <c r="G842" s="731" t="s">
        <v>629</v>
      </c>
      <c r="H842" s="731">
        <v>223855</v>
      </c>
      <c r="I842" s="731">
        <v>223855</v>
      </c>
      <c r="J842" s="731" t="s">
        <v>672</v>
      </c>
      <c r="K842" s="731" t="s">
        <v>673</v>
      </c>
      <c r="L842" s="734">
        <v>165</v>
      </c>
      <c r="M842" s="734">
        <v>1</v>
      </c>
      <c r="N842" s="735">
        <v>165</v>
      </c>
    </row>
    <row r="843" spans="1:14" ht="14.45" customHeight="1" x14ac:dyDescent="0.2">
      <c r="A843" s="729" t="s">
        <v>594</v>
      </c>
      <c r="B843" s="730" t="s">
        <v>595</v>
      </c>
      <c r="C843" s="731" t="s">
        <v>619</v>
      </c>
      <c r="D843" s="732" t="s">
        <v>620</v>
      </c>
      <c r="E843" s="733">
        <v>50113001</v>
      </c>
      <c r="F843" s="732" t="s">
        <v>632</v>
      </c>
      <c r="G843" s="731" t="s">
        <v>629</v>
      </c>
      <c r="H843" s="731">
        <v>196610</v>
      </c>
      <c r="I843" s="731">
        <v>96610</v>
      </c>
      <c r="J843" s="731" t="s">
        <v>680</v>
      </c>
      <c r="K843" s="731" t="s">
        <v>681</v>
      </c>
      <c r="L843" s="734">
        <v>51.519999999999996</v>
      </c>
      <c r="M843" s="734">
        <v>2</v>
      </c>
      <c r="N843" s="735">
        <v>103.03999999999999</v>
      </c>
    </row>
    <row r="844" spans="1:14" ht="14.45" customHeight="1" x14ac:dyDescent="0.2">
      <c r="A844" s="729" t="s">
        <v>594</v>
      </c>
      <c r="B844" s="730" t="s">
        <v>595</v>
      </c>
      <c r="C844" s="731" t="s">
        <v>619</v>
      </c>
      <c r="D844" s="732" t="s">
        <v>620</v>
      </c>
      <c r="E844" s="733">
        <v>50113001</v>
      </c>
      <c r="F844" s="732" t="s">
        <v>632</v>
      </c>
      <c r="G844" s="731" t="s">
        <v>629</v>
      </c>
      <c r="H844" s="731">
        <v>173314</v>
      </c>
      <c r="I844" s="731">
        <v>173314</v>
      </c>
      <c r="J844" s="731" t="s">
        <v>682</v>
      </c>
      <c r="K844" s="731" t="s">
        <v>683</v>
      </c>
      <c r="L844" s="734">
        <v>207.57000000000002</v>
      </c>
      <c r="M844" s="734">
        <v>8</v>
      </c>
      <c r="N844" s="735">
        <v>1660.5600000000002</v>
      </c>
    </row>
    <row r="845" spans="1:14" ht="14.45" customHeight="1" x14ac:dyDescent="0.2">
      <c r="A845" s="729" t="s">
        <v>594</v>
      </c>
      <c r="B845" s="730" t="s">
        <v>595</v>
      </c>
      <c r="C845" s="731" t="s">
        <v>619</v>
      </c>
      <c r="D845" s="732" t="s">
        <v>620</v>
      </c>
      <c r="E845" s="733">
        <v>50113001</v>
      </c>
      <c r="F845" s="732" t="s">
        <v>632</v>
      </c>
      <c r="G845" s="731" t="s">
        <v>629</v>
      </c>
      <c r="H845" s="731">
        <v>189244</v>
      </c>
      <c r="I845" s="731">
        <v>89244</v>
      </c>
      <c r="J845" s="731" t="s">
        <v>684</v>
      </c>
      <c r="K845" s="731" t="s">
        <v>685</v>
      </c>
      <c r="L845" s="734">
        <v>20.759249928221934</v>
      </c>
      <c r="M845" s="734">
        <v>360</v>
      </c>
      <c r="N845" s="735">
        <v>7473.3299741598967</v>
      </c>
    </row>
    <row r="846" spans="1:14" ht="14.45" customHeight="1" x14ac:dyDescent="0.2">
      <c r="A846" s="729" t="s">
        <v>594</v>
      </c>
      <c r="B846" s="730" t="s">
        <v>595</v>
      </c>
      <c r="C846" s="731" t="s">
        <v>619</v>
      </c>
      <c r="D846" s="732" t="s">
        <v>620</v>
      </c>
      <c r="E846" s="733">
        <v>50113001</v>
      </c>
      <c r="F846" s="732" t="s">
        <v>632</v>
      </c>
      <c r="G846" s="731" t="s">
        <v>629</v>
      </c>
      <c r="H846" s="731">
        <v>173321</v>
      </c>
      <c r="I846" s="731">
        <v>173321</v>
      </c>
      <c r="J846" s="731" t="s">
        <v>1454</v>
      </c>
      <c r="K846" s="731" t="s">
        <v>1455</v>
      </c>
      <c r="L846" s="734">
        <v>605.44000000000017</v>
      </c>
      <c r="M846" s="734">
        <v>14.000000000000002</v>
      </c>
      <c r="N846" s="735">
        <v>8476.1600000000035</v>
      </c>
    </row>
    <row r="847" spans="1:14" ht="14.45" customHeight="1" x14ac:dyDescent="0.2">
      <c r="A847" s="729" t="s">
        <v>594</v>
      </c>
      <c r="B847" s="730" t="s">
        <v>595</v>
      </c>
      <c r="C847" s="731" t="s">
        <v>619</v>
      </c>
      <c r="D847" s="732" t="s">
        <v>620</v>
      </c>
      <c r="E847" s="733">
        <v>50113001</v>
      </c>
      <c r="F847" s="732" t="s">
        <v>632</v>
      </c>
      <c r="G847" s="731" t="s">
        <v>629</v>
      </c>
      <c r="H847" s="731">
        <v>173394</v>
      </c>
      <c r="I847" s="731">
        <v>173394</v>
      </c>
      <c r="J847" s="731" t="s">
        <v>1462</v>
      </c>
      <c r="K847" s="731" t="s">
        <v>1769</v>
      </c>
      <c r="L847" s="734">
        <v>423.72000000000008</v>
      </c>
      <c r="M847" s="734">
        <v>40</v>
      </c>
      <c r="N847" s="735">
        <v>16948.800000000003</v>
      </c>
    </row>
    <row r="848" spans="1:14" ht="14.45" customHeight="1" x14ac:dyDescent="0.2">
      <c r="A848" s="729" t="s">
        <v>594</v>
      </c>
      <c r="B848" s="730" t="s">
        <v>595</v>
      </c>
      <c r="C848" s="731" t="s">
        <v>619</v>
      </c>
      <c r="D848" s="732" t="s">
        <v>620</v>
      </c>
      <c r="E848" s="733">
        <v>50113001</v>
      </c>
      <c r="F848" s="732" t="s">
        <v>632</v>
      </c>
      <c r="G848" s="731" t="s">
        <v>629</v>
      </c>
      <c r="H848" s="731">
        <v>187822</v>
      </c>
      <c r="I848" s="731">
        <v>87822</v>
      </c>
      <c r="J848" s="731" t="s">
        <v>1464</v>
      </c>
      <c r="K848" s="731" t="s">
        <v>1465</v>
      </c>
      <c r="L848" s="734">
        <v>1301.03</v>
      </c>
      <c r="M848" s="734">
        <v>6</v>
      </c>
      <c r="N848" s="735">
        <v>7806.1799999999994</v>
      </c>
    </row>
    <row r="849" spans="1:14" ht="14.45" customHeight="1" x14ac:dyDescent="0.2">
      <c r="A849" s="729" t="s">
        <v>594</v>
      </c>
      <c r="B849" s="730" t="s">
        <v>595</v>
      </c>
      <c r="C849" s="731" t="s">
        <v>619</v>
      </c>
      <c r="D849" s="732" t="s">
        <v>620</v>
      </c>
      <c r="E849" s="733">
        <v>50113001</v>
      </c>
      <c r="F849" s="732" t="s">
        <v>632</v>
      </c>
      <c r="G849" s="731" t="s">
        <v>629</v>
      </c>
      <c r="H849" s="731">
        <v>243863</v>
      </c>
      <c r="I849" s="731">
        <v>243863</v>
      </c>
      <c r="J849" s="731" t="s">
        <v>1466</v>
      </c>
      <c r="K849" s="731" t="s">
        <v>1468</v>
      </c>
      <c r="L849" s="734">
        <v>57.530000000000008</v>
      </c>
      <c r="M849" s="734">
        <v>3</v>
      </c>
      <c r="N849" s="735">
        <v>172.59000000000003</v>
      </c>
    </row>
    <row r="850" spans="1:14" ht="14.45" customHeight="1" x14ac:dyDescent="0.2">
      <c r="A850" s="729" t="s">
        <v>594</v>
      </c>
      <c r="B850" s="730" t="s">
        <v>595</v>
      </c>
      <c r="C850" s="731" t="s">
        <v>619</v>
      </c>
      <c r="D850" s="732" t="s">
        <v>620</v>
      </c>
      <c r="E850" s="733">
        <v>50113001</v>
      </c>
      <c r="F850" s="732" t="s">
        <v>632</v>
      </c>
      <c r="G850" s="731" t="s">
        <v>629</v>
      </c>
      <c r="H850" s="731">
        <v>100392</v>
      </c>
      <c r="I850" s="731">
        <v>392</v>
      </c>
      <c r="J850" s="731" t="s">
        <v>694</v>
      </c>
      <c r="K850" s="731" t="s">
        <v>695</v>
      </c>
      <c r="L850" s="734">
        <v>57.580999999999996</v>
      </c>
      <c r="M850" s="734">
        <v>10</v>
      </c>
      <c r="N850" s="735">
        <v>575.80999999999995</v>
      </c>
    </row>
    <row r="851" spans="1:14" ht="14.45" customHeight="1" x14ac:dyDescent="0.2">
      <c r="A851" s="729" t="s">
        <v>594</v>
      </c>
      <c r="B851" s="730" t="s">
        <v>595</v>
      </c>
      <c r="C851" s="731" t="s">
        <v>619</v>
      </c>
      <c r="D851" s="732" t="s">
        <v>620</v>
      </c>
      <c r="E851" s="733">
        <v>50113001</v>
      </c>
      <c r="F851" s="732" t="s">
        <v>632</v>
      </c>
      <c r="G851" s="731" t="s">
        <v>629</v>
      </c>
      <c r="H851" s="731">
        <v>162320</v>
      </c>
      <c r="I851" s="731">
        <v>62320</v>
      </c>
      <c r="J851" s="731" t="s">
        <v>1770</v>
      </c>
      <c r="K851" s="731" t="s">
        <v>1771</v>
      </c>
      <c r="L851" s="734">
        <v>81.09999999999998</v>
      </c>
      <c r="M851" s="734">
        <v>1</v>
      </c>
      <c r="N851" s="735">
        <v>81.09999999999998</v>
      </c>
    </row>
    <row r="852" spans="1:14" ht="14.45" customHeight="1" x14ac:dyDescent="0.2">
      <c r="A852" s="729" t="s">
        <v>594</v>
      </c>
      <c r="B852" s="730" t="s">
        <v>595</v>
      </c>
      <c r="C852" s="731" t="s">
        <v>619</v>
      </c>
      <c r="D852" s="732" t="s">
        <v>620</v>
      </c>
      <c r="E852" s="733">
        <v>50113001</v>
      </c>
      <c r="F852" s="732" t="s">
        <v>632</v>
      </c>
      <c r="G852" s="731" t="s">
        <v>629</v>
      </c>
      <c r="H852" s="731">
        <v>162317</v>
      </c>
      <c r="I852" s="731">
        <v>62317</v>
      </c>
      <c r="J852" s="731" t="s">
        <v>1469</v>
      </c>
      <c r="K852" s="731" t="s">
        <v>1470</v>
      </c>
      <c r="L852" s="734">
        <v>285.99999999999989</v>
      </c>
      <c r="M852" s="734">
        <v>2</v>
      </c>
      <c r="N852" s="735">
        <v>571.99999999999977</v>
      </c>
    </row>
    <row r="853" spans="1:14" ht="14.45" customHeight="1" x14ac:dyDescent="0.2">
      <c r="A853" s="729" t="s">
        <v>594</v>
      </c>
      <c r="B853" s="730" t="s">
        <v>595</v>
      </c>
      <c r="C853" s="731" t="s">
        <v>619</v>
      </c>
      <c r="D853" s="732" t="s">
        <v>620</v>
      </c>
      <c r="E853" s="733">
        <v>50113001</v>
      </c>
      <c r="F853" s="732" t="s">
        <v>632</v>
      </c>
      <c r="G853" s="731" t="s">
        <v>629</v>
      </c>
      <c r="H853" s="731">
        <v>162319</v>
      </c>
      <c r="I853" s="731">
        <v>62319</v>
      </c>
      <c r="J853" s="731" t="s">
        <v>1772</v>
      </c>
      <c r="K853" s="731" t="s">
        <v>1470</v>
      </c>
      <c r="L853" s="734">
        <v>421.84</v>
      </c>
      <c r="M853" s="734">
        <v>1</v>
      </c>
      <c r="N853" s="735">
        <v>421.84</v>
      </c>
    </row>
    <row r="854" spans="1:14" ht="14.45" customHeight="1" x14ac:dyDescent="0.2">
      <c r="A854" s="729" t="s">
        <v>594</v>
      </c>
      <c r="B854" s="730" t="s">
        <v>595</v>
      </c>
      <c r="C854" s="731" t="s">
        <v>619</v>
      </c>
      <c r="D854" s="732" t="s">
        <v>620</v>
      </c>
      <c r="E854" s="733">
        <v>50113001</v>
      </c>
      <c r="F854" s="732" t="s">
        <v>632</v>
      </c>
      <c r="G854" s="731" t="s">
        <v>648</v>
      </c>
      <c r="H854" s="731">
        <v>231703</v>
      </c>
      <c r="I854" s="731">
        <v>231703</v>
      </c>
      <c r="J854" s="731" t="s">
        <v>708</v>
      </c>
      <c r="K854" s="731" t="s">
        <v>709</v>
      </c>
      <c r="L854" s="734">
        <v>94.01</v>
      </c>
      <c r="M854" s="734">
        <v>1</v>
      </c>
      <c r="N854" s="735">
        <v>94.01</v>
      </c>
    </row>
    <row r="855" spans="1:14" ht="14.45" customHeight="1" x14ac:dyDescent="0.2">
      <c r="A855" s="729" t="s">
        <v>594</v>
      </c>
      <c r="B855" s="730" t="s">
        <v>595</v>
      </c>
      <c r="C855" s="731" t="s">
        <v>619</v>
      </c>
      <c r="D855" s="732" t="s">
        <v>620</v>
      </c>
      <c r="E855" s="733">
        <v>50113001</v>
      </c>
      <c r="F855" s="732" t="s">
        <v>632</v>
      </c>
      <c r="G855" s="731" t="s">
        <v>629</v>
      </c>
      <c r="H855" s="731">
        <v>212884</v>
      </c>
      <c r="I855" s="731">
        <v>212884</v>
      </c>
      <c r="J855" s="731" t="s">
        <v>1773</v>
      </c>
      <c r="K855" s="731" t="s">
        <v>1774</v>
      </c>
      <c r="L855" s="734">
        <v>47.120000000000005</v>
      </c>
      <c r="M855" s="734">
        <v>5</v>
      </c>
      <c r="N855" s="735">
        <v>235.60000000000002</v>
      </c>
    </row>
    <row r="856" spans="1:14" ht="14.45" customHeight="1" x14ac:dyDescent="0.2">
      <c r="A856" s="729" t="s">
        <v>594</v>
      </c>
      <c r="B856" s="730" t="s">
        <v>595</v>
      </c>
      <c r="C856" s="731" t="s">
        <v>619</v>
      </c>
      <c r="D856" s="732" t="s">
        <v>620</v>
      </c>
      <c r="E856" s="733">
        <v>50113001</v>
      </c>
      <c r="F856" s="732" t="s">
        <v>632</v>
      </c>
      <c r="G856" s="731" t="s">
        <v>629</v>
      </c>
      <c r="H856" s="731">
        <v>100407</v>
      </c>
      <c r="I856" s="731">
        <v>407</v>
      </c>
      <c r="J856" s="731" t="s">
        <v>750</v>
      </c>
      <c r="K856" s="731" t="s">
        <v>751</v>
      </c>
      <c r="L856" s="734">
        <v>185.03999999999996</v>
      </c>
      <c r="M856" s="734">
        <v>1</v>
      </c>
      <c r="N856" s="735">
        <v>185.03999999999996</v>
      </c>
    </row>
    <row r="857" spans="1:14" ht="14.45" customHeight="1" x14ac:dyDescent="0.2">
      <c r="A857" s="729" t="s">
        <v>594</v>
      </c>
      <c r="B857" s="730" t="s">
        <v>595</v>
      </c>
      <c r="C857" s="731" t="s">
        <v>619</v>
      </c>
      <c r="D857" s="732" t="s">
        <v>620</v>
      </c>
      <c r="E857" s="733">
        <v>50113001</v>
      </c>
      <c r="F857" s="732" t="s">
        <v>632</v>
      </c>
      <c r="G857" s="731" t="s">
        <v>629</v>
      </c>
      <c r="H857" s="731">
        <v>100409</v>
      </c>
      <c r="I857" s="731">
        <v>409</v>
      </c>
      <c r="J857" s="731" t="s">
        <v>754</v>
      </c>
      <c r="K857" s="731" t="s">
        <v>755</v>
      </c>
      <c r="L857" s="734">
        <v>79.67</v>
      </c>
      <c r="M857" s="734">
        <v>27</v>
      </c>
      <c r="N857" s="735">
        <v>2151.09</v>
      </c>
    </row>
    <row r="858" spans="1:14" ht="14.45" customHeight="1" x14ac:dyDescent="0.2">
      <c r="A858" s="729" t="s">
        <v>594</v>
      </c>
      <c r="B858" s="730" t="s">
        <v>595</v>
      </c>
      <c r="C858" s="731" t="s">
        <v>619</v>
      </c>
      <c r="D858" s="732" t="s">
        <v>620</v>
      </c>
      <c r="E858" s="733">
        <v>50113001</v>
      </c>
      <c r="F858" s="732" t="s">
        <v>632</v>
      </c>
      <c r="G858" s="731" t="s">
        <v>629</v>
      </c>
      <c r="H858" s="731">
        <v>187814</v>
      </c>
      <c r="I858" s="731">
        <v>87814</v>
      </c>
      <c r="J858" s="731" t="s">
        <v>1473</v>
      </c>
      <c r="K858" s="731" t="s">
        <v>1474</v>
      </c>
      <c r="L858" s="734">
        <v>535.02999999999986</v>
      </c>
      <c r="M858" s="734">
        <v>3</v>
      </c>
      <c r="N858" s="735">
        <v>1605.0899999999997</v>
      </c>
    </row>
    <row r="859" spans="1:14" ht="14.45" customHeight="1" x14ac:dyDescent="0.2">
      <c r="A859" s="729" t="s">
        <v>594</v>
      </c>
      <c r="B859" s="730" t="s">
        <v>595</v>
      </c>
      <c r="C859" s="731" t="s">
        <v>619</v>
      </c>
      <c r="D859" s="732" t="s">
        <v>620</v>
      </c>
      <c r="E859" s="733">
        <v>50113001</v>
      </c>
      <c r="F859" s="732" t="s">
        <v>632</v>
      </c>
      <c r="G859" s="731" t="s">
        <v>629</v>
      </c>
      <c r="H859" s="731">
        <v>102132</v>
      </c>
      <c r="I859" s="731">
        <v>2132</v>
      </c>
      <c r="J859" s="731" t="s">
        <v>1475</v>
      </c>
      <c r="K859" s="731" t="s">
        <v>1476</v>
      </c>
      <c r="L859" s="734">
        <v>153.30600000000004</v>
      </c>
      <c r="M859" s="734">
        <v>20</v>
      </c>
      <c r="N859" s="735">
        <v>3066.1200000000008</v>
      </c>
    </row>
    <row r="860" spans="1:14" ht="14.45" customHeight="1" x14ac:dyDescent="0.2">
      <c r="A860" s="729" t="s">
        <v>594</v>
      </c>
      <c r="B860" s="730" t="s">
        <v>595</v>
      </c>
      <c r="C860" s="731" t="s">
        <v>619</v>
      </c>
      <c r="D860" s="732" t="s">
        <v>620</v>
      </c>
      <c r="E860" s="733">
        <v>50113001</v>
      </c>
      <c r="F860" s="732" t="s">
        <v>632</v>
      </c>
      <c r="G860" s="731" t="s">
        <v>648</v>
      </c>
      <c r="H860" s="731">
        <v>848765</v>
      </c>
      <c r="I860" s="731">
        <v>107938</v>
      </c>
      <c r="J860" s="731" t="s">
        <v>796</v>
      </c>
      <c r="K860" s="731" t="s">
        <v>797</v>
      </c>
      <c r="L860" s="734">
        <v>128.28000000000003</v>
      </c>
      <c r="M860" s="734">
        <v>1</v>
      </c>
      <c r="N860" s="735">
        <v>128.28000000000003</v>
      </c>
    </row>
    <row r="861" spans="1:14" ht="14.45" customHeight="1" x14ac:dyDescent="0.2">
      <c r="A861" s="729" t="s">
        <v>594</v>
      </c>
      <c r="B861" s="730" t="s">
        <v>595</v>
      </c>
      <c r="C861" s="731" t="s">
        <v>619</v>
      </c>
      <c r="D861" s="732" t="s">
        <v>620</v>
      </c>
      <c r="E861" s="733">
        <v>50113001</v>
      </c>
      <c r="F861" s="732" t="s">
        <v>632</v>
      </c>
      <c r="G861" s="731" t="s">
        <v>629</v>
      </c>
      <c r="H861" s="731">
        <v>184090</v>
      </c>
      <c r="I861" s="731">
        <v>84090</v>
      </c>
      <c r="J861" s="731" t="s">
        <v>816</v>
      </c>
      <c r="K861" s="731" t="s">
        <v>817</v>
      </c>
      <c r="L861" s="734">
        <v>60.08</v>
      </c>
      <c r="M861" s="734">
        <v>2</v>
      </c>
      <c r="N861" s="735">
        <v>120.16</v>
      </c>
    </row>
    <row r="862" spans="1:14" ht="14.45" customHeight="1" x14ac:dyDescent="0.2">
      <c r="A862" s="729" t="s">
        <v>594</v>
      </c>
      <c r="B862" s="730" t="s">
        <v>595</v>
      </c>
      <c r="C862" s="731" t="s">
        <v>619</v>
      </c>
      <c r="D862" s="732" t="s">
        <v>620</v>
      </c>
      <c r="E862" s="733">
        <v>50113001</v>
      </c>
      <c r="F862" s="732" t="s">
        <v>632</v>
      </c>
      <c r="G862" s="731" t="s">
        <v>629</v>
      </c>
      <c r="H862" s="731">
        <v>117011</v>
      </c>
      <c r="I862" s="731">
        <v>17011</v>
      </c>
      <c r="J862" s="731" t="s">
        <v>833</v>
      </c>
      <c r="K862" s="731" t="s">
        <v>834</v>
      </c>
      <c r="L862" s="734">
        <v>144.99999999999997</v>
      </c>
      <c r="M862" s="734">
        <v>1</v>
      </c>
      <c r="N862" s="735">
        <v>144.99999999999997</v>
      </c>
    </row>
    <row r="863" spans="1:14" ht="14.45" customHeight="1" x14ac:dyDescent="0.2">
      <c r="A863" s="729" t="s">
        <v>594</v>
      </c>
      <c r="B863" s="730" t="s">
        <v>595</v>
      </c>
      <c r="C863" s="731" t="s">
        <v>619</v>
      </c>
      <c r="D863" s="732" t="s">
        <v>620</v>
      </c>
      <c r="E863" s="733">
        <v>50113001</v>
      </c>
      <c r="F863" s="732" t="s">
        <v>632</v>
      </c>
      <c r="G863" s="731" t="s">
        <v>629</v>
      </c>
      <c r="H863" s="731">
        <v>844831</v>
      </c>
      <c r="I863" s="731">
        <v>9999999</v>
      </c>
      <c r="J863" s="731" t="s">
        <v>837</v>
      </c>
      <c r="K863" s="731" t="s">
        <v>838</v>
      </c>
      <c r="L863" s="734">
        <v>2920.0099999999998</v>
      </c>
      <c r="M863" s="734">
        <v>1</v>
      </c>
      <c r="N863" s="735">
        <v>2920.0099999999998</v>
      </c>
    </row>
    <row r="864" spans="1:14" ht="14.45" customHeight="1" x14ac:dyDescent="0.2">
      <c r="A864" s="729" t="s">
        <v>594</v>
      </c>
      <c r="B864" s="730" t="s">
        <v>595</v>
      </c>
      <c r="C864" s="731" t="s">
        <v>619</v>
      </c>
      <c r="D864" s="732" t="s">
        <v>620</v>
      </c>
      <c r="E864" s="733">
        <v>50113001</v>
      </c>
      <c r="F864" s="732" t="s">
        <v>632</v>
      </c>
      <c r="G864" s="731" t="s">
        <v>629</v>
      </c>
      <c r="H864" s="731">
        <v>846599</v>
      </c>
      <c r="I864" s="731">
        <v>107754</v>
      </c>
      <c r="J864" s="731" t="s">
        <v>846</v>
      </c>
      <c r="K864" s="731" t="s">
        <v>329</v>
      </c>
      <c r="L864" s="734">
        <v>131.95795454545453</v>
      </c>
      <c r="M864" s="734">
        <v>88</v>
      </c>
      <c r="N864" s="735">
        <v>11612.3</v>
      </c>
    </row>
    <row r="865" spans="1:14" ht="14.45" customHeight="1" x14ac:dyDescent="0.2">
      <c r="A865" s="729" t="s">
        <v>594</v>
      </c>
      <c r="B865" s="730" t="s">
        <v>595</v>
      </c>
      <c r="C865" s="731" t="s">
        <v>619</v>
      </c>
      <c r="D865" s="732" t="s">
        <v>620</v>
      </c>
      <c r="E865" s="733">
        <v>50113001</v>
      </c>
      <c r="F865" s="732" t="s">
        <v>632</v>
      </c>
      <c r="G865" s="731" t="s">
        <v>629</v>
      </c>
      <c r="H865" s="731">
        <v>154539</v>
      </c>
      <c r="I865" s="731">
        <v>54539</v>
      </c>
      <c r="J865" s="731" t="s">
        <v>1775</v>
      </c>
      <c r="K865" s="731" t="s">
        <v>1776</v>
      </c>
      <c r="L865" s="734">
        <v>60.153333333333336</v>
      </c>
      <c r="M865" s="734">
        <v>3</v>
      </c>
      <c r="N865" s="735">
        <v>180.46</v>
      </c>
    </row>
    <row r="866" spans="1:14" ht="14.45" customHeight="1" x14ac:dyDescent="0.2">
      <c r="A866" s="729" t="s">
        <v>594</v>
      </c>
      <c r="B866" s="730" t="s">
        <v>595</v>
      </c>
      <c r="C866" s="731" t="s">
        <v>619</v>
      </c>
      <c r="D866" s="732" t="s">
        <v>620</v>
      </c>
      <c r="E866" s="733">
        <v>50113001</v>
      </c>
      <c r="F866" s="732" t="s">
        <v>632</v>
      </c>
      <c r="G866" s="731" t="s">
        <v>629</v>
      </c>
      <c r="H866" s="731">
        <v>905098</v>
      </c>
      <c r="I866" s="731">
        <v>23989</v>
      </c>
      <c r="J866" s="731" t="s">
        <v>1777</v>
      </c>
      <c r="K866" s="731" t="s">
        <v>329</v>
      </c>
      <c r="L866" s="734">
        <v>398.86099999999999</v>
      </c>
      <c r="M866" s="734">
        <v>25</v>
      </c>
      <c r="N866" s="735">
        <v>9971.5249999999996</v>
      </c>
    </row>
    <row r="867" spans="1:14" ht="14.45" customHeight="1" x14ac:dyDescent="0.2">
      <c r="A867" s="729" t="s">
        <v>594</v>
      </c>
      <c r="B867" s="730" t="s">
        <v>595</v>
      </c>
      <c r="C867" s="731" t="s">
        <v>619</v>
      </c>
      <c r="D867" s="732" t="s">
        <v>620</v>
      </c>
      <c r="E867" s="733">
        <v>50113001</v>
      </c>
      <c r="F867" s="732" t="s">
        <v>632</v>
      </c>
      <c r="G867" s="731" t="s">
        <v>629</v>
      </c>
      <c r="H867" s="731">
        <v>447</v>
      </c>
      <c r="I867" s="731">
        <v>447</v>
      </c>
      <c r="J867" s="731" t="s">
        <v>1509</v>
      </c>
      <c r="K867" s="731" t="s">
        <v>1510</v>
      </c>
      <c r="L867" s="734">
        <v>179.74024999999997</v>
      </c>
      <c r="M867" s="734">
        <v>40</v>
      </c>
      <c r="N867" s="735">
        <v>7189.6099999999988</v>
      </c>
    </row>
    <row r="868" spans="1:14" ht="14.45" customHeight="1" x14ac:dyDescent="0.2">
      <c r="A868" s="729" t="s">
        <v>594</v>
      </c>
      <c r="B868" s="730" t="s">
        <v>595</v>
      </c>
      <c r="C868" s="731" t="s">
        <v>619</v>
      </c>
      <c r="D868" s="732" t="s">
        <v>620</v>
      </c>
      <c r="E868" s="733">
        <v>50113001</v>
      </c>
      <c r="F868" s="732" t="s">
        <v>632</v>
      </c>
      <c r="G868" s="731" t="s">
        <v>329</v>
      </c>
      <c r="H868" s="731">
        <v>226690</v>
      </c>
      <c r="I868" s="731">
        <v>226690</v>
      </c>
      <c r="J868" s="731" t="s">
        <v>1778</v>
      </c>
      <c r="K868" s="731" t="s">
        <v>1619</v>
      </c>
      <c r="L868" s="734">
        <v>942.40000000000009</v>
      </c>
      <c r="M868" s="734">
        <v>12</v>
      </c>
      <c r="N868" s="735">
        <v>11308.800000000001</v>
      </c>
    </row>
    <row r="869" spans="1:14" ht="14.45" customHeight="1" x14ac:dyDescent="0.2">
      <c r="A869" s="729" t="s">
        <v>594</v>
      </c>
      <c r="B869" s="730" t="s">
        <v>595</v>
      </c>
      <c r="C869" s="731" t="s">
        <v>619</v>
      </c>
      <c r="D869" s="732" t="s">
        <v>620</v>
      </c>
      <c r="E869" s="733">
        <v>50113001</v>
      </c>
      <c r="F869" s="732" t="s">
        <v>632</v>
      </c>
      <c r="G869" s="731" t="s">
        <v>629</v>
      </c>
      <c r="H869" s="731">
        <v>849971</v>
      </c>
      <c r="I869" s="731">
        <v>137494</v>
      </c>
      <c r="J869" s="731" t="s">
        <v>1511</v>
      </c>
      <c r="K869" s="731" t="s">
        <v>329</v>
      </c>
      <c r="L869" s="734">
        <v>790.56000000000017</v>
      </c>
      <c r="M869" s="734">
        <v>1</v>
      </c>
      <c r="N869" s="735">
        <v>790.56000000000017</v>
      </c>
    </row>
    <row r="870" spans="1:14" ht="14.45" customHeight="1" x14ac:dyDescent="0.2">
      <c r="A870" s="729" t="s">
        <v>594</v>
      </c>
      <c r="B870" s="730" t="s">
        <v>595</v>
      </c>
      <c r="C870" s="731" t="s">
        <v>619</v>
      </c>
      <c r="D870" s="732" t="s">
        <v>620</v>
      </c>
      <c r="E870" s="733">
        <v>50113001</v>
      </c>
      <c r="F870" s="732" t="s">
        <v>632</v>
      </c>
      <c r="G870" s="731" t="s">
        <v>629</v>
      </c>
      <c r="H870" s="731">
        <v>149990</v>
      </c>
      <c r="I870" s="731">
        <v>49990</v>
      </c>
      <c r="J870" s="731" t="s">
        <v>908</v>
      </c>
      <c r="K870" s="731" t="s">
        <v>1520</v>
      </c>
      <c r="L870" s="734">
        <v>170.30783756212307</v>
      </c>
      <c r="M870" s="734">
        <v>111</v>
      </c>
      <c r="N870" s="735">
        <v>18904.169969395662</v>
      </c>
    </row>
    <row r="871" spans="1:14" ht="14.45" customHeight="1" x14ac:dyDescent="0.2">
      <c r="A871" s="729" t="s">
        <v>594</v>
      </c>
      <c r="B871" s="730" t="s">
        <v>595</v>
      </c>
      <c r="C871" s="731" t="s">
        <v>619</v>
      </c>
      <c r="D871" s="732" t="s">
        <v>620</v>
      </c>
      <c r="E871" s="733">
        <v>50113001</v>
      </c>
      <c r="F871" s="732" t="s">
        <v>632</v>
      </c>
      <c r="G871" s="731" t="s">
        <v>629</v>
      </c>
      <c r="H871" s="731">
        <v>502376</v>
      </c>
      <c r="I871" s="731">
        <v>9999999</v>
      </c>
      <c r="J871" s="731" t="s">
        <v>918</v>
      </c>
      <c r="K871" s="731" t="s">
        <v>919</v>
      </c>
      <c r="L871" s="734">
        <v>1012</v>
      </c>
      <c r="M871" s="734">
        <v>1</v>
      </c>
      <c r="N871" s="735">
        <v>1012</v>
      </c>
    </row>
    <row r="872" spans="1:14" ht="14.45" customHeight="1" x14ac:dyDescent="0.2">
      <c r="A872" s="729" t="s">
        <v>594</v>
      </c>
      <c r="B872" s="730" t="s">
        <v>595</v>
      </c>
      <c r="C872" s="731" t="s">
        <v>619</v>
      </c>
      <c r="D872" s="732" t="s">
        <v>620</v>
      </c>
      <c r="E872" s="733">
        <v>50113001</v>
      </c>
      <c r="F872" s="732" t="s">
        <v>632</v>
      </c>
      <c r="G872" s="731" t="s">
        <v>629</v>
      </c>
      <c r="H872" s="731">
        <v>126898</v>
      </c>
      <c r="I872" s="731">
        <v>126898</v>
      </c>
      <c r="J872" s="731" t="s">
        <v>920</v>
      </c>
      <c r="K872" s="731" t="s">
        <v>921</v>
      </c>
      <c r="L872" s="734">
        <v>1041.6899999999998</v>
      </c>
      <c r="M872" s="734">
        <v>1</v>
      </c>
      <c r="N872" s="735">
        <v>1041.6899999999998</v>
      </c>
    </row>
    <row r="873" spans="1:14" ht="14.45" customHeight="1" x14ac:dyDescent="0.2">
      <c r="A873" s="729" t="s">
        <v>594</v>
      </c>
      <c r="B873" s="730" t="s">
        <v>595</v>
      </c>
      <c r="C873" s="731" t="s">
        <v>619</v>
      </c>
      <c r="D873" s="732" t="s">
        <v>620</v>
      </c>
      <c r="E873" s="733">
        <v>50113001</v>
      </c>
      <c r="F873" s="732" t="s">
        <v>632</v>
      </c>
      <c r="G873" s="731" t="s">
        <v>648</v>
      </c>
      <c r="H873" s="731">
        <v>214036</v>
      </c>
      <c r="I873" s="731">
        <v>214036</v>
      </c>
      <c r="J873" s="731" t="s">
        <v>941</v>
      </c>
      <c r="K873" s="731" t="s">
        <v>942</v>
      </c>
      <c r="L873" s="734">
        <v>40.366</v>
      </c>
      <c r="M873" s="734">
        <v>5</v>
      </c>
      <c r="N873" s="735">
        <v>201.82999999999998</v>
      </c>
    </row>
    <row r="874" spans="1:14" ht="14.45" customHeight="1" x14ac:dyDescent="0.2">
      <c r="A874" s="729" t="s">
        <v>594</v>
      </c>
      <c r="B874" s="730" t="s">
        <v>595</v>
      </c>
      <c r="C874" s="731" t="s">
        <v>619</v>
      </c>
      <c r="D874" s="732" t="s">
        <v>620</v>
      </c>
      <c r="E874" s="733">
        <v>50113001</v>
      </c>
      <c r="F874" s="732" t="s">
        <v>632</v>
      </c>
      <c r="G874" s="731" t="s">
        <v>629</v>
      </c>
      <c r="H874" s="731">
        <v>221744</v>
      </c>
      <c r="I874" s="731">
        <v>221744</v>
      </c>
      <c r="J874" s="731" t="s">
        <v>945</v>
      </c>
      <c r="K874" s="731" t="s">
        <v>946</v>
      </c>
      <c r="L874" s="734">
        <v>38.979999999999997</v>
      </c>
      <c r="M874" s="734">
        <v>3</v>
      </c>
      <c r="N874" s="735">
        <v>116.94</v>
      </c>
    </row>
    <row r="875" spans="1:14" ht="14.45" customHeight="1" x14ac:dyDescent="0.2">
      <c r="A875" s="729" t="s">
        <v>594</v>
      </c>
      <c r="B875" s="730" t="s">
        <v>595</v>
      </c>
      <c r="C875" s="731" t="s">
        <v>619</v>
      </c>
      <c r="D875" s="732" t="s">
        <v>620</v>
      </c>
      <c r="E875" s="733">
        <v>50113001</v>
      </c>
      <c r="F875" s="732" t="s">
        <v>632</v>
      </c>
      <c r="G875" s="731" t="s">
        <v>629</v>
      </c>
      <c r="H875" s="731">
        <v>198880</v>
      </c>
      <c r="I875" s="731">
        <v>98880</v>
      </c>
      <c r="J875" s="731" t="s">
        <v>1779</v>
      </c>
      <c r="K875" s="731" t="s">
        <v>1780</v>
      </c>
      <c r="L875" s="734">
        <v>201.30000023640679</v>
      </c>
      <c r="M875" s="734">
        <v>128.80000000000001</v>
      </c>
      <c r="N875" s="735">
        <v>25927.440030449197</v>
      </c>
    </row>
    <row r="876" spans="1:14" ht="14.45" customHeight="1" x14ac:dyDescent="0.2">
      <c r="A876" s="729" t="s">
        <v>594</v>
      </c>
      <c r="B876" s="730" t="s">
        <v>595</v>
      </c>
      <c r="C876" s="731" t="s">
        <v>619</v>
      </c>
      <c r="D876" s="732" t="s">
        <v>620</v>
      </c>
      <c r="E876" s="733">
        <v>50113001</v>
      </c>
      <c r="F876" s="732" t="s">
        <v>632</v>
      </c>
      <c r="G876" s="731" t="s">
        <v>629</v>
      </c>
      <c r="H876" s="731">
        <v>165633</v>
      </c>
      <c r="I876" s="731">
        <v>165751</v>
      </c>
      <c r="J876" s="731" t="s">
        <v>1527</v>
      </c>
      <c r="K876" s="731" t="s">
        <v>1528</v>
      </c>
      <c r="L876" s="734">
        <v>3951.6400000000003</v>
      </c>
      <c r="M876" s="734">
        <v>21</v>
      </c>
      <c r="N876" s="735">
        <v>82984.44</v>
      </c>
    </row>
    <row r="877" spans="1:14" ht="14.45" customHeight="1" x14ac:dyDescent="0.2">
      <c r="A877" s="729" t="s">
        <v>594</v>
      </c>
      <c r="B877" s="730" t="s">
        <v>595</v>
      </c>
      <c r="C877" s="731" t="s">
        <v>619</v>
      </c>
      <c r="D877" s="732" t="s">
        <v>620</v>
      </c>
      <c r="E877" s="733">
        <v>50113001</v>
      </c>
      <c r="F877" s="732" t="s">
        <v>632</v>
      </c>
      <c r="G877" s="731" t="s">
        <v>629</v>
      </c>
      <c r="H877" s="731">
        <v>47256</v>
      </c>
      <c r="I877" s="731">
        <v>47256</v>
      </c>
      <c r="J877" s="731" t="s">
        <v>955</v>
      </c>
      <c r="K877" s="731" t="s">
        <v>956</v>
      </c>
      <c r="L877" s="734">
        <v>222.2</v>
      </c>
      <c r="M877" s="734">
        <v>2</v>
      </c>
      <c r="N877" s="735">
        <v>444.4</v>
      </c>
    </row>
    <row r="878" spans="1:14" ht="14.45" customHeight="1" x14ac:dyDescent="0.2">
      <c r="A878" s="729" t="s">
        <v>594</v>
      </c>
      <c r="B878" s="730" t="s">
        <v>595</v>
      </c>
      <c r="C878" s="731" t="s">
        <v>619</v>
      </c>
      <c r="D878" s="732" t="s">
        <v>620</v>
      </c>
      <c r="E878" s="733">
        <v>50113001</v>
      </c>
      <c r="F878" s="732" t="s">
        <v>632</v>
      </c>
      <c r="G878" s="731" t="s">
        <v>629</v>
      </c>
      <c r="H878" s="731">
        <v>47249</v>
      </c>
      <c r="I878" s="731">
        <v>47249</v>
      </c>
      <c r="J878" s="731" t="s">
        <v>955</v>
      </c>
      <c r="K878" s="731" t="s">
        <v>1534</v>
      </c>
      <c r="L878" s="734">
        <v>126.5</v>
      </c>
      <c r="M878" s="734">
        <v>41</v>
      </c>
      <c r="N878" s="735">
        <v>5186.5</v>
      </c>
    </row>
    <row r="879" spans="1:14" ht="14.45" customHeight="1" x14ac:dyDescent="0.2">
      <c r="A879" s="729" t="s">
        <v>594</v>
      </c>
      <c r="B879" s="730" t="s">
        <v>595</v>
      </c>
      <c r="C879" s="731" t="s">
        <v>619</v>
      </c>
      <c r="D879" s="732" t="s">
        <v>620</v>
      </c>
      <c r="E879" s="733">
        <v>50113001</v>
      </c>
      <c r="F879" s="732" t="s">
        <v>632</v>
      </c>
      <c r="G879" s="731" t="s">
        <v>629</v>
      </c>
      <c r="H879" s="731">
        <v>193746</v>
      </c>
      <c r="I879" s="731">
        <v>93746</v>
      </c>
      <c r="J879" s="731" t="s">
        <v>972</v>
      </c>
      <c r="K879" s="731" t="s">
        <v>973</v>
      </c>
      <c r="L879" s="734">
        <v>396.13104803493457</v>
      </c>
      <c r="M879" s="734">
        <v>458</v>
      </c>
      <c r="N879" s="735">
        <v>181428.02000000002</v>
      </c>
    </row>
    <row r="880" spans="1:14" ht="14.45" customHeight="1" x14ac:dyDescent="0.2">
      <c r="A880" s="729" t="s">
        <v>594</v>
      </c>
      <c r="B880" s="730" t="s">
        <v>595</v>
      </c>
      <c r="C880" s="731" t="s">
        <v>619</v>
      </c>
      <c r="D880" s="732" t="s">
        <v>620</v>
      </c>
      <c r="E880" s="733">
        <v>50113001</v>
      </c>
      <c r="F880" s="732" t="s">
        <v>632</v>
      </c>
      <c r="G880" s="731" t="s">
        <v>629</v>
      </c>
      <c r="H880" s="731">
        <v>214355</v>
      </c>
      <c r="I880" s="731">
        <v>214355</v>
      </c>
      <c r="J880" s="731" t="s">
        <v>981</v>
      </c>
      <c r="K880" s="731" t="s">
        <v>980</v>
      </c>
      <c r="L880" s="734">
        <v>243.18333333333334</v>
      </c>
      <c r="M880" s="734">
        <v>9</v>
      </c>
      <c r="N880" s="735">
        <v>2188.65</v>
      </c>
    </row>
    <row r="881" spans="1:14" ht="14.45" customHeight="1" x14ac:dyDescent="0.2">
      <c r="A881" s="729" t="s">
        <v>594</v>
      </c>
      <c r="B881" s="730" t="s">
        <v>595</v>
      </c>
      <c r="C881" s="731" t="s">
        <v>619</v>
      </c>
      <c r="D881" s="732" t="s">
        <v>620</v>
      </c>
      <c r="E881" s="733">
        <v>50113001</v>
      </c>
      <c r="F881" s="732" t="s">
        <v>632</v>
      </c>
      <c r="G881" s="731" t="s">
        <v>629</v>
      </c>
      <c r="H881" s="731">
        <v>216572</v>
      </c>
      <c r="I881" s="731">
        <v>216572</v>
      </c>
      <c r="J881" s="731" t="s">
        <v>984</v>
      </c>
      <c r="K881" s="731" t="s">
        <v>985</v>
      </c>
      <c r="L881" s="734">
        <v>36.230000000000004</v>
      </c>
      <c r="M881" s="734">
        <v>4</v>
      </c>
      <c r="N881" s="735">
        <v>144.92000000000002</v>
      </c>
    </row>
    <row r="882" spans="1:14" ht="14.45" customHeight="1" x14ac:dyDescent="0.2">
      <c r="A882" s="729" t="s">
        <v>594</v>
      </c>
      <c r="B882" s="730" t="s">
        <v>595</v>
      </c>
      <c r="C882" s="731" t="s">
        <v>619</v>
      </c>
      <c r="D882" s="732" t="s">
        <v>620</v>
      </c>
      <c r="E882" s="733">
        <v>50113001</v>
      </c>
      <c r="F882" s="732" t="s">
        <v>632</v>
      </c>
      <c r="G882" s="731" t="s">
        <v>629</v>
      </c>
      <c r="H882" s="731">
        <v>241678</v>
      </c>
      <c r="I882" s="731">
        <v>241678</v>
      </c>
      <c r="J882" s="731" t="s">
        <v>1781</v>
      </c>
      <c r="K882" s="731" t="s">
        <v>1782</v>
      </c>
      <c r="L882" s="734">
        <v>93.75</v>
      </c>
      <c r="M882" s="734">
        <v>1</v>
      </c>
      <c r="N882" s="735">
        <v>93.75</v>
      </c>
    </row>
    <row r="883" spans="1:14" ht="14.45" customHeight="1" x14ac:dyDescent="0.2">
      <c r="A883" s="729" t="s">
        <v>594</v>
      </c>
      <c r="B883" s="730" t="s">
        <v>595</v>
      </c>
      <c r="C883" s="731" t="s">
        <v>619</v>
      </c>
      <c r="D883" s="732" t="s">
        <v>620</v>
      </c>
      <c r="E883" s="733">
        <v>50113001</v>
      </c>
      <c r="F883" s="732" t="s">
        <v>632</v>
      </c>
      <c r="G883" s="731" t="s">
        <v>629</v>
      </c>
      <c r="H883" s="731">
        <v>51366</v>
      </c>
      <c r="I883" s="731">
        <v>51366</v>
      </c>
      <c r="J883" s="731" t="s">
        <v>988</v>
      </c>
      <c r="K883" s="731" t="s">
        <v>992</v>
      </c>
      <c r="L883" s="734">
        <v>171.60000000000008</v>
      </c>
      <c r="M883" s="734">
        <v>51</v>
      </c>
      <c r="N883" s="735">
        <v>8751.600000000004</v>
      </c>
    </row>
    <row r="884" spans="1:14" ht="14.45" customHeight="1" x14ac:dyDescent="0.2">
      <c r="A884" s="729" t="s">
        <v>594</v>
      </c>
      <c r="B884" s="730" t="s">
        <v>595</v>
      </c>
      <c r="C884" s="731" t="s">
        <v>619</v>
      </c>
      <c r="D884" s="732" t="s">
        <v>620</v>
      </c>
      <c r="E884" s="733">
        <v>50113001</v>
      </c>
      <c r="F884" s="732" t="s">
        <v>632</v>
      </c>
      <c r="G884" s="731" t="s">
        <v>629</v>
      </c>
      <c r="H884" s="731">
        <v>51383</v>
      </c>
      <c r="I884" s="731">
        <v>51383</v>
      </c>
      <c r="J884" s="731" t="s">
        <v>988</v>
      </c>
      <c r="K884" s="731" t="s">
        <v>990</v>
      </c>
      <c r="L884" s="734">
        <v>93.5</v>
      </c>
      <c r="M884" s="734">
        <v>59</v>
      </c>
      <c r="N884" s="735">
        <v>5516.5</v>
      </c>
    </row>
    <row r="885" spans="1:14" ht="14.45" customHeight="1" x14ac:dyDescent="0.2">
      <c r="A885" s="729" t="s">
        <v>594</v>
      </c>
      <c r="B885" s="730" t="s">
        <v>595</v>
      </c>
      <c r="C885" s="731" t="s">
        <v>619</v>
      </c>
      <c r="D885" s="732" t="s">
        <v>620</v>
      </c>
      <c r="E885" s="733">
        <v>50113001</v>
      </c>
      <c r="F885" s="732" t="s">
        <v>632</v>
      </c>
      <c r="G885" s="731" t="s">
        <v>629</v>
      </c>
      <c r="H885" s="731">
        <v>51384</v>
      </c>
      <c r="I885" s="731">
        <v>51384</v>
      </c>
      <c r="J885" s="731" t="s">
        <v>988</v>
      </c>
      <c r="K885" s="731" t="s">
        <v>989</v>
      </c>
      <c r="L885" s="734">
        <v>192.5</v>
      </c>
      <c r="M885" s="734">
        <v>57</v>
      </c>
      <c r="N885" s="735">
        <v>10972.5</v>
      </c>
    </row>
    <row r="886" spans="1:14" ht="14.45" customHeight="1" x14ac:dyDescent="0.2">
      <c r="A886" s="729" t="s">
        <v>594</v>
      </c>
      <c r="B886" s="730" t="s">
        <v>595</v>
      </c>
      <c r="C886" s="731" t="s">
        <v>619</v>
      </c>
      <c r="D886" s="732" t="s">
        <v>620</v>
      </c>
      <c r="E886" s="733">
        <v>50113001</v>
      </c>
      <c r="F886" s="732" t="s">
        <v>632</v>
      </c>
      <c r="G886" s="731" t="s">
        <v>629</v>
      </c>
      <c r="H886" s="731">
        <v>157608</v>
      </c>
      <c r="I886" s="731">
        <v>57608</v>
      </c>
      <c r="J886" s="731" t="s">
        <v>1002</v>
      </c>
      <c r="K886" s="731" t="s">
        <v>1003</v>
      </c>
      <c r="L886" s="734">
        <v>104.9025</v>
      </c>
      <c r="M886" s="734">
        <v>4</v>
      </c>
      <c r="N886" s="735">
        <v>419.61</v>
      </c>
    </row>
    <row r="887" spans="1:14" ht="14.45" customHeight="1" x14ac:dyDescent="0.2">
      <c r="A887" s="729" t="s">
        <v>594</v>
      </c>
      <c r="B887" s="730" t="s">
        <v>595</v>
      </c>
      <c r="C887" s="731" t="s">
        <v>619</v>
      </c>
      <c r="D887" s="732" t="s">
        <v>620</v>
      </c>
      <c r="E887" s="733">
        <v>50113001</v>
      </c>
      <c r="F887" s="732" t="s">
        <v>632</v>
      </c>
      <c r="G887" s="731" t="s">
        <v>629</v>
      </c>
      <c r="H887" s="731">
        <v>241992</v>
      </c>
      <c r="I887" s="731">
        <v>241992</v>
      </c>
      <c r="J887" s="731" t="s">
        <v>1538</v>
      </c>
      <c r="K887" s="731" t="s">
        <v>1783</v>
      </c>
      <c r="L887" s="734">
        <v>61.109999999999992</v>
      </c>
      <c r="M887" s="734">
        <v>2</v>
      </c>
      <c r="N887" s="735">
        <v>122.21999999999998</v>
      </c>
    </row>
    <row r="888" spans="1:14" ht="14.45" customHeight="1" x14ac:dyDescent="0.2">
      <c r="A888" s="729" t="s">
        <v>594</v>
      </c>
      <c r="B888" s="730" t="s">
        <v>595</v>
      </c>
      <c r="C888" s="731" t="s">
        <v>619</v>
      </c>
      <c r="D888" s="732" t="s">
        <v>620</v>
      </c>
      <c r="E888" s="733">
        <v>50113001</v>
      </c>
      <c r="F888" s="732" t="s">
        <v>632</v>
      </c>
      <c r="G888" s="731" t="s">
        <v>629</v>
      </c>
      <c r="H888" s="731">
        <v>394712</v>
      </c>
      <c r="I888" s="731">
        <v>0</v>
      </c>
      <c r="J888" s="731" t="s">
        <v>1553</v>
      </c>
      <c r="K888" s="731" t="s">
        <v>1554</v>
      </c>
      <c r="L888" s="734">
        <v>28.75</v>
      </c>
      <c r="M888" s="734">
        <v>1098</v>
      </c>
      <c r="N888" s="735">
        <v>31567.5</v>
      </c>
    </row>
    <row r="889" spans="1:14" ht="14.45" customHeight="1" x14ac:dyDescent="0.2">
      <c r="A889" s="729" t="s">
        <v>594</v>
      </c>
      <c r="B889" s="730" t="s">
        <v>595</v>
      </c>
      <c r="C889" s="731" t="s">
        <v>619</v>
      </c>
      <c r="D889" s="732" t="s">
        <v>620</v>
      </c>
      <c r="E889" s="733">
        <v>50113001</v>
      </c>
      <c r="F889" s="732" t="s">
        <v>632</v>
      </c>
      <c r="G889" s="731" t="s">
        <v>629</v>
      </c>
      <c r="H889" s="731">
        <v>231686</v>
      </c>
      <c r="I889" s="731">
        <v>231686</v>
      </c>
      <c r="J889" s="731" t="s">
        <v>1784</v>
      </c>
      <c r="K889" s="731" t="s">
        <v>1785</v>
      </c>
      <c r="L889" s="734">
        <v>290.54000000000002</v>
      </c>
      <c r="M889" s="734">
        <v>26</v>
      </c>
      <c r="N889" s="735">
        <v>7554.04</v>
      </c>
    </row>
    <row r="890" spans="1:14" ht="14.45" customHeight="1" x14ac:dyDescent="0.2">
      <c r="A890" s="729" t="s">
        <v>594</v>
      </c>
      <c r="B890" s="730" t="s">
        <v>595</v>
      </c>
      <c r="C890" s="731" t="s">
        <v>619</v>
      </c>
      <c r="D890" s="732" t="s">
        <v>620</v>
      </c>
      <c r="E890" s="733">
        <v>50113001</v>
      </c>
      <c r="F890" s="732" t="s">
        <v>632</v>
      </c>
      <c r="G890" s="731" t="s">
        <v>629</v>
      </c>
      <c r="H890" s="731">
        <v>134821</v>
      </c>
      <c r="I890" s="731">
        <v>134821</v>
      </c>
      <c r="J890" s="731" t="s">
        <v>1786</v>
      </c>
      <c r="K890" s="731" t="s">
        <v>1787</v>
      </c>
      <c r="L890" s="734">
        <v>375.43</v>
      </c>
      <c r="M890" s="734">
        <v>2</v>
      </c>
      <c r="N890" s="735">
        <v>750.86</v>
      </c>
    </row>
    <row r="891" spans="1:14" ht="14.45" customHeight="1" x14ac:dyDescent="0.2">
      <c r="A891" s="729" t="s">
        <v>594</v>
      </c>
      <c r="B891" s="730" t="s">
        <v>595</v>
      </c>
      <c r="C891" s="731" t="s">
        <v>619</v>
      </c>
      <c r="D891" s="732" t="s">
        <v>620</v>
      </c>
      <c r="E891" s="733">
        <v>50113001</v>
      </c>
      <c r="F891" s="732" t="s">
        <v>632</v>
      </c>
      <c r="G891" s="731" t="s">
        <v>629</v>
      </c>
      <c r="H891" s="731">
        <v>134824</v>
      </c>
      <c r="I891" s="731">
        <v>134824</v>
      </c>
      <c r="J891" s="731" t="s">
        <v>1788</v>
      </c>
      <c r="K891" s="731" t="s">
        <v>1789</v>
      </c>
      <c r="L891" s="734">
        <v>326.47144444444444</v>
      </c>
      <c r="M891" s="734">
        <v>27</v>
      </c>
      <c r="N891" s="735">
        <v>8814.7289999999994</v>
      </c>
    </row>
    <row r="892" spans="1:14" ht="14.45" customHeight="1" x14ac:dyDescent="0.2">
      <c r="A892" s="729" t="s">
        <v>594</v>
      </c>
      <c r="B892" s="730" t="s">
        <v>595</v>
      </c>
      <c r="C892" s="731" t="s">
        <v>619</v>
      </c>
      <c r="D892" s="732" t="s">
        <v>620</v>
      </c>
      <c r="E892" s="733">
        <v>50113001</v>
      </c>
      <c r="F892" s="732" t="s">
        <v>632</v>
      </c>
      <c r="G892" s="731" t="s">
        <v>629</v>
      </c>
      <c r="H892" s="731">
        <v>102486</v>
      </c>
      <c r="I892" s="731">
        <v>2486</v>
      </c>
      <c r="J892" s="731" t="s">
        <v>1790</v>
      </c>
      <c r="K892" s="731" t="s">
        <v>1791</v>
      </c>
      <c r="L892" s="734">
        <v>123.13714285714286</v>
      </c>
      <c r="M892" s="734">
        <v>42</v>
      </c>
      <c r="N892" s="735">
        <v>5171.76</v>
      </c>
    </row>
    <row r="893" spans="1:14" ht="14.45" customHeight="1" x14ac:dyDescent="0.2">
      <c r="A893" s="729" t="s">
        <v>594</v>
      </c>
      <c r="B893" s="730" t="s">
        <v>595</v>
      </c>
      <c r="C893" s="731" t="s">
        <v>619</v>
      </c>
      <c r="D893" s="732" t="s">
        <v>620</v>
      </c>
      <c r="E893" s="733">
        <v>50113001</v>
      </c>
      <c r="F893" s="732" t="s">
        <v>632</v>
      </c>
      <c r="G893" s="731" t="s">
        <v>629</v>
      </c>
      <c r="H893" s="731">
        <v>107678</v>
      </c>
      <c r="I893" s="731">
        <v>107678</v>
      </c>
      <c r="J893" s="731" t="s">
        <v>1023</v>
      </c>
      <c r="K893" s="731" t="s">
        <v>1792</v>
      </c>
      <c r="L893" s="734">
        <v>487.80590393209872</v>
      </c>
      <c r="M893" s="734">
        <v>2</v>
      </c>
      <c r="N893" s="735">
        <v>975.61180786419743</v>
      </c>
    </row>
    <row r="894" spans="1:14" ht="14.45" customHeight="1" x14ac:dyDescent="0.2">
      <c r="A894" s="729" t="s">
        <v>594</v>
      </c>
      <c r="B894" s="730" t="s">
        <v>595</v>
      </c>
      <c r="C894" s="731" t="s">
        <v>619</v>
      </c>
      <c r="D894" s="732" t="s">
        <v>620</v>
      </c>
      <c r="E894" s="733">
        <v>50113001</v>
      </c>
      <c r="F894" s="732" t="s">
        <v>632</v>
      </c>
      <c r="G894" s="731" t="s">
        <v>629</v>
      </c>
      <c r="H894" s="731">
        <v>900881</v>
      </c>
      <c r="I894" s="731">
        <v>0</v>
      </c>
      <c r="J894" s="731" t="s">
        <v>1032</v>
      </c>
      <c r="K894" s="731" t="s">
        <v>329</v>
      </c>
      <c r="L894" s="734">
        <v>152.8176501931643</v>
      </c>
      <c r="M894" s="734">
        <v>1</v>
      </c>
      <c r="N894" s="735">
        <v>152.8176501931643</v>
      </c>
    </row>
    <row r="895" spans="1:14" ht="14.45" customHeight="1" x14ac:dyDescent="0.2">
      <c r="A895" s="729" t="s">
        <v>594</v>
      </c>
      <c r="B895" s="730" t="s">
        <v>595</v>
      </c>
      <c r="C895" s="731" t="s">
        <v>619</v>
      </c>
      <c r="D895" s="732" t="s">
        <v>620</v>
      </c>
      <c r="E895" s="733">
        <v>50113001</v>
      </c>
      <c r="F895" s="732" t="s">
        <v>632</v>
      </c>
      <c r="G895" s="731" t="s">
        <v>629</v>
      </c>
      <c r="H895" s="731">
        <v>900441</v>
      </c>
      <c r="I895" s="731">
        <v>0</v>
      </c>
      <c r="J895" s="731" t="s">
        <v>1561</v>
      </c>
      <c r="K895" s="731" t="s">
        <v>1562</v>
      </c>
      <c r="L895" s="734">
        <v>425.63425019565625</v>
      </c>
      <c r="M895" s="734">
        <v>4</v>
      </c>
      <c r="N895" s="735">
        <v>1702.537000782625</v>
      </c>
    </row>
    <row r="896" spans="1:14" ht="14.45" customHeight="1" x14ac:dyDescent="0.2">
      <c r="A896" s="729" t="s">
        <v>594</v>
      </c>
      <c r="B896" s="730" t="s">
        <v>595</v>
      </c>
      <c r="C896" s="731" t="s">
        <v>619</v>
      </c>
      <c r="D896" s="732" t="s">
        <v>620</v>
      </c>
      <c r="E896" s="733">
        <v>50113001</v>
      </c>
      <c r="F896" s="732" t="s">
        <v>632</v>
      </c>
      <c r="G896" s="731" t="s">
        <v>629</v>
      </c>
      <c r="H896" s="731">
        <v>500989</v>
      </c>
      <c r="I896" s="731">
        <v>0</v>
      </c>
      <c r="J896" s="731" t="s">
        <v>1793</v>
      </c>
      <c r="K896" s="731" t="s">
        <v>329</v>
      </c>
      <c r="L896" s="734">
        <v>123.32499820635124</v>
      </c>
      <c r="M896" s="734">
        <v>102</v>
      </c>
      <c r="N896" s="735">
        <v>12579.149817047826</v>
      </c>
    </row>
    <row r="897" spans="1:14" ht="14.45" customHeight="1" x14ac:dyDescent="0.2">
      <c r="A897" s="729" t="s">
        <v>594</v>
      </c>
      <c r="B897" s="730" t="s">
        <v>595</v>
      </c>
      <c r="C897" s="731" t="s">
        <v>619</v>
      </c>
      <c r="D897" s="732" t="s">
        <v>620</v>
      </c>
      <c r="E897" s="733">
        <v>50113001</v>
      </c>
      <c r="F897" s="732" t="s">
        <v>632</v>
      </c>
      <c r="G897" s="731" t="s">
        <v>629</v>
      </c>
      <c r="H897" s="731">
        <v>500979</v>
      </c>
      <c r="I897" s="731">
        <v>0</v>
      </c>
      <c r="J897" s="731" t="s">
        <v>1794</v>
      </c>
      <c r="K897" s="731" t="s">
        <v>329</v>
      </c>
      <c r="L897" s="734">
        <v>112.46927839856929</v>
      </c>
      <c r="M897" s="734">
        <v>4</v>
      </c>
      <c r="N897" s="735">
        <v>449.87711359427715</v>
      </c>
    </row>
    <row r="898" spans="1:14" ht="14.45" customHeight="1" x14ac:dyDescent="0.2">
      <c r="A898" s="729" t="s">
        <v>594</v>
      </c>
      <c r="B898" s="730" t="s">
        <v>595</v>
      </c>
      <c r="C898" s="731" t="s">
        <v>619</v>
      </c>
      <c r="D898" s="732" t="s">
        <v>620</v>
      </c>
      <c r="E898" s="733">
        <v>50113001</v>
      </c>
      <c r="F898" s="732" t="s">
        <v>632</v>
      </c>
      <c r="G898" s="731" t="s">
        <v>648</v>
      </c>
      <c r="H898" s="731">
        <v>197125</v>
      </c>
      <c r="I898" s="731">
        <v>197125</v>
      </c>
      <c r="J898" s="731" t="s">
        <v>1568</v>
      </c>
      <c r="K898" s="731" t="s">
        <v>1569</v>
      </c>
      <c r="L898" s="734">
        <v>110.00001005480047</v>
      </c>
      <c r="M898" s="734">
        <v>2</v>
      </c>
      <c r="N898" s="735">
        <v>220.00002010960094</v>
      </c>
    </row>
    <row r="899" spans="1:14" ht="14.45" customHeight="1" x14ac:dyDescent="0.2">
      <c r="A899" s="729" t="s">
        <v>594</v>
      </c>
      <c r="B899" s="730" t="s">
        <v>595</v>
      </c>
      <c r="C899" s="731" t="s">
        <v>619</v>
      </c>
      <c r="D899" s="732" t="s">
        <v>620</v>
      </c>
      <c r="E899" s="733">
        <v>50113001</v>
      </c>
      <c r="F899" s="732" t="s">
        <v>632</v>
      </c>
      <c r="G899" s="731" t="s">
        <v>629</v>
      </c>
      <c r="H899" s="731">
        <v>237970</v>
      </c>
      <c r="I899" s="731">
        <v>237970</v>
      </c>
      <c r="J899" s="731" t="s">
        <v>1795</v>
      </c>
      <c r="K899" s="731" t="s">
        <v>1796</v>
      </c>
      <c r="L899" s="734">
        <v>79.779999999999987</v>
      </c>
      <c r="M899" s="734">
        <v>15</v>
      </c>
      <c r="N899" s="735">
        <v>1196.6999999999998</v>
      </c>
    </row>
    <row r="900" spans="1:14" ht="14.45" customHeight="1" x14ac:dyDescent="0.2">
      <c r="A900" s="729" t="s">
        <v>594</v>
      </c>
      <c r="B900" s="730" t="s">
        <v>595</v>
      </c>
      <c r="C900" s="731" t="s">
        <v>619</v>
      </c>
      <c r="D900" s="732" t="s">
        <v>620</v>
      </c>
      <c r="E900" s="733">
        <v>50113001</v>
      </c>
      <c r="F900" s="732" t="s">
        <v>632</v>
      </c>
      <c r="G900" s="731" t="s">
        <v>629</v>
      </c>
      <c r="H900" s="731">
        <v>231544</v>
      </c>
      <c r="I900" s="731">
        <v>231544</v>
      </c>
      <c r="J900" s="731" t="s">
        <v>1078</v>
      </c>
      <c r="K900" s="731" t="s">
        <v>1080</v>
      </c>
      <c r="L900" s="734">
        <v>80.690000000000012</v>
      </c>
      <c r="M900" s="734">
        <v>12</v>
      </c>
      <c r="N900" s="735">
        <v>968.2800000000002</v>
      </c>
    </row>
    <row r="901" spans="1:14" ht="14.45" customHeight="1" x14ac:dyDescent="0.2">
      <c r="A901" s="729" t="s">
        <v>594</v>
      </c>
      <c r="B901" s="730" t="s">
        <v>595</v>
      </c>
      <c r="C901" s="731" t="s">
        <v>619</v>
      </c>
      <c r="D901" s="732" t="s">
        <v>620</v>
      </c>
      <c r="E901" s="733">
        <v>50113001</v>
      </c>
      <c r="F901" s="732" t="s">
        <v>632</v>
      </c>
      <c r="G901" s="731" t="s">
        <v>629</v>
      </c>
      <c r="H901" s="731">
        <v>231541</v>
      </c>
      <c r="I901" s="731">
        <v>231541</v>
      </c>
      <c r="J901" s="731" t="s">
        <v>1078</v>
      </c>
      <c r="K901" s="731" t="s">
        <v>1079</v>
      </c>
      <c r="L901" s="734">
        <v>80.69</v>
      </c>
      <c r="M901" s="734">
        <v>1</v>
      </c>
      <c r="N901" s="735">
        <v>80.69</v>
      </c>
    </row>
    <row r="902" spans="1:14" ht="14.45" customHeight="1" x14ac:dyDescent="0.2">
      <c r="A902" s="729" t="s">
        <v>594</v>
      </c>
      <c r="B902" s="730" t="s">
        <v>595</v>
      </c>
      <c r="C902" s="731" t="s">
        <v>619</v>
      </c>
      <c r="D902" s="732" t="s">
        <v>620</v>
      </c>
      <c r="E902" s="733">
        <v>50113001</v>
      </c>
      <c r="F902" s="732" t="s">
        <v>632</v>
      </c>
      <c r="G902" s="731" t="s">
        <v>629</v>
      </c>
      <c r="H902" s="731">
        <v>237329</v>
      </c>
      <c r="I902" s="731">
        <v>237329</v>
      </c>
      <c r="J902" s="731" t="s">
        <v>1576</v>
      </c>
      <c r="K902" s="731" t="s">
        <v>755</v>
      </c>
      <c r="L902" s="734">
        <v>109.59000000000003</v>
      </c>
      <c r="M902" s="734">
        <v>2</v>
      </c>
      <c r="N902" s="735">
        <v>219.18000000000006</v>
      </c>
    </row>
    <row r="903" spans="1:14" ht="14.45" customHeight="1" x14ac:dyDescent="0.2">
      <c r="A903" s="729" t="s">
        <v>594</v>
      </c>
      <c r="B903" s="730" t="s">
        <v>595</v>
      </c>
      <c r="C903" s="731" t="s">
        <v>619</v>
      </c>
      <c r="D903" s="732" t="s">
        <v>620</v>
      </c>
      <c r="E903" s="733">
        <v>50113001</v>
      </c>
      <c r="F903" s="732" t="s">
        <v>632</v>
      </c>
      <c r="G903" s="731" t="s">
        <v>629</v>
      </c>
      <c r="H903" s="731">
        <v>237330</v>
      </c>
      <c r="I903" s="731">
        <v>237330</v>
      </c>
      <c r="J903" s="731" t="s">
        <v>1081</v>
      </c>
      <c r="K903" s="731" t="s">
        <v>1082</v>
      </c>
      <c r="L903" s="734">
        <v>110.40434782608695</v>
      </c>
      <c r="M903" s="734">
        <v>23</v>
      </c>
      <c r="N903" s="735">
        <v>2539.2999999999997</v>
      </c>
    </row>
    <row r="904" spans="1:14" ht="14.45" customHeight="1" x14ac:dyDescent="0.2">
      <c r="A904" s="729" t="s">
        <v>594</v>
      </c>
      <c r="B904" s="730" t="s">
        <v>595</v>
      </c>
      <c r="C904" s="731" t="s">
        <v>619</v>
      </c>
      <c r="D904" s="732" t="s">
        <v>620</v>
      </c>
      <c r="E904" s="733">
        <v>50113001</v>
      </c>
      <c r="F904" s="732" t="s">
        <v>632</v>
      </c>
      <c r="G904" s="731" t="s">
        <v>629</v>
      </c>
      <c r="H904" s="731">
        <v>102684</v>
      </c>
      <c r="I904" s="731">
        <v>2684</v>
      </c>
      <c r="J904" s="731" t="s">
        <v>1090</v>
      </c>
      <c r="K904" s="731" t="s">
        <v>1092</v>
      </c>
      <c r="L904" s="734">
        <v>111.80083333333333</v>
      </c>
      <c r="M904" s="734">
        <v>48</v>
      </c>
      <c r="N904" s="735">
        <v>5366.44</v>
      </c>
    </row>
    <row r="905" spans="1:14" ht="14.45" customHeight="1" x14ac:dyDescent="0.2">
      <c r="A905" s="729" t="s">
        <v>594</v>
      </c>
      <c r="B905" s="730" t="s">
        <v>595</v>
      </c>
      <c r="C905" s="731" t="s">
        <v>619</v>
      </c>
      <c r="D905" s="732" t="s">
        <v>620</v>
      </c>
      <c r="E905" s="733">
        <v>50113001</v>
      </c>
      <c r="F905" s="732" t="s">
        <v>632</v>
      </c>
      <c r="G905" s="731" t="s">
        <v>648</v>
      </c>
      <c r="H905" s="731">
        <v>127738</v>
      </c>
      <c r="I905" s="731">
        <v>127738</v>
      </c>
      <c r="J905" s="731" t="s">
        <v>1095</v>
      </c>
      <c r="K905" s="731" t="s">
        <v>1582</v>
      </c>
      <c r="L905" s="734">
        <v>466.67999999999995</v>
      </c>
      <c r="M905" s="734">
        <v>14</v>
      </c>
      <c r="N905" s="735">
        <v>6533.5199999999995</v>
      </c>
    </row>
    <row r="906" spans="1:14" ht="14.45" customHeight="1" x14ac:dyDescent="0.2">
      <c r="A906" s="729" t="s">
        <v>594</v>
      </c>
      <c r="B906" s="730" t="s">
        <v>595</v>
      </c>
      <c r="C906" s="731" t="s">
        <v>619</v>
      </c>
      <c r="D906" s="732" t="s">
        <v>620</v>
      </c>
      <c r="E906" s="733">
        <v>50113001</v>
      </c>
      <c r="F906" s="732" t="s">
        <v>632</v>
      </c>
      <c r="G906" s="731" t="s">
        <v>648</v>
      </c>
      <c r="H906" s="731">
        <v>239964</v>
      </c>
      <c r="I906" s="731">
        <v>239964</v>
      </c>
      <c r="J906" s="731" t="s">
        <v>1095</v>
      </c>
      <c r="K906" s="731" t="s">
        <v>1096</v>
      </c>
      <c r="L906" s="734">
        <v>152.04500000000002</v>
      </c>
      <c r="M906" s="734">
        <v>8</v>
      </c>
      <c r="N906" s="735">
        <v>1216.3600000000001</v>
      </c>
    </row>
    <row r="907" spans="1:14" ht="14.45" customHeight="1" x14ac:dyDescent="0.2">
      <c r="A907" s="729" t="s">
        <v>594</v>
      </c>
      <c r="B907" s="730" t="s">
        <v>595</v>
      </c>
      <c r="C907" s="731" t="s">
        <v>619</v>
      </c>
      <c r="D907" s="732" t="s">
        <v>620</v>
      </c>
      <c r="E907" s="733">
        <v>50113001</v>
      </c>
      <c r="F907" s="732" t="s">
        <v>632</v>
      </c>
      <c r="G907" s="731" t="s">
        <v>648</v>
      </c>
      <c r="H907" s="731">
        <v>239965</v>
      </c>
      <c r="I907" s="731">
        <v>239965</v>
      </c>
      <c r="J907" s="731" t="s">
        <v>1095</v>
      </c>
      <c r="K907" s="731" t="s">
        <v>1582</v>
      </c>
      <c r="L907" s="734">
        <v>426.64928571428567</v>
      </c>
      <c r="M907" s="734">
        <v>14</v>
      </c>
      <c r="N907" s="735">
        <v>5973.0899999999992</v>
      </c>
    </row>
    <row r="908" spans="1:14" ht="14.45" customHeight="1" x14ac:dyDescent="0.2">
      <c r="A908" s="729" t="s">
        <v>594</v>
      </c>
      <c r="B908" s="730" t="s">
        <v>595</v>
      </c>
      <c r="C908" s="731" t="s">
        <v>619</v>
      </c>
      <c r="D908" s="732" t="s">
        <v>620</v>
      </c>
      <c r="E908" s="733">
        <v>50113001</v>
      </c>
      <c r="F908" s="732" t="s">
        <v>632</v>
      </c>
      <c r="G908" s="731" t="s">
        <v>648</v>
      </c>
      <c r="H908" s="731">
        <v>127737</v>
      </c>
      <c r="I908" s="731">
        <v>127737</v>
      </c>
      <c r="J908" s="731" t="s">
        <v>1095</v>
      </c>
      <c r="K908" s="731" t="s">
        <v>1096</v>
      </c>
      <c r="L908" s="734">
        <v>67.39</v>
      </c>
      <c r="M908" s="734">
        <v>2</v>
      </c>
      <c r="N908" s="735">
        <v>134.78</v>
      </c>
    </row>
    <row r="909" spans="1:14" ht="14.45" customHeight="1" x14ac:dyDescent="0.2">
      <c r="A909" s="729" t="s">
        <v>594</v>
      </c>
      <c r="B909" s="730" t="s">
        <v>595</v>
      </c>
      <c r="C909" s="731" t="s">
        <v>619</v>
      </c>
      <c r="D909" s="732" t="s">
        <v>620</v>
      </c>
      <c r="E909" s="733">
        <v>50113001</v>
      </c>
      <c r="F909" s="732" t="s">
        <v>632</v>
      </c>
      <c r="G909" s="731" t="s">
        <v>329</v>
      </c>
      <c r="H909" s="731">
        <v>224479</v>
      </c>
      <c r="I909" s="731">
        <v>224479</v>
      </c>
      <c r="J909" s="731" t="s">
        <v>1797</v>
      </c>
      <c r="K909" s="731" t="s">
        <v>1798</v>
      </c>
      <c r="L909" s="734">
        <v>222.99</v>
      </c>
      <c r="M909" s="734">
        <v>2</v>
      </c>
      <c r="N909" s="735">
        <v>445.98</v>
      </c>
    </row>
    <row r="910" spans="1:14" ht="14.45" customHeight="1" x14ac:dyDescent="0.2">
      <c r="A910" s="729" t="s">
        <v>594</v>
      </c>
      <c r="B910" s="730" t="s">
        <v>595</v>
      </c>
      <c r="C910" s="731" t="s">
        <v>619</v>
      </c>
      <c r="D910" s="732" t="s">
        <v>620</v>
      </c>
      <c r="E910" s="733">
        <v>50113001</v>
      </c>
      <c r="F910" s="732" t="s">
        <v>632</v>
      </c>
      <c r="G910" s="731" t="s">
        <v>629</v>
      </c>
      <c r="H910" s="731">
        <v>194763</v>
      </c>
      <c r="I910" s="731">
        <v>94763</v>
      </c>
      <c r="J910" s="731" t="s">
        <v>1592</v>
      </c>
      <c r="K910" s="731" t="s">
        <v>1593</v>
      </c>
      <c r="L910" s="734">
        <v>212.51999999999998</v>
      </c>
      <c r="M910" s="734">
        <v>2</v>
      </c>
      <c r="N910" s="735">
        <v>425.03999999999996</v>
      </c>
    </row>
    <row r="911" spans="1:14" ht="14.45" customHeight="1" x14ac:dyDescent="0.2">
      <c r="A911" s="729" t="s">
        <v>594</v>
      </c>
      <c r="B911" s="730" t="s">
        <v>595</v>
      </c>
      <c r="C911" s="731" t="s">
        <v>619</v>
      </c>
      <c r="D911" s="732" t="s">
        <v>620</v>
      </c>
      <c r="E911" s="733">
        <v>50113001</v>
      </c>
      <c r="F911" s="732" t="s">
        <v>632</v>
      </c>
      <c r="G911" s="731" t="s">
        <v>629</v>
      </c>
      <c r="H911" s="731">
        <v>104307</v>
      </c>
      <c r="I911" s="731">
        <v>4307</v>
      </c>
      <c r="J911" s="731" t="s">
        <v>1134</v>
      </c>
      <c r="K911" s="731" t="s">
        <v>1135</v>
      </c>
      <c r="L911" s="734">
        <v>351.04999999999995</v>
      </c>
      <c r="M911" s="734">
        <v>2</v>
      </c>
      <c r="N911" s="735">
        <v>702.09999999999991</v>
      </c>
    </row>
    <row r="912" spans="1:14" ht="14.45" customHeight="1" x14ac:dyDescent="0.2">
      <c r="A912" s="729" t="s">
        <v>594</v>
      </c>
      <c r="B912" s="730" t="s">
        <v>595</v>
      </c>
      <c r="C912" s="731" t="s">
        <v>619</v>
      </c>
      <c r="D912" s="732" t="s">
        <v>620</v>
      </c>
      <c r="E912" s="733">
        <v>50113001</v>
      </c>
      <c r="F912" s="732" t="s">
        <v>632</v>
      </c>
      <c r="G912" s="731" t="s">
        <v>648</v>
      </c>
      <c r="H912" s="731">
        <v>100536</v>
      </c>
      <c r="I912" s="731">
        <v>536</v>
      </c>
      <c r="J912" s="731" t="s">
        <v>1136</v>
      </c>
      <c r="K912" s="731" t="s">
        <v>642</v>
      </c>
      <c r="L912" s="734">
        <v>49.320000000000029</v>
      </c>
      <c r="M912" s="734">
        <v>377</v>
      </c>
      <c r="N912" s="735">
        <v>18593.64000000001</v>
      </c>
    </row>
    <row r="913" spans="1:14" ht="14.45" customHeight="1" x14ac:dyDescent="0.2">
      <c r="A913" s="729" t="s">
        <v>594</v>
      </c>
      <c r="B913" s="730" t="s">
        <v>595</v>
      </c>
      <c r="C913" s="731" t="s">
        <v>619</v>
      </c>
      <c r="D913" s="732" t="s">
        <v>620</v>
      </c>
      <c r="E913" s="733">
        <v>50113001</v>
      </c>
      <c r="F913" s="732" t="s">
        <v>632</v>
      </c>
      <c r="G913" s="731" t="s">
        <v>648</v>
      </c>
      <c r="H913" s="731">
        <v>107981</v>
      </c>
      <c r="I913" s="731">
        <v>7981</v>
      </c>
      <c r="J913" s="731" t="s">
        <v>1137</v>
      </c>
      <c r="K913" s="731" t="s">
        <v>1140</v>
      </c>
      <c r="L913" s="734">
        <v>41.27</v>
      </c>
      <c r="M913" s="734">
        <v>1</v>
      </c>
      <c r="N913" s="735">
        <v>41.27</v>
      </c>
    </row>
    <row r="914" spans="1:14" ht="14.45" customHeight="1" x14ac:dyDescent="0.2">
      <c r="A914" s="729" t="s">
        <v>594</v>
      </c>
      <c r="B914" s="730" t="s">
        <v>595</v>
      </c>
      <c r="C914" s="731" t="s">
        <v>619</v>
      </c>
      <c r="D914" s="732" t="s">
        <v>620</v>
      </c>
      <c r="E914" s="733">
        <v>50113001</v>
      </c>
      <c r="F914" s="732" t="s">
        <v>632</v>
      </c>
      <c r="G914" s="731" t="s">
        <v>648</v>
      </c>
      <c r="H914" s="731">
        <v>187607</v>
      </c>
      <c r="I914" s="731">
        <v>187607</v>
      </c>
      <c r="J914" s="731" t="s">
        <v>1605</v>
      </c>
      <c r="K914" s="731" t="s">
        <v>1606</v>
      </c>
      <c r="L914" s="734">
        <v>273.89999999999998</v>
      </c>
      <c r="M914" s="734">
        <v>2</v>
      </c>
      <c r="N914" s="735">
        <v>547.79999999999995</v>
      </c>
    </row>
    <row r="915" spans="1:14" ht="14.45" customHeight="1" x14ac:dyDescent="0.2">
      <c r="A915" s="729" t="s">
        <v>594</v>
      </c>
      <c r="B915" s="730" t="s">
        <v>595</v>
      </c>
      <c r="C915" s="731" t="s">
        <v>619</v>
      </c>
      <c r="D915" s="732" t="s">
        <v>620</v>
      </c>
      <c r="E915" s="733">
        <v>50113001</v>
      </c>
      <c r="F915" s="732" t="s">
        <v>632</v>
      </c>
      <c r="G915" s="731" t="s">
        <v>629</v>
      </c>
      <c r="H915" s="731">
        <v>100874</v>
      </c>
      <c r="I915" s="731">
        <v>874</v>
      </c>
      <c r="J915" s="731" t="s">
        <v>1607</v>
      </c>
      <c r="K915" s="731" t="s">
        <v>1405</v>
      </c>
      <c r="L915" s="734">
        <v>83.475777777777779</v>
      </c>
      <c r="M915" s="734">
        <v>45</v>
      </c>
      <c r="N915" s="735">
        <v>3756.41</v>
      </c>
    </row>
    <row r="916" spans="1:14" ht="14.45" customHeight="1" x14ac:dyDescent="0.2">
      <c r="A916" s="729" t="s">
        <v>594</v>
      </c>
      <c r="B916" s="730" t="s">
        <v>595</v>
      </c>
      <c r="C916" s="731" t="s">
        <v>619</v>
      </c>
      <c r="D916" s="732" t="s">
        <v>620</v>
      </c>
      <c r="E916" s="733">
        <v>50113001</v>
      </c>
      <c r="F916" s="732" t="s">
        <v>632</v>
      </c>
      <c r="G916" s="731" t="s">
        <v>629</v>
      </c>
      <c r="H916" s="731">
        <v>200863</v>
      </c>
      <c r="I916" s="731">
        <v>200863</v>
      </c>
      <c r="J916" s="731" t="s">
        <v>1149</v>
      </c>
      <c r="K916" s="731" t="s">
        <v>1150</v>
      </c>
      <c r="L916" s="734">
        <v>85.45</v>
      </c>
      <c r="M916" s="734">
        <v>2</v>
      </c>
      <c r="N916" s="735">
        <v>170.9</v>
      </c>
    </row>
    <row r="917" spans="1:14" ht="14.45" customHeight="1" x14ac:dyDescent="0.2">
      <c r="A917" s="729" t="s">
        <v>594</v>
      </c>
      <c r="B917" s="730" t="s">
        <v>595</v>
      </c>
      <c r="C917" s="731" t="s">
        <v>619</v>
      </c>
      <c r="D917" s="732" t="s">
        <v>620</v>
      </c>
      <c r="E917" s="733">
        <v>50113001</v>
      </c>
      <c r="F917" s="732" t="s">
        <v>632</v>
      </c>
      <c r="G917" s="731" t="s">
        <v>629</v>
      </c>
      <c r="H917" s="731">
        <v>100876</v>
      </c>
      <c r="I917" s="731">
        <v>876</v>
      </c>
      <c r="J917" s="731" t="s">
        <v>1149</v>
      </c>
      <c r="K917" s="731" t="s">
        <v>1405</v>
      </c>
      <c r="L917" s="734">
        <v>73.609999999999985</v>
      </c>
      <c r="M917" s="734">
        <v>1</v>
      </c>
      <c r="N917" s="735">
        <v>73.609999999999985</v>
      </c>
    </row>
    <row r="918" spans="1:14" ht="14.45" customHeight="1" x14ac:dyDescent="0.2">
      <c r="A918" s="729" t="s">
        <v>594</v>
      </c>
      <c r="B918" s="730" t="s">
        <v>595</v>
      </c>
      <c r="C918" s="731" t="s">
        <v>619</v>
      </c>
      <c r="D918" s="732" t="s">
        <v>620</v>
      </c>
      <c r="E918" s="733">
        <v>50113001</v>
      </c>
      <c r="F918" s="732" t="s">
        <v>632</v>
      </c>
      <c r="G918" s="731" t="s">
        <v>648</v>
      </c>
      <c r="H918" s="731">
        <v>118172</v>
      </c>
      <c r="I918" s="731">
        <v>18172</v>
      </c>
      <c r="J918" s="731" t="s">
        <v>1176</v>
      </c>
      <c r="K918" s="731" t="s">
        <v>1612</v>
      </c>
      <c r="L918" s="734">
        <v>390.5</v>
      </c>
      <c r="M918" s="734">
        <v>28</v>
      </c>
      <c r="N918" s="735">
        <v>10934</v>
      </c>
    </row>
    <row r="919" spans="1:14" ht="14.45" customHeight="1" x14ac:dyDescent="0.2">
      <c r="A919" s="729" t="s">
        <v>594</v>
      </c>
      <c r="B919" s="730" t="s">
        <v>595</v>
      </c>
      <c r="C919" s="731" t="s">
        <v>619</v>
      </c>
      <c r="D919" s="732" t="s">
        <v>620</v>
      </c>
      <c r="E919" s="733">
        <v>50113001</v>
      </c>
      <c r="F919" s="732" t="s">
        <v>632</v>
      </c>
      <c r="G919" s="731" t="s">
        <v>648</v>
      </c>
      <c r="H919" s="731">
        <v>118175</v>
      </c>
      <c r="I919" s="731">
        <v>18175</v>
      </c>
      <c r="J919" s="731" t="s">
        <v>1176</v>
      </c>
      <c r="K919" s="731" t="s">
        <v>1613</v>
      </c>
      <c r="L919" s="734">
        <v>627</v>
      </c>
      <c r="M919" s="734">
        <v>14</v>
      </c>
      <c r="N919" s="735">
        <v>8778</v>
      </c>
    </row>
    <row r="920" spans="1:14" ht="14.45" customHeight="1" x14ac:dyDescent="0.2">
      <c r="A920" s="729" t="s">
        <v>594</v>
      </c>
      <c r="B920" s="730" t="s">
        <v>595</v>
      </c>
      <c r="C920" s="731" t="s">
        <v>619</v>
      </c>
      <c r="D920" s="732" t="s">
        <v>620</v>
      </c>
      <c r="E920" s="733">
        <v>50113001</v>
      </c>
      <c r="F920" s="732" t="s">
        <v>632</v>
      </c>
      <c r="G920" s="731" t="s">
        <v>629</v>
      </c>
      <c r="H920" s="731">
        <v>207776</v>
      </c>
      <c r="I920" s="731">
        <v>207776</v>
      </c>
      <c r="J920" s="731" t="s">
        <v>1614</v>
      </c>
      <c r="K920" s="731" t="s">
        <v>1615</v>
      </c>
      <c r="L920" s="734">
        <v>253.86325811001421</v>
      </c>
      <c r="M920" s="734">
        <v>709</v>
      </c>
      <c r="N920" s="735">
        <v>179989.05000000008</v>
      </c>
    </row>
    <row r="921" spans="1:14" ht="14.45" customHeight="1" x14ac:dyDescent="0.2">
      <c r="A921" s="729" t="s">
        <v>594</v>
      </c>
      <c r="B921" s="730" t="s">
        <v>595</v>
      </c>
      <c r="C921" s="731" t="s">
        <v>619</v>
      </c>
      <c r="D921" s="732" t="s">
        <v>620</v>
      </c>
      <c r="E921" s="733">
        <v>50113001</v>
      </c>
      <c r="F921" s="732" t="s">
        <v>632</v>
      </c>
      <c r="G921" s="731" t="s">
        <v>629</v>
      </c>
      <c r="H921" s="731">
        <v>241679</v>
      </c>
      <c r="I921" s="731">
        <v>241679</v>
      </c>
      <c r="J921" s="731" t="s">
        <v>1181</v>
      </c>
      <c r="K921" s="731" t="s">
        <v>1182</v>
      </c>
      <c r="L921" s="734">
        <v>59.39</v>
      </c>
      <c r="M921" s="734">
        <v>8</v>
      </c>
      <c r="N921" s="735">
        <v>475.12</v>
      </c>
    </row>
    <row r="922" spans="1:14" ht="14.45" customHeight="1" x14ac:dyDescent="0.2">
      <c r="A922" s="729" t="s">
        <v>594</v>
      </c>
      <c r="B922" s="730" t="s">
        <v>595</v>
      </c>
      <c r="C922" s="731" t="s">
        <v>619</v>
      </c>
      <c r="D922" s="732" t="s">
        <v>620</v>
      </c>
      <c r="E922" s="733">
        <v>50113001</v>
      </c>
      <c r="F922" s="732" t="s">
        <v>632</v>
      </c>
      <c r="G922" s="731" t="s">
        <v>629</v>
      </c>
      <c r="H922" s="731">
        <v>161489</v>
      </c>
      <c r="I922" s="731">
        <v>161489</v>
      </c>
      <c r="J922" s="731" t="s">
        <v>1799</v>
      </c>
      <c r="K922" s="731" t="s">
        <v>1800</v>
      </c>
      <c r="L922" s="734">
        <v>784.14600000000019</v>
      </c>
      <c r="M922" s="734">
        <v>3</v>
      </c>
      <c r="N922" s="735">
        <v>2352.4380000000006</v>
      </c>
    </row>
    <row r="923" spans="1:14" ht="14.45" customHeight="1" x14ac:dyDescent="0.2">
      <c r="A923" s="729" t="s">
        <v>594</v>
      </c>
      <c r="B923" s="730" t="s">
        <v>595</v>
      </c>
      <c r="C923" s="731" t="s">
        <v>619</v>
      </c>
      <c r="D923" s="732" t="s">
        <v>620</v>
      </c>
      <c r="E923" s="733">
        <v>50113001</v>
      </c>
      <c r="F923" s="732" t="s">
        <v>632</v>
      </c>
      <c r="G923" s="731" t="s">
        <v>629</v>
      </c>
      <c r="H923" s="731">
        <v>118304</v>
      </c>
      <c r="I923" s="731">
        <v>18304</v>
      </c>
      <c r="J923" s="731" t="s">
        <v>1183</v>
      </c>
      <c r="K923" s="731" t="s">
        <v>1184</v>
      </c>
      <c r="L923" s="734">
        <v>185.61000000000004</v>
      </c>
      <c r="M923" s="734">
        <v>119</v>
      </c>
      <c r="N923" s="735">
        <v>22087.590000000004</v>
      </c>
    </row>
    <row r="924" spans="1:14" ht="14.45" customHeight="1" x14ac:dyDescent="0.2">
      <c r="A924" s="729" t="s">
        <v>594</v>
      </c>
      <c r="B924" s="730" t="s">
        <v>595</v>
      </c>
      <c r="C924" s="731" t="s">
        <v>619</v>
      </c>
      <c r="D924" s="732" t="s">
        <v>620</v>
      </c>
      <c r="E924" s="733">
        <v>50113001</v>
      </c>
      <c r="F924" s="732" t="s">
        <v>632</v>
      </c>
      <c r="G924" s="731" t="s">
        <v>629</v>
      </c>
      <c r="H924" s="731">
        <v>118305</v>
      </c>
      <c r="I924" s="731">
        <v>18305</v>
      </c>
      <c r="J924" s="731" t="s">
        <v>1183</v>
      </c>
      <c r="K924" s="731" t="s">
        <v>1185</v>
      </c>
      <c r="L924" s="734">
        <v>242</v>
      </c>
      <c r="M924" s="734">
        <v>90</v>
      </c>
      <c r="N924" s="735">
        <v>21780</v>
      </c>
    </row>
    <row r="925" spans="1:14" ht="14.45" customHeight="1" x14ac:dyDescent="0.2">
      <c r="A925" s="729" t="s">
        <v>594</v>
      </c>
      <c r="B925" s="730" t="s">
        <v>595</v>
      </c>
      <c r="C925" s="731" t="s">
        <v>619</v>
      </c>
      <c r="D925" s="732" t="s">
        <v>620</v>
      </c>
      <c r="E925" s="733">
        <v>50113001</v>
      </c>
      <c r="F925" s="732" t="s">
        <v>632</v>
      </c>
      <c r="G925" s="731" t="s">
        <v>629</v>
      </c>
      <c r="H925" s="731">
        <v>159357</v>
      </c>
      <c r="I925" s="731">
        <v>59357</v>
      </c>
      <c r="J925" s="731" t="s">
        <v>1186</v>
      </c>
      <c r="K925" s="731" t="s">
        <v>1187</v>
      </c>
      <c r="L925" s="734">
        <v>188.88</v>
      </c>
      <c r="M925" s="734">
        <v>77</v>
      </c>
      <c r="N925" s="735">
        <v>14543.76</v>
      </c>
    </row>
    <row r="926" spans="1:14" ht="14.45" customHeight="1" x14ac:dyDescent="0.2">
      <c r="A926" s="729" t="s">
        <v>594</v>
      </c>
      <c r="B926" s="730" t="s">
        <v>595</v>
      </c>
      <c r="C926" s="731" t="s">
        <v>619</v>
      </c>
      <c r="D926" s="732" t="s">
        <v>620</v>
      </c>
      <c r="E926" s="733">
        <v>50113001</v>
      </c>
      <c r="F926" s="732" t="s">
        <v>632</v>
      </c>
      <c r="G926" s="731" t="s">
        <v>629</v>
      </c>
      <c r="H926" s="731">
        <v>159358</v>
      </c>
      <c r="I926" s="731">
        <v>59358</v>
      </c>
      <c r="J926" s="731" t="s">
        <v>1186</v>
      </c>
      <c r="K926" s="731" t="s">
        <v>1801</v>
      </c>
      <c r="L926" s="734">
        <v>336.27000000000004</v>
      </c>
      <c r="M926" s="734">
        <v>2</v>
      </c>
      <c r="N926" s="735">
        <v>672.54000000000008</v>
      </c>
    </row>
    <row r="927" spans="1:14" ht="14.45" customHeight="1" x14ac:dyDescent="0.2">
      <c r="A927" s="729" t="s">
        <v>594</v>
      </c>
      <c r="B927" s="730" t="s">
        <v>595</v>
      </c>
      <c r="C927" s="731" t="s">
        <v>619</v>
      </c>
      <c r="D927" s="732" t="s">
        <v>620</v>
      </c>
      <c r="E927" s="733">
        <v>50113001</v>
      </c>
      <c r="F927" s="732" t="s">
        <v>632</v>
      </c>
      <c r="G927" s="731" t="s">
        <v>329</v>
      </c>
      <c r="H927" s="731">
        <v>235904</v>
      </c>
      <c r="I927" s="731">
        <v>235904</v>
      </c>
      <c r="J927" s="731" t="s">
        <v>1802</v>
      </c>
      <c r="K927" s="731" t="s">
        <v>1803</v>
      </c>
      <c r="L927" s="734">
        <v>1430</v>
      </c>
      <c r="M927" s="734">
        <v>4</v>
      </c>
      <c r="N927" s="735">
        <v>5720</v>
      </c>
    </row>
    <row r="928" spans="1:14" ht="14.45" customHeight="1" x14ac:dyDescent="0.2">
      <c r="A928" s="729" t="s">
        <v>594</v>
      </c>
      <c r="B928" s="730" t="s">
        <v>595</v>
      </c>
      <c r="C928" s="731" t="s">
        <v>619</v>
      </c>
      <c r="D928" s="732" t="s">
        <v>620</v>
      </c>
      <c r="E928" s="733">
        <v>50113001</v>
      </c>
      <c r="F928" s="732" t="s">
        <v>632</v>
      </c>
      <c r="G928" s="731" t="s">
        <v>329</v>
      </c>
      <c r="H928" s="731">
        <v>846853</v>
      </c>
      <c r="I928" s="731">
        <v>124418</v>
      </c>
      <c r="J928" s="731" t="s">
        <v>1802</v>
      </c>
      <c r="K928" s="731" t="s">
        <v>1094</v>
      </c>
      <c r="L928" s="734">
        <v>715</v>
      </c>
      <c r="M928" s="734">
        <v>15</v>
      </c>
      <c r="N928" s="735">
        <v>10725</v>
      </c>
    </row>
    <row r="929" spans="1:14" ht="14.45" customHeight="1" x14ac:dyDescent="0.2">
      <c r="A929" s="729" t="s">
        <v>594</v>
      </c>
      <c r="B929" s="730" t="s">
        <v>595</v>
      </c>
      <c r="C929" s="731" t="s">
        <v>619</v>
      </c>
      <c r="D929" s="732" t="s">
        <v>620</v>
      </c>
      <c r="E929" s="733">
        <v>50113001</v>
      </c>
      <c r="F929" s="732" t="s">
        <v>632</v>
      </c>
      <c r="G929" s="731" t="s">
        <v>648</v>
      </c>
      <c r="H929" s="731">
        <v>226455</v>
      </c>
      <c r="I929" s="731">
        <v>226455</v>
      </c>
      <c r="J929" s="731" t="s">
        <v>1618</v>
      </c>
      <c r="K929" s="731" t="s">
        <v>1619</v>
      </c>
      <c r="L929" s="734">
        <v>495</v>
      </c>
      <c r="M929" s="734">
        <v>2</v>
      </c>
      <c r="N929" s="735">
        <v>990</v>
      </c>
    </row>
    <row r="930" spans="1:14" ht="14.45" customHeight="1" x14ac:dyDescent="0.2">
      <c r="A930" s="729" t="s">
        <v>594</v>
      </c>
      <c r="B930" s="730" t="s">
        <v>595</v>
      </c>
      <c r="C930" s="731" t="s">
        <v>619</v>
      </c>
      <c r="D930" s="732" t="s">
        <v>620</v>
      </c>
      <c r="E930" s="733">
        <v>50113001</v>
      </c>
      <c r="F930" s="732" t="s">
        <v>632</v>
      </c>
      <c r="G930" s="731" t="s">
        <v>648</v>
      </c>
      <c r="H930" s="731">
        <v>220105</v>
      </c>
      <c r="I930" s="731">
        <v>220105</v>
      </c>
      <c r="J930" s="731" t="s">
        <v>1618</v>
      </c>
      <c r="K930" s="731" t="s">
        <v>1619</v>
      </c>
      <c r="L930" s="734">
        <v>499.33070890692062</v>
      </c>
      <c r="M930" s="734">
        <v>127</v>
      </c>
      <c r="N930" s="735">
        <v>63415.000031178919</v>
      </c>
    </row>
    <row r="931" spans="1:14" ht="14.45" customHeight="1" x14ac:dyDescent="0.2">
      <c r="A931" s="729" t="s">
        <v>594</v>
      </c>
      <c r="B931" s="730" t="s">
        <v>595</v>
      </c>
      <c r="C931" s="731" t="s">
        <v>619</v>
      </c>
      <c r="D931" s="732" t="s">
        <v>620</v>
      </c>
      <c r="E931" s="733">
        <v>50113001</v>
      </c>
      <c r="F931" s="732" t="s">
        <v>632</v>
      </c>
      <c r="G931" s="731" t="s">
        <v>648</v>
      </c>
      <c r="H931" s="731">
        <v>160320</v>
      </c>
      <c r="I931" s="731">
        <v>160320</v>
      </c>
      <c r="J931" s="731" t="s">
        <v>1804</v>
      </c>
      <c r="K931" s="731" t="s">
        <v>1805</v>
      </c>
      <c r="L931" s="734">
        <v>13395.293723849374</v>
      </c>
      <c r="M931" s="734">
        <v>7.17</v>
      </c>
      <c r="N931" s="735">
        <v>96044.256000000008</v>
      </c>
    </row>
    <row r="932" spans="1:14" ht="14.45" customHeight="1" x14ac:dyDescent="0.2">
      <c r="A932" s="729" t="s">
        <v>594</v>
      </c>
      <c r="B932" s="730" t="s">
        <v>595</v>
      </c>
      <c r="C932" s="731" t="s">
        <v>619</v>
      </c>
      <c r="D932" s="732" t="s">
        <v>620</v>
      </c>
      <c r="E932" s="733">
        <v>50113001</v>
      </c>
      <c r="F932" s="732" t="s">
        <v>632</v>
      </c>
      <c r="G932" s="731" t="s">
        <v>629</v>
      </c>
      <c r="H932" s="731">
        <v>200240</v>
      </c>
      <c r="I932" s="731">
        <v>200240</v>
      </c>
      <c r="J932" s="731" t="s">
        <v>1806</v>
      </c>
      <c r="K932" s="731" t="s">
        <v>1807</v>
      </c>
      <c r="L932" s="734">
        <v>0</v>
      </c>
      <c r="M932" s="734">
        <v>0</v>
      </c>
      <c r="N932" s="735">
        <v>0</v>
      </c>
    </row>
    <row r="933" spans="1:14" ht="14.45" customHeight="1" x14ac:dyDescent="0.2">
      <c r="A933" s="729" t="s">
        <v>594</v>
      </c>
      <c r="B933" s="730" t="s">
        <v>595</v>
      </c>
      <c r="C933" s="731" t="s">
        <v>619</v>
      </c>
      <c r="D933" s="732" t="s">
        <v>620</v>
      </c>
      <c r="E933" s="733">
        <v>50113001</v>
      </c>
      <c r="F933" s="732" t="s">
        <v>632</v>
      </c>
      <c r="G933" s="731" t="s">
        <v>648</v>
      </c>
      <c r="H933" s="731">
        <v>109711</v>
      </c>
      <c r="I933" s="731">
        <v>9711</v>
      </c>
      <c r="J933" s="731" t="s">
        <v>1209</v>
      </c>
      <c r="K933" s="731" t="s">
        <v>1629</v>
      </c>
      <c r="L933" s="734">
        <v>170.95923076923074</v>
      </c>
      <c r="M933" s="734">
        <v>13</v>
      </c>
      <c r="N933" s="735">
        <v>2222.4699999999998</v>
      </c>
    </row>
    <row r="934" spans="1:14" ht="14.45" customHeight="1" x14ac:dyDescent="0.2">
      <c r="A934" s="729" t="s">
        <v>594</v>
      </c>
      <c r="B934" s="730" t="s">
        <v>595</v>
      </c>
      <c r="C934" s="731" t="s">
        <v>619</v>
      </c>
      <c r="D934" s="732" t="s">
        <v>620</v>
      </c>
      <c r="E934" s="733">
        <v>50113001</v>
      </c>
      <c r="F934" s="732" t="s">
        <v>632</v>
      </c>
      <c r="G934" s="731" t="s">
        <v>629</v>
      </c>
      <c r="H934" s="731">
        <v>173399</v>
      </c>
      <c r="I934" s="731">
        <v>173399</v>
      </c>
      <c r="J934" s="731" t="s">
        <v>1808</v>
      </c>
      <c r="K934" s="731" t="s">
        <v>1809</v>
      </c>
      <c r="L934" s="734">
        <v>12297.109999999999</v>
      </c>
      <c r="M934" s="734">
        <v>43</v>
      </c>
      <c r="N934" s="735">
        <v>528775.73</v>
      </c>
    </row>
    <row r="935" spans="1:14" ht="14.45" customHeight="1" x14ac:dyDescent="0.2">
      <c r="A935" s="729" t="s">
        <v>594</v>
      </c>
      <c r="B935" s="730" t="s">
        <v>595</v>
      </c>
      <c r="C935" s="731" t="s">
        <v>619</v>
      </c>
      <c r="D935" s="732" t="s">
        <v>620</v>
      </c>
      <c r="E935" s="733">
        <v>50113001</v>
      </c>
      <c r="F935" s="732" t="s">
        <v>632</v>
      </c>
      <c r="G935" s="731" t="s">
        <v>629</v>
      </c>
      <c r="H935" s="731">
        <v>230920</v>
      </c>
      <c r="I935" s="731">
        <v>230920</v>
      </c>
      <c r="J935" s="731" t="s">
        <v>1630</v>
      </c>
      <c r="K935" s="731" t="s">
        <v>1631</v>
      </c>
      <c r="L935" s="734">
        <v>685.12529411764706</v>
      </c>
      <c r="M935" s="734">
        <v>102</v>
      </c>
      <c r="N935" s="735">
        <v>69882.78</v>
      </c>
    </row>
    <row r="936" spans="1:14" ht="14.45" customHeight="1" x14ac:dyDescent="0.2">
      <c r="A936" s="729" t="s">
        <v>594</v>
      </c>
      <c r="B936" s="730" t="s">
        <v>595</v>
      </c>
      <c r="C936" s="731" t="s">
        <v>619</v>
      </c>
      <c r="D936" s="732" t="s">
        <v>620</v>
      </c>
      <c r="E936" s="733">
        <v>50113001</v>
      </c>
      <c r="F936" s="732" t="s">
        <v>632</v>
      </c>
      <c r="G936" s="731" t="s">
        <v>629</v>
      </c>
      <c r="H936" s="731">
        <v>230918</v>
      </c>
      <c r="I936" s="731">
        <v>230918</v>
      </c>
      <c r="J936" s="731" t="s">
        <v>1632</v>
      </c>
      <c r="K936" s="731" t="s">
        <v>1633</v>
      </c>
      <c r="L936" s="734">
        <v>147.61999999999998</v>
      </c>
      <c r="M936" s="734">
        <v>40</v>
      </c>
      <c r="N936" s="735">
        <v>5904.7999999999993</v>
      </c>
    </row>
    <row r="937" spans="1:14" ht="14.45" customHeight="1" x14ac:dyDescent="0.2">
      <c r="A937" s="729" t="s">
        <v>594</v>
      </c>
      <c r="B937" s="730" t="s">
        <v>595</v>
      </c>
      <c r="C937" s="731" t="s">
        <v>619</v>
      </c>
      <c r="D937" s="732" t="s">
        <v>620</v>
      </c>
      <c r="E937" s="733">
        <v>50113001</v>
      </c>
      <c r="F937" s="732" t="s">
        <v>632</v>
      </c>
      <c r="G937" s="731" t="s">
        <v>629</v>
      </c>
      <c r="H937" s="731">
        <v>154269</v>
      </c>
      <c r="I937" s="731">
        <v>154269</v>
      </c>
      <c r="J937" s="731" t="s">
        <v>1810</v>
      </c>
      <c r="K937" s="731" t="s">
        <v>1811</v>
      </c>
      <c r="L937" s="734">
        <v>14558.876270039451</v>
      </c>
      <c r="M937" s="734">
        <v>1</v>
      </c>
      <c r="N937" s="735">
        <v>14558.876270039451</v>
      </c>
    </row>
    <row r="938" spans="1:14" ht="14.45" customHeight="1" x14ac:dyDescent="0.2">
      <c r="A938" s="729" t="s">
        <v>594</v>
      </c>
      <c r="B938" s="730" t="s">
        <v>595</v>
      </c>
      <c r="C938" s="731" t="s">
        <v>619</v>
      </c>
      <c r="D938" s="732" t="s">
        <v>620</v>
      </c>
      <c r="E938" s="733">
        <v>50113001</v>
      </c>
      <c r="F938" s="732" t="s">
        <v>632</v>
      </c>
      <c r="G938" s="731" t="s">
        <v>629</v>
      </c>
      <c r="H938" s="731">
        <v>216573</v>
      </c>
      <c r="I938" s="731">
        <v>216573</v>
      </c>
      <c r="J938" s="731" t="s">
        <v>1634</v>
      </c>
      <c r="K938" s="731" t="s">
        <v>1635</v>
      </c>
      <c r="L938" s="734">
        <v>61.699999999999989</v>
      </c>
      <c r="M938" s="734">
        <v>8</v>
      </c>
      <c r="N938" s="735">
        <v>493.59999999999991</v>
      </c>
    </row>
    <row r="939" spans="1:14" ht="14.45" customHeight="1" x14ac:dyDescent="0.2">
      <c r="A939" s="729" t="s">
        <v>594</v>
      </c>
      <c r="B939" s="730" t="s">
        <v>595</v>
      </c>
      <c r="C939" s="731" t="s">
        <v>619</v>
      </c>
      <c r="D939" s="732" t="s">
        <v>620</v>
      </c>
      <c r="E939" s="733">
        <v>50113001</v>
      </c>
      <c r="F939" s="732" t="s">
        <v>632</v>
      </c>
      <c r="G939" s="731" t="s">
        <v>629</v>
      </c>
      <c r="H939" s="731">
        <v>100610</v>
      </c>
      <c r="I939" s="731">
        <v>610</v>
      </c>
      <c r="J939" s="731" t="s">
        <v>1233</v>
      </c>
      <c r="K939" s="731" t="s">
        <v>1234</v>
      </c>
      <c r="L939" s="734">
        <v>65.513333333333321</v>
      </c>
      <c r="M939" s="734">
        <v>3</v>
      </c>
      <c r="N939" s="735">
        <v>196.53999999999996</v>
      </c>
    </row>
    <row r="940" spans="1:14" ht="14.45" customHeight="1" x14ac:dyDescent="0.2">
      <c r="A940" s="729" t="s">
        <v>594</v>
      </c>
      <c r="B940" s="730" t="s">
        <v>595</v>
      </c>
      <c r="C940" s="731" t="s">
        <v>619</v>
      </c>
      <c r="D940" s="732" t="s">
        <v>620</v>
      </c>
      <c r="E940" s="733">
        <v>50113001</v>
      </c>
      <c r="F940" s="732" t="s">
        <v>632</v>
      </c>
      <c r="G940" s="731" t="s">
        <v>629</v>
      </c>
      <c r="H940" s="731">
        <v>100612</v>
      </c>
      <c r="I940" s="731">
        <v>612</v>
      </c>
      <c r="J940" s="731" t="s">
        <v>1235</v>
      </c>
      <c r="K940" s="731" t="s">
        <v>695</v>
      </c>
      <c r="L940" s="734">
        <v>67.580000000000013</v>
      </c>
      <c r="M940" s="734">
        <v>2</v>
      </c>
      <c r="N940" s="735">
        <v>135.16000000000003</v>
      </c>
    </row>
    <row r="941" spans="1:14" ht="14.45" customHeight="1" x14ac:dyDescent="0.2">
      <c r="A941" s="729" t="s">
        <v>594</v>
      </c>
      <c r="B941" s="730" t="s">
        <v>595</v>
      </c>
      <c r="C941" s="731" t="s">
        <v>619</v>
      </c>
      <c r="D941" s="732" t="s">
        <v>620</v>
      </c>
      <c r="E941" s="733">
        <v>50113001</v>
      </c>
      <c r="F941" s="732" t="s">
        <v>632</v>
      </c>
      <c r="G941" s="731" t="s">
        <v>629</v>
      </c>
      <c r="H941" s="731">
        <v>128178</v>
      </c>
      <c r="I941" s="731">
        <v>28178</v>
      </c>
      <c r="J941" s="731" t="s">
        <v>1812</v>
      </c>
      <c r="K941" s="731" t="s">
        <v>1813</v>
      </c>
      <c r="L941" s="734">
        <v>1292.5199999999995</v>
      </c>
      <c r="M941" s="734">
        <v>65</v>
      </c>
      <c r="N941" s="735">
        <v>84013.799999999974</v>
      </c>
    </row>
    <row r="942" spans="1:14" ht="14.45" customHeight="1" x14ac:dyDescent="0.2">
      <c r="A942" s="729" t="s">
        <v>594</v>
      </c>
      <c r="B942" s="730" t="s">
        <v>595</v>
      </c>
      <c r="C942" s="731" t="s">
        <v>619</v>
      </c>
      <c r="D942" s="732" t="s">
        <v>620</v>
      </c>
      <c r="E942" s="733">
        <v>50113001</v>
      </c>
      <c r="F942" s="732" t="s">
        <v>632</v>
      </c>
      <c r="G942" s="731" t="s">
        <v>629</v>
      </c>
      <c r="H942" s="731">
        <v>128176</v>
      </c>
      <c r="I942" s="731">
        <v>28176</v>
      </c>
      <c r="J942" s="731" t="s">
        <v>1812</v>
      </c>
      <c r="K942" s="731" t="s">
        <v>1814</v>
      </c>
      <c r="L942" s="734">
        <v>6775.7599999999993</v>
      </c>
      <c r="M942" s="734">
        <v>18</v>
      </c>
      <c r="N942" s="735">
        <v>121963.68</v>
      </c>
    </row>
    <row r="943" spans="1:14" ht="14.45" customHeight="1" x14ac:dyDescent="0.2">
      <c r="A943" s="729" t="s">
        <v>594</v>
      </c>
      <c r="B943" s="730" t="s">
        <v>595</v>
      </c>
      <c r="C943" s="731" t="s">
        <v>619</v>
      </c>
      <c r="D943" s="732" t="s">
        <v>620</v>
      </c>
      <c r="E943" s="733">
        <v>50113001</v>
      </c>
      <c r="F943" s="732" t="s">
        <v>632</v>
      </c>
      <c r="G943" s="731" t="s">
        <v>629</v>
      </c>
      <c r="H943" s="731">
        <v>171615</v>
      </c>
      <c r="I943" s="731">
        <v>171615</v>
      </c>
      <c r="J943" s="731" t="s">
        <v>1636</v>
      </c>
      <c r="K943" s="731" t="s">
        <v>867</v>
      </c>
      <c r="L943" s="734">
        <v>167.12</v>
      </c>
      <c r="M943" s="734">
        <v>1</v>
      </c>
      <c r="N943" s="735">
        <v>167.12</v>
      </c>
    </row>
    <row r="944" spans="1:14" ht="14.45" customHeight="1" x14ac:dyDescent="0.2">
      <c r="A944" s="729" t="s">
        <v>594</v>
      </c>
      <c r="B944" s="730" t="s">
        <v>595</v>
      </c>
      <c r="C944" s="731" t="s">
        <v>619</v>
      </c>
      <c r="D944" s="732" t="s">
        <v>620</v>
      </c>
      <c r="E944" s="733">
        <v>50113001</v>
      </c>
      <c r="F944" s="732" t="s">
        <v>632</v>
      </c>
      <c r="G944" s="731" t="s">
        <v>629</v>
      </c>
      <c r="H944" s="731">
        <v>216469</v>
      </c>
      <c r="I944" s="731">
        <v>216469</v>
      </c>
      <c r="J944" s="731" t="s">
        <v>1247</v>
      </c>
      <c r="K944" s="731" t="s">
        <v>1248</v>
      </c>
      <c r="L944" s="734">
        <v>58.401481481481476</v>
      </c>
      <c r="M944" s="734">
        <v>54</v>
      </c>
      <c r="N944" s="735">
        <v>3153.68</v>
      </c>
    </row>
    <row r="945" spans="1:14" ht="14.45" customHeight="1" x14ac:dyDescent="0.2">
      <c r="A945" s="729" t="s">
        <v>594</v>
      </c>
      <c r="B945" s="730" t="s">
        <v>595</v>
      </c>
      <c r="C945" s="731" t="s">
        <v>619</v>
      </c>
      <c r="D945" s="732" t="s">
        <v>620</v>
      </c>
      <c r="E945" s="733">
        <v>50113001</v>
      </c>
      <c r="F945" s="732" t="s">
        <v>632</v>
      </c>
      <c r="G945" s="731" t="s">
        <v>629</v>
      </c>
      <c r="H945" s="731">
        <v>850095</v>
      </c>
      <c r="I945" s="731">
        <v>120406</v>
      </c>
      <c r="J945" s="731" t="s">
        <v>1247</v>
      </c>
      <c r="K945" s="731" t="s">
        <v>1248</v>
      </c>
      <c r="L945" s="734">
        <v>58.393846153846148</v>
      </c>
      <c r="M945" s="734">
        <v>26</v>
      </c>
      <c r="N945" s="735">
        <v>1518.2399999999998</v>
      </c>
    </row>
    <row r="946" spans="1:14" ht="14.45" customHeight="1" x14ac:dyDescent="0.2">
      <c r="A946" s="729" t="s">
        <v>594</v>
      </c>
      <c r="B946" s="730" t="s">
        <v>595</v>
      </c>
      <c r="C946" s="731" t="s">
        <v>619</v>
      </c>
      <c r="D946" s="732" t="s">
        <v>620</v>
      </c>
      <c r="E946" s="733">
        <v>50113001</v>
      </c>
      <c r="F946" s="732" t="s">
        <v>632</v>
      </c>
      <c r="G946" s="731" t="s">
        <v>629</v>
      </c>
      <c r="H946" s="731">
        <v>191836</v>
      </c>
      <c r="I946" s="731">
        <v>91836</v>
      </c>
      <c r="J946" s="731" t="s">
        <v>1251</v>
      </c>
      <c r="K946" s="731" t="s">
        <v>1252</v>
      </c>
      <c r="L946" s="734">
        <v>44.23</v>
      </c>
      <c r="M946" s="734">
        <v>1</v>
      </c>
      <c r="N946" s="735">
        <v>44.23</v>
      </c>
    </row>
    <row r="947" spans="1:14" ht="14.45" customHeight="1" x14ac:dyDescent="0.2">
      <c r="A947" s="729" t="s">
        <v>594</v>
      </c>
      <c r="B947" s="730" t="s">
        <v>595</v>
      </c>
      <c r="C947" s="731" t="s">
        <v>619</v>
      </c>
      <c r="D947" s="732" t="s">
        <v>620</v>
      </c>
      <c r="E947" s="733">
        <v>50113001</v>
      </c>
      <c r="F947" s="732" t="s">
        <v>632</v>
      </c>
      <c r="G947" s="731" t="s">
        <v>629</v>
      </c>
      <c r="H947" s="731">
        <v>226000</v>
      </c>
      <c r="I947" s="731">
        <v>226000</v>
      </c>
      <c r="J947" s="731" t="s">
        <v>1644</v>
      </c>
      <c r="K947" s="731" t="s">
        <v>1645</v>
      </c>
      <c r="L947" s="734">
        <v>316.41250000000002</v>
      </c>
      <c r="M947" s="734">
        <v>8</v>
      </c>
      <c r="N947" s="735">
        <v>2531.3000000000002</v>
      </c>
    </row>
    <row r="948" spans="1:14" ht="14.45" customHeight="1" x14ac:dyDescent="0.2">
      <c r="A948" s="729" t="s">
        <v>594</v>
      </c>
      <c r="B948" s="730" t="s">
        <v>595</v>
      </c>
      <c r="C948" s="731" t="s">
        <v>619</v>
      </c>
      <c r="D948" s="732" t="s">
        <v>620</v>
      </c>
      <c r="E948" s="733">
        <v>50113001</v>
      </c>
      <c r="F948" s="732" t="s">
        <v>632</v>
      </c>
      <c r="G948" s="731" t="s">
        <v>629</v>
      </c>
      <c r="H948" s="731">
        <v>242203</v>
      </c>
      <c r="I948" s="731">
        <v>242203</v>
      </c>
      <c r="J948" s="731" t="s">
        <v>1648</v>
      </c>
      <c r="K948" s="731" t="s">
        <v>1649</v>
      </c>
      <c r="L948" s="734">
        <v>104.5</v>
      </c>
      <c r="M948" s="734">
        <v>77</v>
      </c>
      <c r="N948" s="735">
        <v>8046.5</v>
      </c>
    </row>
    <row r="949" spans="1:14" ht="14.45" customHeight="1" x14ac:dyDescent="0.2">
      <c r="A949" s="729" t="s">
        <v>594</v>
      </c>
      <c r="B949" s="730" t="s">
        <v>595</v>
      </c>
      <c r="C949" s="731" t="s">
        <v>619</v>
      </c>
      <c r="D949" s="732" t="s">
        <v>620</v>
      </c>
      <c r="E949" s="733">
        <v>50113013</v>
      </c>
      <c r="F949" s="732" t="s">
        <v>1345</v>
      </c>
      <c r="G949" s="731" t="s">
        <v>629</v>
      </c>
      <c r="H949" s="731">
        <v>208820</v>
      </c>
      <c r="I949" s="731">
        <v>208820</v>
      </c>
      <c r="J949" s="731" t="s">
        <v>1742</v>
      </c>
      <c r="K949" s="731" t="s">
        <v>1743</v>
      </c>
      <c r="L949" s="734">
        <v>1932.76</v>
      </c>
      <c r="M949" s="734">
        <v>29</v>
      </c>
      <c r="N949" s="735">
        <v>56050.04</v>
      </c>
    </row>
    <row r="950" spans="1:14" ht="14.45" customHeight="1" x14ac:dyDescent="0.2">
      <c r="A950" s="729" t="s">
        <v>594</v>
      </c>
      <c r="B950" s="730" t="s">
        <v>595</v>
      </c>
      <c r="C950" s="731" t="s">
        <v>619</v>
      </c>
      <c r="D950" s="732" t="s">
        <v>620</v>
      </c>
      <c r="E950" s="733">
        <v>50113013</v>
      </c>
      <c r="F950" s="732" t="s">
        <v>1345</v>
      </c>
      <c r="G950" s="731" t="s">
        <v>629</v>
      </c>
      <c r="H950" s="731">
        <v>106264</v>
      </c>
      <c r="I950" s="731">
        <v>6264</v>
      </c>
      <c r="J950" s="731" t="s">
        <v>1419</v>
      </c>
      <c r="K950" s="731" t="s">
        <v>1420</v>
      </c>
      <c r="L950" s="734">
        <v>31.65</v>
      </c>
      <c r="M950" s="734">
        <v>4</v>
      </c>
      <c r="N950" s="735">
        <v>126.6</v>
      </c>
    </row>
    <row r="951" spans="1:14" ht="14.45" customHeight="1" x14ac:dyDescent="0.2">
      <c r="A951" s="729" t="s">
        <v>594</v>
      </c>
      <c r="B951" s="730" t="s">
        <v>595</v>
      </c>
      <c r="C951" s="731" t="s">
        <v>625</v>
      </c>
      <c r="D951" s="732" t="s">
        <v>626</v>
      </c>
      <c r="E951" s="733">
        <v>50113001</v>
      </c>
      <c r="F951" s="732" t="s">
        <v>632</v>
      </c>
      <c r="G951" s="731" t="s">
        <v>629</v>
      </c>
      <c r="H951" s="731">
        <v>23987</v>
      </c>
      <c r="I951" s="731">
        <v>23987</v>
      </c>
      <c r="J951" s="731" t="s">
        <v>860</v>
      </c>
      <c r="K951" s="731" t="s">
        <v>861</v>
      </c>
      <c r="L951" s="734">
        <v>168.5071428571429</v>
      </c>
      <c r="M951" s="734">
        <v>21</v>
      </c>
      <c r="N951" s="735">
        <v>3538.6500000000005</v>
      </c>
    </row>
    <row r="952" spans="1:14" ht="14.45" customHeight="1" x14ac:dyDescent="0.2">
      <c r="A952" s="729" t="s">
        <v>1815</v>
      </c>
      <c r="B952" s="730" t="s">
        <v>1816</v>
      </c>
      <c r="C952" s="731" t="s">
        <v>1817</v>
      </c>
      <c r="D952" s="732" t="s">
        <v>1818</v>
      </c>
      <c r="E952" s="733">
        <v>50113013</v>
      </c>
      <c r="F952" s="732" t="s">
        <v>1345</v>
      </c>
      <c r="G952" s="731" t="s">
        <v>648</v>
      </c>
      <c r="H952" s="731">
        <v>164831</v>
      </c>
      <c r="I952" s="731">
        <v>64831</v>
      </c>
      <c r="J952" s="731" t="s">
        <v>1358</v>
      </c>
      <c r="K952" s="731" t="s">
        <v>1359</v>
      </c>
      <c r="L952" s="734">
        <v>0</v>
      </c>
      <c r="M952" s="734">
        <v>0</v>
      </c>
      <c r="N952" s="735">
        <v>0</v>
      </c>
    </row>
    <row r="953" spans="1:14" ht="14.45" customHeight="1" thickBot="1" x14ac:dyDescent="0.25">
      <c r="A953" s="736" t="s">
        <v>1815</v>
      </c>
      <c r="B953" s="737" t="s">
        <v>1816</v>
      </c>
      <c r="C953" s="738" t="s">
        <v>1817</v>
      </c>
      <c r="D953" s="739" t="s">
        <v>1818</v>
      </c>
      <c r="E953" s="740">
        <v>50113013</v>
      </c>
      <c r="F953" s="739" t="s">
        <v>1345</v>
      </c>
      <c r="G953" s="738" t="s">
        <v>629</v>
      </c>
      <c r="H953" s="738">
        <v>847476</v>
      </c>
      <c r="I953" s="738">
        <v>112782</v>
      </c>
      <c r="J953" s="738" t="s">
        <v>1386</v>
      </c>
      <c r="K953" s="738" t="s">
        <v>1387</v>
      </c>
      <c r="L953" s="741">
        <v>0</v>
      </c>
      <c r="M953" s="741">
        <v>0</v>
      </c>
      <c r="N953" s="742">
        <v>0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2F95206-20FA-4EA4-BD8E-3A177D7CB4E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1819</v>
      </c>
      <c r="B5" s="727">
        <v>23235.095879328524</v>
      </c>
      <c r="C5" s="747">
        <v>6.3333084928888408E-2</v>
      </c>
      <c r="D5" s="727">
        <v>343636.27799133211</v>
      </c>
      <c r="E5" s="747">
        <v>0.93666691507111155</v>
      </c>
      <c r="F5" s="728">
        <v>366871.37387066067</v>
      </c>
    </row>
    <row r="6" spans="1:6" ht="14.45" customHeight="1" x14ac:dyDescent="0.2">
      <c r="A6" s="758" t="s">
        <v>1820</v>
      </c>
      <c r="B6" s="734">
        <v>28294.642000000003</v>
      </c>
      <c r="C6" s="748">
        <v>4.510637322260052E-2</v>
      </c>
      <c r="D6" s="734">
        <v>598992.36820508982</v>
      </c>
      <c r="E6" s="748">
        <v>0.95489362677739953</v>
      </c>
      <c r="F6" s="735">
        <v>627287.01020508981</v>
      </c>
    </row>
    <row r="7" spans="1:6" ht="14.45" customHeight="1" x14ac:dyDescent="0.2">
      <c r="A7" s="758" t="s">
        <v>1821</v>
      </c>
      <c r="B7" s="734">
        <v>28199.780000000002</v>
      </c>
      <c r="C7" s="748">
        <v>0.11544602676453995</v>
      </c>
      <c r="D7" s="734">
        <v>216068.30605128853</v>
      </c>
      <c r="E7" s="748">
        <v>0.88455397323546003</v>
      </c>
      <c r="F7" s="735">
        <v>244268.08605128853</v>
      </c>
    </row>
    <row r="8" spans="1:6" ht="14.45" customHeight="1" thickBot="1" x14ac:dyDescent="0.25">
      <c r="A8" s="759" t="s">
        <v>1822</v>
      </c>
      <c r="B8" s="750"/>
      <c r="C8" s="751">
        <v>0</v>
      </c>
      <c r="D8" s="750">
        <v>252.20000000000002</v>
      </c>
      <c r="E8" s="751">
        <v>1</v>
      </c>
      <c r="F8" s="752">
        <v>252.20000000000002</v>
      </c>
    </row>
    <row r="9" spans="1:6" ht="14.45" customHeight="1" thickBot="1" x14ac:dyDescent="0.25">
      <c r="A9" s="753" t="s">
        <v>3</v>
      </c>
      <c r="B9" s="754">
        <v>79729.51787932853</v>
      </c>
      <c r="C9" s="755">
        <v>6.4366586591138655E-2</v>
      </c>
      <c r="D9" s="754">
        <v>1158949.1522477104</v>
      </c>
      <c r="E9" s="755">
        <v>0.93563341340886119</v>
      </c>
      <c r="F9" s="756">
        <v>1238678.6701270391</v>
      </c>
    </row>
    <row r="10" spans="1:6" ht="14.45" customHeight="1" thickBot="1" x14ac:dyDescent="0.25"/>
    <row r="11" spans="1:6" ht="14.45" customHeight="1" x14ac:dyDescent="0.2">
      <c r="A11" s="757" t="s">
        <v>1823</v>
      </c>
      <c r="B11" s="727"/>
      <c r="C11" s="747">
        <v>0</v>
      </c>
      <c r="D11" s="727">
        <v>16992.239999999998</v>
      </c>
      <c r="E11" s="747">
        <v>1</v>
      </c>
      <c r="F11" s="728">
        <v>16992.239999999998</v>
      </c>
    </row>
    <row r="12" spans="1:6" ht="14.45" customHeight="1" x14ac:dyDescent="0.2">
      <c r="A12" s="758" t="s">
        <v>1824</v>
      </c>
      <c r="B12" s="734"/>
      <c r="C12" s="748">
        <v>0</v>
      </c>
      <c r="D12" s="734">
        <v>4108.4999457653939</v>
      </c>
      <c r="E12" s="748">
        <v>1</v>
      </c>
      <c r="F12" s="735">
        <v>4108.4999457653939</v>
      </c>
    </row>
    <row r="13" spans="1:6" ht="14.45" customHeight="1" x14ac:dyDescent="0.2">
      <c r="A13" s="758" t="s">
        <v>1825</v>
      </c>
      <c r="B13" s="734"/>
      <c r="C13" s="748">
        <v>0</v>
      </c>
      <c r="D13" s="734">
        <v>1569.58</v>
      </c>
      <c r="E13" s="748">
        <v>1</v>
      </c>
      <c r="F13" s="735">
        <v>1569.58</v>
      </c>
    </row>
    <row r="14" spans="1:6" ht="14.45" customHeight="1" x14ac:dyDescent="0.2">
      <c r="A14" s="758" t="s">
        <v>1826</v>
      </c>
      <c r="B14" s="734"/>
      <c r="C14" s="748">
        <v>0</v>
      </c>
      <c r="D14" s="734">
        <v>154.83999999999997</v>
      </c>
      <c r="E14" s="748">
        <v>1</v>
      </c>
      <c r="F14" s="735">
        <v>154.83999999999997</v>
      </c>
    </row>
    <row r="15" spans="1:6" ht="14.45" customHeight="1" x14ac:dyDescent="0.2">
      <c r="A15" s="758" t="s">
        <v>1827</v>
      </c>
      <c r="B15" s="734"/>
      <c r="C15" s="748">
        <v>0</v>
      </c>
      <c r="D15" s="734">
        <v>881.82</v>
      </c>
      <c r="E15" s="748">
        <v>1</v>
      </c>
      <c r="F15" s="735">
        <v>881.82</v>
      </c>
    </row>
    <row r="16" spans="1:6" ht="14.45" customHeight="1" x14ac:dyDescent="0.2">
      <c r="A16" s="758" t="s">
        <v>1828</v>
      </c>
      <c r="B16" s="734">
        <v>2895.2758793285257</v>
      </c>
      <c r="C16" s="748">
        <v>1</v>
      </c>
      <c r="D16" s="734"/>
      <c r="E16" s="748">
        <v>0</v>
      </c>
      <c r="F16" s="735">
        <v>2895.2758793285257</v>
      </c>
    </row>
    <row r="17" spans="1:6" ht="14.45" customHeight="1" x14ac:dyDescent="0.2">
      <c r="A17" s="758" t="s">
        <v>1829</v>
      </c>
      <c r="B17" s="734"/>
      <c r="C17" s="748">
        <v>0</v>
      </c>
      <c r="D17" s="734">
        <v>298997.17000000004</v>
      </c>
      <c r="E17" s="748">
        <v>1</v>
      </c>
      <c r="F17" s="735">
        <v>298997.17000000004</v>
      </c>
    </row>
    <row r="18" spans="1:6" ht="14.45" customHeight="1" x14ac:dyDescent="0.2">
      <c r="A18" s="758" t="s">
        <v>1830</v>
      </c>
      <c r="B18" s="734"/>
      <c r="C18" s="748">
        <v>0</v>
      </c>
      <c r="D18" s="734">
        <v>2705.0200000000004</v>
      </c>
      <c r="E18" s="748">
        <v>1</v>
      </c>
      <c r="F18" s="735">
        <v>2705.0200000000004</v>
      </c>
    </row>
    <row r="19" spans="1:6" ht="14.45" customHeight="1" x14ac:dyDescent="0.2">
      <c r="A19" s="758" t="s">
        <v>1831</v>
      </c>
      <c r="B19" s="734"/>
      <c r="C19" s="748">
        <v>0</v>
      </c>
      <c r="D19" s="734">
        <v>21338.339999999997</v>
      </c>
      <c r="E19" s="748">
        <v>1</v>
      </c>
      <c r="F19" s="735">
        <v>21338.339999999997</v>
      </c>
    </row>
    <row r="20" spans="1:6" ht="14.45" customHeight="1" x14ac:dyDescent="0.2">
      <c r="A20" s="758" t="s">
        <v>1832</v>
      </c>
      <c r="B20" s="734">
        <v>12342.21</v>
      </c>
      <c r="C20" s="748">
        <v>1</v>
      </c>
      <c r="D20" s="734"/>
      <c r="E20" s="748">
        <v>0</v>
      </c>
      <c r="F20" s="735">
        <v>12342.21</v>
      </c>
    </row>
    <row r="21" spans="1:6" ht="14.45" customHeight="1" x14ac:dyDescent="0.2">
      <c r="A21" s="758" t="s">
        <v>1833</v>
      </c>
      <c r="B21" s="734">
        <v>777.72</v>
      </c>
      <c r="C21" s="748">
        <v>4.1521914966885301E-2</v>
      </c>
      <c r="D21" s="734">
        <v>17952.629999999997</v>
      </c>
      <c r="E21" s="748">
        <v>0.9584780850331146</v>
      </c>
      <c r="F21" s="735">
        <v>18730.349999999999</v>
      </c>
    </row>
    <row r="22" spans="1:6" ht="14.45" customHeight="1" x14ac:dyDescent="0.2">
      <c r="A22" s="758" t="s">
        <v>1834</v>
      </c>
      <c r="B22" s="734"/>
      <c r="C22" s="748">
        <v>0</v>
      </c>
      <c r="D22" s="734">
        <v>1331.33</v>
      </c>
      <c r="E22" s="748">
        <v>1</v>
      </c>
      <c r="F22" s="735">
        <v>1331.33</v>
      </c>
    </row>
    <row r="23" spans="1:6" ht="14.45" customHeight="1" x14ac:dyDescent="0.2">
      <c r="A23" s="758" t="s">
        <v>1835</v>
      </c>
      <c r="B23" s="734">
        <v>264.53999999999996</v>
      </c>
      <c r="C23" s="748">
        <v>5.2796809918312038E-2</v>
      </c>
      <c r="D23" s="734">
        <v>4745.9899999999989</v>
      </c>
      <c r="E23" s="748">
        <v>0.94720319008168796</v>
      </c>
      <c r="F23" s="735">
        <v>5010.5299999999988</v>
      </c>
    </row>
    <row r="24" spans="1:6" ht="14.45" customHeight="1" x14ac:dyDescent="0.2">
      <c r="A24" s="758" t="s">
        <v>1836</v>
      </c>
      <c r="B24" s="734"/>
      <c r="C24" s="748">
        <v>0</v>
      </c>
      <c r="D24" s="734">
        <v>154.26999999999995</v>
      </c>
      <c r="E24" s="748">
        <v>1</v>
      </c>
      <c r="F24" s="735">
        <v>154.26999999999995</v>
      </c>
    </row>
    <row r="25" spans="1:6" ht="14.45" customHeight="1" x14ac:dyDescent="0.2">
      <c r="A25" s="758" t="s">
        <v>1837</v>
      </c>
      <c r="B25" s="734">
        <v>110.12</v>
      </c>
      <c r="C25" s="748">
        <v>4.4515591776015273E-2</v>
      </c>
      <c r="D25" s="734">
        <v>2363.62</v>
      </c>
      <c r="E25" s="748">
        <v>0.95548440822398473</v>
      </c>
      <c r="F25" s="735">
        <v>2473.7399999999998</v>
      </c>
    </row>
    <row r="26" spans="1:6" ht="14.45" customHeight="1" x14ac:dyDescent="0.2">
      <c r="A26" s="758" t="s">
        <v>1838</v>
      </c>
      <c r="B26" s="734">
        <v>129.6</v>
      </c>
      <c r="C26" s="748">
        <v>1</v>
      </c>
      <c r="D26" s="734"/>
      <c r="E26" s="748">
        <v>0</v>
      </c>
      <c r="F26" s="735">
        <v>129.6</v>
      </c>
    </row>
    <row r="27" spans="1:6" ht="14.45" customHeight="1" x14ac:dyDescent="0.2">
      <c r="A27" s="758" t="s">
        <v>1839</v>
      </c>
      <c r="B27" s="734"/>
      <c r="C27" s="748">
        <v>0</v>
      </c>
      <c r="D27" s="734">
        <v>138.81</v>
      </c>
      <c r="E27" s="748">
        <v>1</v>
      </c>
      <c r="F27" s="735">
        <v>138.81</v>
      </c>
    </row>
    <row r="28" spans="1:6" ht="14.45" customHeight="1" x14ac:dyDescent="0.2">
      <c r="A28" s="758" t="s">
        <v>1840</v>
      </c>
      <c r="B28" s="734"/>
      <c r="C28" s="748">
        <v>0</v>
      </c>
      <c r="D28" s="734">
        <v>238.26000000000002</v>
      </c>
      <c r="E28" s="748">
        <v>1</v>
      </c>
      <c r="F28" s="735">
        <v>238.26000000000002</v>
      </c>
    </row>
    <row r="29" spans="1:6" ht="14.45" customHeight="1" x14ac:dyDescent="0.2">
      <c r="A29" s="758" t="s">
        <v>1841</v>
      </c>
      <c r="B29" s="734"/>
      <c r="C29" s="748">
        <v>0</v>
      </c>
      <c r="D29" s="734">
        <v>444.39999999999992</v>
      </c>
      <c r="E29" s="748">
        <v>1</v>
      </c>
      <c r="F29" s="735">
        <v>444.39999999999992</v>
      </c>
    </row>
    <row r="30" spans="1:6" ht="14.45" customHeight="1" x14ac:dyDescent="0.2">
      <c r="A30" s="758" t="s">
        <v>1842</v>
      </c>
      <c r="B30" s="734"/>
      <c r="C30" s="748">
        <v>0</v>
      </c>
      <c r="D30" s="734">
        <v>2407.2700000000004</v>
      </c>
      <c r="E30" s="748">
        <v>1</v>
      </c>
      <c r="F30" s="735">
        <v>2407.2700000000004</v>
      </c>
    </row>
    <row r="31" spans="1:6" ht="14.45" customHeight="1" x14ac:dyDescent="0.2">
      <c r="A31" s="758" t="s">
        <v>1843</v>
      </c>
      <c r="B31" s="734"/>
      <c r="C31" s="748">
        <v>0</v>
      </c>
      <c r="D31" s="734">
        <v>853.12000000000012</v>
      </c>
      <c r="E31" s="748">
        <v>1</v>
      </c>
      <c r="F31" s="735">
        <v>853.12000000000012</v>
      </c>
    </row>
    <row r="32" spans="1:6" ht="14.45" customHeight="1" x14ac:dyDescent="0.2">
      <c r="A32" s="758" t="s">
        <v>1844</v>
      </c>
      <c r="B32" s="734">
        <v>197.27</v>
      </c>
      <c r="C32" s="748">
        <v>1</v>
      </c>
      <c r="D32" s="734"/>
      <c r="E32" s="748">
        <v>0</v>
      </c>
      <c r="F32" s="735">
        <v>197.27</v>
      </c>
    </row>
    <row r="33" spans="1:6" ht="14.45" customHeight="1" x14ac:dyDescent="0.2">
      <c r="A33" s="758" t="s">
        <v>1845</v>
      </c>
      <c r="B33" s="734"/>
      <c r="C33" s="748">
        <v>0</v>
      </c>
      <c r="D33" s="734">
        <v>580.39</v>
      </c>
      <c r="E33" s="748">
        <v>1</v>
      </c>
      <c r="F33" s="735">
        <v>580.39</v>
      </c>
    </row>
    <row r="34" spans="1:6" ht="14.45" customHeight="1" x14ac:dyDescent="0.2">
      <c r="A34" s="758" t="s">
        <v>1846</v>
      </c>
      <c r="B34" s="734"/>
      <c r="C34" s="748">
        <v>0</v>
      </c>
      <c r="D34" s="734">
        <v>139</v>
      </c>
      <c r="E34" s="748">
        <v>1</v>
      </c>
      <c r="F34" s="735">
        <v>139</v>
      </c>
    </row>
    <row r="35" spans="1:6" ht="14.45" customHeight="1" x14ac:dyDescent="0.2">
      <c r="A35" s="758" t="s">
        <v>1847</v>
      </c>
      <c r="B35" s="734">
        <v>426.48</v>
      </c>
      <c r="C35" s="748">
        <v>0.2789492962168385</v>
      </c>
      <c r="D35" s="734">
        <v>1102.3999999999999</v>
      </c>
      <c r="E35" s="748">
        <v>0.7210507037831615</v>
      </c>
      <c r="F35" s="735">
        <v>1528.8799999999999</v>
      </c>
    </row>
    <row r="36" spans="1:6" ht="14.45" customHeight="1" x14ac:dyDescent="0.2">
      <c r="A36" s="758" t="s">
        <v>1848</v>
      </c>
      <c r="B36" s="734"/>
      <c r="C36" s="748">
        <v>0</v>
      </c>
      <c r="D36" s="734">
        <v>96.929999999999978</v>
      </c>
      <c r="E36" s="748">
        <v>1</v>
      </c>
      <c r="F36" s="735">
        <v>96.929999999999978</v>
      </c>
    </row>
    <row r="37" spans="1:6" ht="14.45" customHeight="1" x14ac:dyDescent="0.2">
      <c r="A37" s="758" t="s">
        <v>1849</v>
      </c>
      <c r="B37" s="734"/>
      <c r="C37" s="748">
        <v>0</v>
      </c>
      <c r="D37" s="734">
        <v>721.76</v>
      </c>
      <c r="E37" s="748">
        <v>1</v>
      </c>
      <c r="F37" s="735">
        <v>721.76</v>
      </c>
    </row>
    <row r="38" spans="1:6" ht="14.45" customHeight="1" x14ac:dyDescent="0.2">
      <c r="A38" s="758" t="s">
        <v>1850</v>
      </c>
      <c r="B38" s="734"/>
      <c r="C38" s="748">
        <v>0</v>
      </c>
      <c r="D38" s="734">
        <v>5500</v>
      </c>
      <c r="E38" s="748">
        <v>1</v>
      </c>
      <c r="F38" s="735">
        <v>5500</v>
      </c>
    </row>
    <row r="39" spans="1:6" ht="14.45" customHeight="1" x14ac:dyDescent="0.2">
      <c r="A39" s="758" t="s">
        <v>1851</v>
      </c>
      <c r="B39" s="734"/>
      <c r="C39" s="748">
        <v>0</v>
      </c>
      <c r="D39" s="734">
        <v>7735.8200000000006</v>
      </c>
      <c r="E39" s="748">
        <v>1</v>
      </c>
      <c r="F39" s="735">
        <v>7735.8200000000006</v>
      </c>
    </row>
    <row r="40" spans="1:6" ht="14.45" customHeight="1" x14ac:dyDescent="0.2">
      <c r="A40" s="758" t="s">
        <v>1852</v>
      </c>
      <c r="B40" s="734"/>
      <c r="C40" s="748">
        <v>0</v>
      </c>
      <c r="D40" s="734">
        <v>16782.975000000002</v>
      </c>
      <c r="E40" s="748">
        <v>1</v>
      </c>
      <c r="F40" s="735">
        <v>16782.975000000002</v>
      </c>
    </row>
    <row r="41" spans="1:6" ht="14.45" customHeight="1" x14ac:dyDescent="0.2">
      <c r="A41" s="758" t="s">
        <v>1853</v>
      </c>
      <c r="B41" s="734"/>
      <c r="C41" s="748">
        <v>0</v>
      </c>
      <c r="D41" s="734">
        <v>2585.84</v>
      </c>
      <c r="E41" s="748">
        <v>1</v>
      </c>
      <c r="F41" s="735">
        <v>2585.84</v>
      </c>
    </row>
    <row r="42" spans="1:6" ht="14.45" customHeight="1" x14ac:dyDescent="0.2">
      <c r="A42" s="758" t="s">
        <v>1854</v>
      </c>
      <c r="B42" s="734">
        <v>9519</v>
      </c>
      <c r="C42" s="748">
        <v>0.82506734712981611</v>
      </c>
      <c r="D42" s="734">
        <v>2018.2399999999998</v>
      </c>
      <c r="E42" s="748">
        <v>0.17493265287018384</v>
      </c>
      <c r="F42" s="735">
        <v>11537.24</v>
      </c>
    </row>
    <row r="43" spans="1:6" ht="14.45" customHeight="1" x14ac:dyDescent="0.2">
      <c r="A43" s="758" t="s">
        <v>1855</v>
      </c>
      <c r="B43" s="734">
        <v>5236</v>
      </c>
      <c r="C43" s="748">
        <v>1</v>
      </c>
      <c r="D43" s="734"/>
      <c r="E43" s="748">
        <v>0</v>
      </c>
      <c r="F43" s="735">
        <v>5236</v>
      </c>
    </row>
    <row r="44" spans="1:6" ht="14.45" customHeight="1" x14ac:dyDescent="0.2">
      <c r="A44" s="758" t="s">
        <v>1856</v>
      </c>
      <c r="B44" s="734">
        <v>6435</v>
      </c>
      <c r="C44" s="748">
        <v>0.22596802806989941</v>
      </c>
      <c r="D44" s="734">
        <v>22042.480000000003</v>
      </c>
      <c r="E44" s="748">
        <v>0.77403197193010054</v>
      </c>
      <c r="F44" s="735">
        <v>28477.480000000003</v>
      </c>
    </row>
    <row r="45" spans="1:6" ht="14.45" customHeight="1" x14ac:dyDescent="0.2">
      <c r="A45" s="758" t="s">
        <v>1857</v>
      </c>
      <c r="B45" s="734"/>
      <c r="C45" s="748">
        <v>0</v>
      </c>
      <c r="D45" s="734">
        <v>292.01</v>
      </c>
      <c r="E45" s="748">
        <v>1</v>
      </c>
      <c r="F45" s="735">
        <v>292.01</v>
      </c>
    </row>
    <row r="46" spans="1:6" ht="14.45" customHeight="1" x14ac:dyDescent="0.2">
      <c r="A46" s="758" t="s">
        <v>1858</v>
      </c>
      <c r="B46" s="734"/>
      <c r="C46" s="748">
        <v>0</v>
      </c>
      <c r="D46" s="734">
        <v>3845.6</v>
      </c>
      <c r="E46" s="748">
        <v>1</v>
      </c>
      <c r="F46" s="735">
        <v>3845.6</v>
      </c>
    </row>
    <row r="47" spans="1:6" ht="14.45" customHeight="1" x14ac:dyDescent="0.2">
      <c r="A47" s="758" t="s">
        <v>1859</v>
      </c>
      <c r="B47" s="734">
        <v>1088.7800000000002</v>
      </c>
      <c r="C47" s="748">
        <v>0.66666666666666674</v>
      </c>
      <c r="D47" s="734">
        <v>544.39</v>
      </c>
      <c r="E47" s="748">
        <v>0.33333333333333331</v>
      </c>
      <c r="F47" s="735">
        <v>1633.17</v>
      </c>
    </row>
    <row r="48" spans="1:6" ht="14.45" customHeight="1" x14ac:dyDescent="0.2">
      <c r="A48" s="758" t="s">
        <v>1860</v>
      </c>
      <c r="B48" s="734"/>
      <c r="C48" s="748">
        <v>0</v>
      </c>
      <c r="D48" s="734">
        <v>49.38</v>
      </c>
      <c r="E48" s="748">
        <v>1</v>
      </c>
      <c r="F48" s="735">
        <v>49.38</v>
      </c>
    </row>
    <row r="49" spans="1:6" ht="14.45" customHeight="1" x14ac:dyDescent="0.2">
      <c r="A49" s="758" t="s">
        <v>1861</v>
      </c>
      <c r="B49" s="734"/>
      <c r="C49" s="748">
        <v>0</v>
      </c>
      <c r="D49" s="734">
        <v>11099.810000000003</v>
      </c>
      <c r="E49" s="748">
        <v>1</v>
      </c>
      <c r="F49" s="735">
        <v>11099.810000000003</v>
      </c>
    </row>
    <row r="50" spans="1:6" ht="14.45" customHeight="1" x14ac:dyDescent="0.2">
      <c r="A50" s="758" t="s">
        <v>1862</v>
      </c>
      <c r="B50" s="734"/>
      <c r="C50" s="748">
        <v>0</v>
      </c>
      <c r="D50" s="734">
        <v>3128.4360000000001</v>
      </c>
      <c r="E50" s="748">
        <v>1</v>
      </c>
      <c r="F50" s="735">
        <v>3128.4360000000001</v>
      </c>
    </row>
    <row r="51" spans="1:6" ht="14.45" customHeight="1" x14ac:dyDescent="0.2">
      <c r="A51" s="758" t="s">
        <v>1863</v>
      </c>
      <c r="B51" s="734">
        <v>453.95200000000006</v>
      </c>
      <c r="C51" s="748">
        <v>2.4080811441525823E-2</v>
      </c>
      <c r="D51" s="734">
        <v>18397.239999999998</v>
      </c>
      <c r="E51" s="748">
        <v>0.97591918855847415</v>
      </c>
      <c r="F51" s="735">
        <v>18851.191999999999</v>
      </c>
    </row>
    <row r="52" spans="1:6" ht="14.45" customHeight="1" x14ac:dyDescent="0.2">
      <c r="A52" s="758" t="s">
        <v>1864</v>
      </c>
      <c r="B52" s="734"/>
      <c r="C52" s="748">
        <v>0</v>
      </c>
      <c r="D52" s="734">
        <v>6156.7</v>
      </c>
      <c r="E52" s="748">
        <v>1</v>
      </c>
      <c r="F52" s="735">
        <v>6156.7</v>
      </c>
    </row>
    <row r="53" spans="1:6" ht="14.45" customHeight="1" x14ac:dyDescent="0.2">
      <c r="A53" s="758" t="s">
        <v>1865</v>
      </c>
      <c r="B53" s="734"/>
      <c r="C53" s="748">
        <v>0</v>
      </c>
      <c r="D53" s="734">
        <v>18018.330000000002</v>
      </c>
      <c r="E53" s="748">
        <v>1</v>
      </c>
      <c r="F53" s="735">
        <v>18018.330000000002</v>
      </c>
    </row>
    <row r="54" spans="1:6" ht="14.45" customHeight="1" x14ac:dyDescent="0.2">
      <c r="A54" s="758" t="s">
        <v>1866</v>
      </c>
      <c r="B54" s="734"/>
      <c r="C54" s="748">
        <v>0</v>
      </c>
      <c r="D54" s="734">
        <v>1093.6399999999994</v>
      </c>
      <c r="E54" s="748">
        <v>1</v>
      </c>
      <c r="F54" s="735">
        <v>1093.6399999999994</v>
      </c>
    </row>
    <row r="55" spans="1:6" ht="14.45" customHeight="1" x14ac:dyDescent="0.2">
      <c r="A55" s="758" t="s">
        <v>1867</v>
      </c>
      <c r="B55" s="734"/>
      <c r="C55" s="748">
        <v>0</v>
      </c>
      <c r="D55" s="734">
        <v>533.62000000000012</v>
      </c>
      <c r="E55" s="748">
        <v>1</v>
      </c>
      <c r="F55" s="735">
        <v>533.62000000000012</v>
      </c>
    </row>
    <row r="56" spans="1:6" ht="14.45" customHeight="1" x14ac:dyDescent="0.2">
      <c r="A56" s="758" t="s">
        <v>1868</v>
      </c>
      <c r="B56" s="734"/>
      <c r="C56" s="748">
        <v>0</v>
      </c>
      <c r="D56" s="734">
        <v>364.52</v>
      </c>
      <c r="E56" s="748">
        <v>1</v>
      </c>
      <c r="F56" s="735">
        <v>364.52</v>
      </c>
    </row>
    <row r="57" spans="1:6" ht="14.45" customHeight="1" x14ac:dyDescent="0.2">
      <c r="A57" s="758" t="s">
        <v>1869</v>
      </c>
      <c r="B57" s="734">
        <v>27753.800000000003</v>
      </c>
      <c r="C57" s="748">
        <v>0.28149640229200684</v>
      </c>
      <c r="D57" s="734">
        <v>70840.000041571897</v>
      </c>
      <c r="E57" s="748">
        <v>0.71850359770799321</v>
      </c>
      <c r="F57" s="735">
        <v>98593.8000415719</v>
      </c>
    </row>
    <row r="58" spans="1:6" ht="14.45" customHeight="1" x14ac:dyDescent="0.2">
      <c r="A58" s="758" t="s">
        <v>1870</v>
      </c>
      <c r="B58" s="734"/>
      <c r="C58" s="748">
        <v>0</v>
      </c>
      <c r="D58" s="734">
        <v>316.90999999999997</v>
      </c>
      <c r="E58" s="748">
        <v>1</v>
      </c>
      <c r="F58" s="735">
        <v>316.90999999999997</v>
      </c>
    </row>
    <row r="59" spans="1:6" ht="14.45" customHeight="1" x14ac:dyDescent="0.2">
      <c r="A59" s="758" t="s">
        <v>1871</v>
      </c>
      <c r="B59" s="734"/>
      <c r="C59" s="748">
        <v>0</v>
      </c>
      <c r="D59" s="734">
        <v>96044.256000000023</v>
      </c>
      <c r="E59" s="748">
        <v>1</v>
      </c>
      <c r="F59" s="735">
        <v>96044.256000000023</v>
      </c>
    </row>
    <row r="60" spans="1:6" ht="14.45" customHeight="1" x14ac:dyDescent="0.2">
      <c r="A60" s="758" t="s">
        <v>1872</v>
      </c>
      <c r="B60" s="734"/>
      <c r="C60" s="748">
        <v>0</v>
      </c>
      <c r="D60" s="734">
        <v>89818.08</v>
      </c>
      <c r="E60" s="748">
        <v>1</v>
      </c>
      <c r="F60" s="735">
        <v>89818.08</v>
      </c>
    </row>
    <row r="61" spans="1:6" ht="14.45" customHeight="1" x14ac:dyDescent="0.2">
      <c r="A61" s="758" t="s">
        <v>1873</v>
      </c>
      <c r="B61" s="734"/>
      <c r="C61" s="748">
        <v>0</v>
      </c>
      <c r="D61" s="734">
        <v>1980.0000201096009</v>
      </c>
      <c r="E61" s="748">
        <v>1</v>
      </c>
      <c r="F61" s="735">
        <v>1980.0000201096009</v>
      </c>
    </row>
    <row r="62" spans="1:6" ht="14.45" customHeight="1" x14ac:dyDescent="0.2">
      <c r="A62" s="758" t="s">
        <v>1874</v>
      </c>
      <c r="B62" s="734"/>
      <c r="C62" s="748">
        <v>0</v>
      </c>
      <c r="D62" s="734">
        <v>18839.858998838859</v>
      </c>
      <c r="E62" s="748">
        <v>1</v>
      </c>
      <c r="F62" s="735">
        <v>18839.858998838859</v>
      </c>
    </row>
    <row r="63" spans="1:6" ht="14.45" customHeight="1" x14ac:dyDescent="0.2">
      <c r="A63" s="758" t="s">
        <v>1875</v>
      </c>
      <c r="B63" s="734"/>
      <c r="C63" s="748">
        <v>0</v>
      </c>
      <c r="D63" s="734">
        <v>1078</v>
      </c>
      <c r="E63" s="748">
        <v>1</v>
      </c>
      <c r="F63" s="735">
        <v>1078</v>
      </c>
    </row>
    <row r="64" spans="1:6" ht="14.45" customHeight="1" x14ac:dyDescent="0.2">
      <c r="A64" s="758" t="s">
        <v>1876</v>
      </c>
      <c r="B64" s="734"/>
      <c r="C64" s="748">
        <v>0</v>
      </c>
      <c r="D64" s="734">
        <v>481.15</v>
      </c>
      <c r="E64" s="748">
        <v>1</v>
      </c>
      <c r="F64" s="735">
        <v>481.15</v>
      </c>
    </row>
    <row r="65" spans="1:6" ht="14.45" customHeight="1" x14ac:dyDescent="0.2">
      <c r="A65" s="758" t="s">
        <v>1877</v>
      </c>
      <c r="B65" s="734"/>
      <c r="C65" s="748">
        <v>0</v>
      </c>
      <c r="D65" s="734">
        <v>1469.9799999999998</v>
      </c>
      <c r="E65" s="748">
        <v>1</v>
      </c>
      <c r="F65" s="735">
        <v>1469.9799999999998</v>
      </c>
    </row>
    <row r="66" spans="1:6" ht="14.45" customHeight="1" x14ac:dyDescent="0.2">
      <c r="A66" s="758" t="s">
        <v>1878</v>
      </c>
      <c r="B66" s="734"/>
      <c r="C66" s="748">
        <v>0</v>
      </c>
      <c r="D66" s="734">
        <v>62.81</v>
      </c>
      <c r="E66" s="748">
        <v>1</v>
      </c>
      <c r="F66" s="735">
        <v>62.81</v>
      </c>
    </row>
    <row r="67" spans="1:6" ht="14.45" customHeight="1" x14ac:dyDescent="0.2">
      <c r="A67" s="758" t="s">
        <v>1879</v>
      </c>
      <c r="B67" s="734"/>
      <c r="C67" s="748">
        <v>0</v>
      </c>
      <c r="D67" s="734">
        <v>472.88000000000005</v>
      </c>
      <c r="E67" s="748">
        <v>1</v>
      </c>
      <c r="F67" s="735">
        <v>472.88000000000005</v>
      </c>
    </row>
    <row r="68" spans="1:6" ht="14.45" customHeight="1" x14ac:dyDescent="0.2">
      <c r="A68" s="758" t="s">
        <v>1880</v>
      </c>
      <c r="B68" s="734">
        <v>445.98</v>
      </c>
      <c r="C68" s="748">
        <v>1.1325306699757683E-2</v>
      </c>
      <c r="D68" s="734">
        <v>38933.086000000003</v>
      </c>
      <c r="E68" s="748">
        <v>0.98867469330024227</v>
      </c>
      <c r="F68" s="735">
        <v>39379.066000000006</v>
      </c>
    </row>
    <row r="69" spans="1:6" ht="14.45" customHeight="1" x14ac:dyDescent="0.2">
      <c r="A69" s="758" t="s">
        <v>1881</v>
      </c>
      <c r="B69" s="734"/>
      <c r="C69" s="748">
        <v>0</v>
      </c>
      <c r="D69" s="734">
        <v>1488.0500000000002</v>
      </c>
      <c r="E69" s="748">
        <v>1</v>
      </c>
      <c r="F69" s="735">
        <v>1488.0500000000002</v>
      </c>
    </row>
    <row r="70" spans="1:6" ht="14.45" customHeight="1" x14ac:dyDescent="0.2">
      <c r="A70" s="758" t="s">
        <v>1882</v>
      </c>
      <c r="B70" s="734"/>
      <c r="C70" s="748">
        <v>0</v>
      </c>
      <c r="D70" s="734">
        <v>150381.44999999998</v>
      </c>
      <c r="E70" s="748">
        <v>1</v>
      </c>
      <c r="F70" s="735">
        <v>150381.44999999998</v>
      </c>
    </row>
    <row r="71" spans="1:6" ht="14.45" customHeight="1" x14ac:dyDescent="0.2">
      <c r="A71" s="758" t="s">
        <v>1883</v>
      </c>
      <c r="B71" s="734"/>
      <c r="C71" s="748">
        <v>0</v>
      </c>
      <c r="D71" s="734">
        <v>98.15</v>
      </c>
      <c r="E71" s="748">
        <v>1</v>
      </c>
      <c r="F71" s="735">
        <v>98.15</v>
      </c>
    </row>
    <row r="72" spans="1:6" ht="14.45" customHeight="1" x14ac:dyDescent="0.2">
      <c r="A72" s="758" t="s">
        <v>1884</v>
      </c>
      <c r="B72" s="734"/>
      <c r="C72" s="748">
        <v>0</v>
      </c>
      <c r="D72" s="734">
        <v>91.43</v>
      </c>
      <c r="E72" s="748">
        <v>1</v>
      </c>
      <c r="F72" s="735">
        <v>91.43</v>
      </c>
    </row>
    <row r="73" spans="1:6" ht="14.45" customHeight="1" x14ac:dyDescent="0.2">
      <c r="A73" s="758" t="s">
        <v>1885</v>
      </c>
      <c r="B73" s="734"/>
      <c r="C73" s="748">
        <v>0</v>
      </c>
      <c r="D73" s="734">
        <v>91.44</v>
      </c>
      <c r="E73" s="748">
        <v>1</v>
      </c>
      <c r="F73" s="735">
        <v>91.44</v>
      </c>
    </row>
    <row r="74" spans="1:6" ht="14.45" customHeight="1" x14ac:dyDescent="0.2">
      <c r="A74" s="758" t="s">
        <v>1886</v>
      </c>
      <c r="B74" s="734">
        <v>119.78999999999999</v>
      </c>
      <c r="C74" s="748">
        <v>1</v>
      </c>
      <c r="D74" s="734"/>
      <c r="E74" s="748">
        <v>0</v>
      </c>
      <c r="F74" s="735">
        <v>119.78999999999999</v>
      </c>
    </row>
    <row r="75" spans="1:6" ht="14.45" customHeight="1" x14ac:dyDescent="0.2">
      <c r="A75" s="758" t="s">
        <v>1887</v>
      </c>
      <c r="B75" s="734"/>
      <c r="C75" s="748">
        <v>0</v>
      </c>
      <c r="D75" s="734">
        <v>71.04000000000002</v>
      </c>
      <c r="E75" s="748">
        <v>1</v>
      </c>
      <c r="F75" s="735">
        <v>71.04000000000002</v>
      </c>
    </row>
    <row r="76" spans="1:6" ht="14.45" customHeight="1" x14ac:dyDescent="0.2">
      <c r="A76" s="758" t="s">
        <v>1888</v>
      </c>
      <c r="B76" s="734"/>
      <c r="C76" s="748">
        <v>0</v>
      </c>
      <c r="D76" s="734">
        <v>132.52999999999997</v>
      </c>
      <c r="E76" s="748">
        <v>1</v>
      </c>
      <c r="F76" s="735">
        <v>132.52999999999997</v>
      </c>
    </row>
    <row r="77" spans="1:6" ht="14.45" customHeight="1" x14ac:dyDescent="0.2">
      <c r="A77" s="758" t="s">
        <v>1889</v>
      </c>
      <c r="B77" s="734"/>
      <c r="C77" s="748">
        <v>0</v>
      </c>
      <c r="D77" s="734">
        <v>77.09999999999998</v>
      </c>
      <c r="E77" s="748">
        <v>1</v>
      </c>
      <c r="F77" s="735">
        <v>77.09999999999998</v>
      </c>
    </row>
    <row r="78" spans="1:6" ht="14.45" customHeight="1" x14ac:dyDescent="0.2">
      <c r="A78" s="758" t="s">
        <v>1890</v>
      </c>
      <c r="B78" s="734"/>
      <c r="C78" s="748">
        <v>0</v>
      </c>
      <c r="D78" s="734">
        <v>3781.079999999999</v>
      </c>
      <c r="E78" s="748">
        <v>1</v>
      </c>
      <c r="F78" s="735">
        <v>3781.079999999999</v>
      </c>
    </row>
    <row r="79" spans="1:6" ht="14.45" customHeight="1" x14ac:dyDescent="0.2">
      <c r="A79" s="758" t="s">
        <v>1891</v>
      </c>
      <c r="B79" s="734">
        <v>231.63</v>
      </c>
      <c r="C79" s="748">
        <v>6.704837220342319E-2</v>
      </c>
      <c r="D79" s="734">
        <v>3223.04</v>
      </c>
      <c r="E79" s="748">
        <v>0.93295162779657681</v>
      </c>
      <c r="F79" s="735">
        <v>3454.67</v>
      </c>
    </row>
    <row r="80" spans="1:6" ht="14.45" customHeight="1" x14ac:dyDescent="0.2">
      <c r="A80" s="758" t="s">
        <v>1892</v>
      </c>
      <c r="B80" s="734"/>
      <c r="C80" s="748">
        <v>0</v>
      </c>
      <c r="D80" s="734">
        <v>855.37</v>
      </c>
      <c r="E80" s="748">
        <v>1</v>
      </c>
      <c r="F80" s="735">
        <v>855.37</v>
      </c>
    </row>
    <row r="81" spans="1:6" ht="14.45" customHeight="1" x14ac:dyDescent="0.2">
      <c r="A81" s="758" t="s">
        <v>1893</v>
      </c>
      <c r="B81" s="734"/>
      <c r="C81" s="748">
        <v>0</v>
      </c>
      <c r="D81" s="734">
        <v>1436.3200000000002</v>
      </c>
      <c r="E81" s="748">
        <v>1</v>
      </c>
      <c r="F81" s="735">
        <v>1436.3200000000002</v>
      </c>
    </row>
    <row r="82" spans="1:6" ht="14.45" customHeight="1" x14ac:dyDescent="0.2">
      <c r="A82" s="758" t="s">
        <v>1894</v>
      </c>
      <c r="B82" s="734"/>
      <c r="C82" s="748">
        <v>0</v>
      </c>
      <c r="D82" s="734">
        <v>8664.9100000000017</v>
      </c>
      <c r="E82" s="748">
        <v>1</v>
      </c>
      <c r="F82" s="735">
        <v>8664.9100000000017</v>
      </c>
    </row>
    <row r="83" spans="1:6" ht="14.45" customHeight="1" x14ac:dyDescent="0.2">
      <c r="A83" s="758" t="s">
        <v>1895</v>
      </c>
      <c r="B83" s="734"/>
      <c r="C83" s="748">
        <v>0</v>
      </c>
      <c r="D83" s="734">
        <v>505.12</v>
      </c>
      <c r="E83" s="748">
        <v>1</v>
      </c>
      <c r="F83" s="735">
        <v>505.12</v>
      </c>
    </row>
    <row r="84" spans="1:6" ht="14.45" customHeight="1" x14ac:dyDescent="0.2">
      <c r="A84" s="758" t="s">
        <v>1896</v>
      </c>
      <c r="B84" s="734"/>
      <c r="C84" s="748">
        <v>0</v>
      </c>
      <c r="D84" s="734">
        <v>587.15000000000009</v>
      </c>
      <c r="E84" s="748">
        <v>1</v>
      </c>
      <c r="F84" s="735">
        <v>587.15000000000009</v>
      </c>
    </row>
    <row r="85" spans="1:6" ht="14.45" customHeight="1" x14ac:dyDescent="0.2">
      <c r="A85" s="758" t="s">
        <v>1897</v>
      </c>
      <c r="B85" s="734">
        <v>207.48999999999995</v>
      </c>
      <c r="C85" s="748">
        <v>1</v>
      </c>
      <c r="D85" s="734"/>
      <c r="E85" s="748">
        <v>0</v>
      </c>
      <c r="F85" s="735">
        <v>207.48999999999995</v>
      </c>
    </row>
    <row r="86" spans="1:6" ht="14.45" customHeight="1" x14ac:dyDescent="0.2">
      <c r="A86" s="758" t="s">
        <v>1898</v>
      </c>
      <c r="B86" s="734"/>
      <c r="C86" s="748">
        <v>0</v>
      </c>
      <c r="D86" s="734">
        <v>368.45000000000005</v>
      </c>
      <c r="E86" s="748">
        <v>1</v>
      </c>
      <c r="F86" s="735">
        <v>368.45000000000005</v>
      </c>
    </row>
    <row r="87" spans="1:6" ht="14.45" customHeight="1" x14ac:dyDescent="0.2">
      <c r="A87" s="758" t="s">
        <v>1899</v>
      </c>
      <c r="B87" s="734">
        <v>2500.6799999999998</v>
      </c>
      <c r="C87" s="748">
        <v>0.91661107404936626</v>
      </c>
      <c r="D87" s="734">
        <v>227.5</v>
      </c>
      <c r="E87" s="748">
        <v>8.3388925950633755E-2</v>
      </c>
      <c r="F87" s="735">
        <v>2728.18</v>
      </c>
    </row>
    <row r="88" spans="1:6" ht="14.45" customHeight="1" x14ac:dyDescent="0.2">
      <c r="A88" s="758" t="s">
        <v>1900</v>
      </c>
      <c r="B88" s="734"/>
      <c r="C88" s="748">
        <v>0</v>
      </c>
      <c r="D88" s="734">
        <v>432.72</v>
      </c>
      <c r="E88" s="748">
        <v>1</v>
      </c>
      <c r="F88" s="735">
        <v>432.72</v>
      </c>
    </row>
    <row r="89" spans="1:6" ht="14.45" customHeight="1" x14ac:dyDescent="0.2">
      <c r="A89" s="758" t="s">
        <v>1901</v>
      </c>
      <c r="B89" s="734"/>
      <c r="C89" s="748">
        <v>0</v>
      </c>
      <c r="D89" s="734">
        <v>11008.19</v>
      </c>
      <c r="E89" s="748">
        <v>1</v>
      </c>
      <c r="F89" s="735">
        <v>11008.19</v>
      </c>
    </row>
    <row r="90" spans="1:6" ht="14.45" customHeight="1" x14ac:dyDescent="0.2">
      <c r="A90" s="758" t="s">
        <v>1902</v>
      </c>
      <c r="B90" s="734">
        <v>8594.2000000000007</v>
      </c>
      <c r="C90" s="748">
        <v>0.67627201334571385</v>
      </c>
      <c r="D90" s="734">
        <v>4114</v>
      </c>
      <c r="E90" s="748">
        <v>0.3237279866542862</v>
      </c>
      <c r="F90" s="735">
        <v>12708.2</v>
      </c>
    </row>
    <row r="91" spans="1:6" ht="14.45" customHeight="1" x14ac:dyDescent="0.2">
      <c r="A91" s="758" t="s">
        <v>1903</v>
      </c>
      <c r="B91" s="734"/>
      <c r="C91" s="748">
        <v>0</v>
      </c>
      <c r="D91" s="734">
        <v>1604.17</v>
      </c>
      <c r="E91" s="748">
        <v>1</v>
      </c>
      <c r="F91" s="735">
        <v>1604.17</v>
      </c>
    </row>
    <row r="92" spans="1:6" ht="14.45" customHeight="1" x14ac:dyDescent="0.2">
      <c r="A92" s="758" t="s">
        <v>1904</v>
      </c>
      <c r="B92" s="734"/>
      <c r="C92" s="748">
        <v>0</v>
      </c>
      <c r="D92" s="734">
        <v>117726.84023444138</v>
      </c>
      <c r="E92" s="748">
        <v>1</v>
      </c>
      <c r="F92" s="735">
        <v>117726.84023444138</v>
      </c>
    </row>
    <row r="93" spans="1:6" ht="14.45" customHeight="1" thickBot="1" x14ac:dyDescent="0.25">
      <c r="A93" s="759" t="s">
        <v>1905</v>
      </c>
      <c r="B93" s="750"/>
      <c r="C93" s="751">
        <v>0</v>
      </c>
      <c r="D93" s="750">
        <v>31439.370006984005</v>
      </c>
      <c r="E93" s="751">
        <v>1</v>
      </c>
      <c r="F93" s="752">
        <v>31439.370006984005</v>
      </c>
    </row>
    <row r="94" spans="1:6" ht="14.45" customHeight="1" thickBot="1" x14ac:dyDescent="0.25">
      <c r="A94" s="753" t="s">
        <v>3</v>
      </c>
      <c r="B94" s="754">
        <v>79729.517879328516</v>
      </c>
      <c r="C94" s="755">
        <v>6.43665865911386E-2</v>
      </c>
      <c r="D94" s="754">
        <v>1158949.1522477116</v>
      </c>
      <c r="E94" s="755">
        <v>0.93563341340886164</v>
      </c>
      <c r="F94" s="756">
        <v>1238678.6701270398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65440F7-A0F1-4C19-90F1-9DB1EF1784C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2400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483.4</v>
      </c>
      <c r="G3" s="47">
        <f>SUBTOTAL(9,G6:G1048576)</f>
        <v>79729.517879328516</v>
      </c>
      <c r="H3" s="48">
        <f>IF(M3=0,0,G3/M3)</f>
        <v>6.4366586591138558E-2</v>
      </c>
      <c r="I3" s="47">
        <f>SUBTOTAL(9,I6:I1048576)</f>
        <v>5707.0700000000006</v>
      </c>
      <c r="J3" s="47">
        <f>SUBTOTAL(9,J6:J1048576)</f>
        <v>1158949.1522477118</v>
      </c>
      <c r="K3" s="48">
        <f>IF(M3=0,0,J3/M3)</f>
        <v>0.93563341340886108</v>
      </c>
      <c r="L3" s="47">
        <f>SUBTOTAL(9,L6:L1048576)</f>
        <v>6190.47</v>
      </c>
      <c r="M3" s="49">
        <f>SUBTOTAL(9,M6:M1048576)</f>
        <v>1238678.6701270407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608</v>
      </c>
      <c r="B6" s="723" t="s">
        <v>1906</v>
      </c>
      <c r="C6" s="723" t="s">
        <v>1907</v>
      </c>
      <c r="D6" s="723" t="s">
        <v>788</v>
      </c>
      <c r="E6" s="723" t="s">
        <v>1908</v>
      </c>
      <c r="F6" s="727"/>
      <c r="G6" s="727"/>
      <c r="H6" s="747">
        <v>0</v>
      </c>
      <c r="I6" s="727">
        <v>51</v>
      </c>
      <c r="J6" s="727">
        <v>845.11</v>
      </c>
      <c r="K6" s="747">
        <v>1</v>
      </c>
      <c r="L6" s="727">
        <v>51</v>
      </c>
      <c r="M6" s="728">
        <v>845.11</v>
      </c>
    </row>
    <row r="7" spans="1:13" ht="14.45" customHeight="1" x14ac:dyDescent="0.2">
      <c r="A7" s="729" t="s">
        <v>608</v>
      </c>
      <c r="B7" s="730" t="s">
        <v>1906</v>
      </c>
      <c r="C7" s="730" t="s">
        <v>1909</v>
      </c>
      <c r="D7" s="730" t="s">
        <v>788</v>
      </c>
      <c r="E7" s="730" t="s">
        <v>1910</v>
      </c>
      <c r="F7" s="734"/>
      <c r="G7" s="734"/>
      <c r="H7" s="748">
        <v>0</v>
      </c>
      <c r="I7" s="734">
        <v>21</v>
      </c>
      <c r="J7" s="734">
        <v>901.03</v>
      </c>
      <c r="K7" s="748">
        <v>1</v>
      </c>
      <c r="L7" s="734">
        <v>21</v>
      </c>
      <c r="M7" s="735">
        <v>901.03</v>
      </c>
    </row>
    <row r="8" spans="1:13" ht="14.45" customHeight="1" x14ac:dyDescent="0.2">
      <c r="A8" s="729" t="s">
        <v>608</v>
      </c>
      <c r="B8" s="730" t="s">
        <v>1911</v>
      </c>
      <c r="C8" s="730" t="s">
        <v>1912</v>
      </c>
      <c r="D8" s="730" t="s">
        <v>1030</v>
      </c>
      <c r="E8" s="730" t="s">
        <v>1913</v>
      </c>
      <c r="F8" s="734"/>
      <c r="G8" s="734"/>
      <c r="H8" s="748">
        <v>0</v>
      </c>
      <c r="I8" s="734">
        <v>1</v>
      </c>
      <c r="J8" s="734">
        <v>122.10999999999999</v>
      </c>
      <c r="K8" s="748">
        <v>1</v>
      </c>
      <c r="L8" s="734">
        <v>1</v>
      </c>
      <c r="M8" s="735">
        <v>122.10999999999999</v>
      </c>
    </row>
    <row r="9" spans="1:13" ht="14.45" customHeight="1" x14ac:dyDescent="0.2">
      <c r="A9" s="729" t="s">
        <v>608</v>
      </c>
      <c r="B9" s="730" t="s">
        <v>1911</v>
      </c>
      <c r="C9" s="730" t="s">
        <v>1914</v>
      </c>
      <c r="D9" s="730" t="s">
        <v>1030</v>
      </c>
      <c r="E9" s="730" t="s">
        <v>1031</v>
      </c>
      <c r="F9" s="734"/>
      <c r="G9" s="734"/>
      <c r="H9" s="748">
        <v>0</v>
      </c>
      <c r="I9" s="734">
        <v>2</v>
      </c>
      <c r="J9" s="734">
        <v>246.34000000000006</v>
      </c>
      <c r="K9" s="748">
        <v>1</v>
      </c>
      <c r="L9" s="734">
        <v>2</v>
      </c>
      <c r="M9" s="735">
        <v>246.34000000000006</v>
      </c>
    </row>
    <row r="10" spans="1:13" ht="14.45" customHeight="1" x14ac:dyDescent="0.2">
      <c r="A10" s="729" t="s">
        <v>608</v>
      </c>
      <c r="B10" s="730" t="s">
        <v>1915</v>
      </c>
      <c r="C10" s="730" t="s">
        <v>1916</v>
      </c>
      <c r="D10" s="730" t="s">
        <v>1917</v>
      </c>
      <c r="E10" s="730" t="s">
        <v>1918</v>
      </c>
      <c r="F10" s="734"/>
      <c r="G10" s="734"/>
      <c r="H10" s="748">
        <v>0</v>
      </c>
      <c r="I10" s="734">
        <v>10</v>
      </c>
      <c r="J10" s="734">
        <v>4081.34</v>
      </c>
      <c r="K10" s="748">
        <v>1</v>
      </c>
      <c r="L10" s="734">
        <v>10</v>
      </c>
      <c r="M10" s="735">
        <v>4081.34</v>
      </c>
    </row>
    <row r="11" spans="1:13" ht="14.45" customHeight="1" x14ac:dyDescent="0.2">
      <c r="A11" s="729" t="s">
        <v>608</v>
      </c>
      <c r="B11" s="730" t="s">
        <v>1919</v>
      </c>
      <c r="C11" s="730" t="s">
        <v>1920</v>
      </c>
      <c r="D11" s="730" t="s">
        <v>1921</v>
      </c>
      <c r="E11" s="730" t="s">
        <v>1922</v>
      </c>
      <c r="F11" s="734"/>
      <c r="G11" s="734"/>
      <c r="H11" s="748">
        <v>0</v>
      </c>
      <c r="I11" s="734">
        <v>11</v>
      </c>
      <c r="J11" s="734">
        <v>774.29</v>
      </c>
      <c r="K11" s="748">
        <v>1</v>
      </c>
      <c r="L11" s="734">
        <v>11</v>
      </c>
      <c r="M11" s="735">
        <v>774.29</v>
      </c>
    </row>
    <row r="12" spans="1:13" ht="14.45" customHeight="1" x14ac:dyDescent="0.2">
      <c r="A12" s="729" t="s">
        <v>608</v>
      </c>
      <c r="B12" s="730" t="s">
        <v>1919</v>
      </c>
      <c r="C12" s="730" t="s">
        <v>1923</v>
      </c>
      <c r="D12" s="730" t="s">
        <v>1921</v>
      </c>
      <c r="E12" s="730" t="s">
        <v>1205</v>
      </c>
      <c r="F12" s="734"/>
      <c r="G12" s="734"/>
      <c r="H12" s="748">
        <v>0</v>
      </c>
      <c r="I12" s="734">
        <v>2</v>
      </c>
      <c r="J12" s="734">
        <v>194.62</v>
      </c>
      <c r="K12" s="748">
        <v>1</v>
      </c>
      <c r="L12" s="734">
        <v>2</v>
      </c>
      <c r="M12" s="735">
        <v>194.62</v>
      </c>
    </row>
    <row r="13" spans="1:13" ht="14.45" customHeight="1" x14ac:dyDescent="0.2">
      <c r="A13" s="729" t="s">
        <v>608</v>
      </c>
      <c r="B13" s="730" t="s">
        <v>1919</v>
      </c>
      <c r="C13" s="730" t="s">
        <v>1924</v>
      </c>
      <c r="D13" s="730" t="s">
        <v>1921</v>
      </c>
      <c r="E13" s="730" t="s">
        <v>1925</v>
      </c>
      <c r="F13" s="734"/>
      <c r="G13" s="734"/>
      <c r="H13" s="748">
        <v>0</v>
      </c>
      <c r="I13" s="734">
        <v>3</v>
      </c>
      <c r="J13" s="734">
        <v>146.79</v>
      </c>
      <c r="K13" s="748">
        <v>1</v>
      </c>
      <c r="L13" s="734">
        <v>3</v>
      </c>
      <c r="M13" s="735">
        <v>146.79</v>
      </c>
    </row>
    <row r="14" spans="1:13" ht="14.45" customHeight="1" x14ac:dyDescent="0.2">
      <c r="A14" s="729" t="s">
        <v>608</v>
      </c>
      <c r="B14" s="730" t="s">
        <v>1919</v>
      </c>
      <c r="C14" s="730" t="s">
        <v>1926</v>
      </c>
      <c r="D14" s="730" t="s">
        <v>1921</v>
      </c>
      <c r="E14" s="730" t="s">
        <v>1927</v>
      </c>
      <c r="F14" s="734"/>
      <c r="G14" s="734"/>
      <c r="H14" s="748">
        <v>0</v>
      </c>
      <c r="I14" s="734">
        <v>5</v>
      </c>
      <c r="J14" s="734">
        <v>404.95000000000005</v>
      </c>
      <c r="K14" s="748">
        <v>1</v>
      </c>
      <c r="L14" s="734">
        <v>5</v>
      </c>
      <c r="M14" s="735">
        <v>404.95000000000005</v>
      </c>
    </row>
    <row r="15" spans="1:13" ht="14.45" customHeight="1" x14ac:dyDescent="0.2">
      <c r="A15" s="729" t="s">
        <v>608</v>
      </c>
      <c r="B15" s="730" t="s">
        <v>1928</v>
      </c>
      <c r="C15" s="730" t="s">
        <v>1929</v>
      </c>
      <c r="D15" s="730" t="s">
        <v>1930</v>
      </c>
      <c r="E15" s="730" t="s">
        <v>1931</v>
      </c>
      <c r="F15" s="734"/>
      <c r="G15" s="734"/>
      <c r="H15" s="748">
        <v>0</v>
      </c>
      <c r="I15" s="734">
        <v>4</v>
      </c>
      <c r="J15" s="734">
        <v>61.959999999999994</v>
      </c>
      <c r="K15" s="748">
        <v>1</v>
      </c>
      <c r="L15" s="734">
        <v>4</v>
      </c>
      <c r="M15" s="735">
        <v>61.959999999999994</v>
      </c>
    </row>
    <row r="16" spans="1:13" ht="14.45" customHeight="1" x14ac:dyDescent="0.2">
      <c r="A16" s="729" t="s">
        <v>608</v>
      </c>
      <c r="B16" s="730" t="s">
        <v>1928</v>
      </c>
      <c r="C16" s="730" t="s">
        <v>1932</v>
      </c>
      <c r="D16" s="730" t="s">
        <v>1930</v>
      </c>
      <c r="E16" s="730" t="s">
        <v>1057</v>
      </c>
      <c r="F16" s="734"/>
      <c r="G16" s="734"/>
      <c r="H16" s="748">
        <v>0</v>
      </c>
      <c r="I16" s="734">
        <v>4</v>
      </c>
      <c r="J16" s="734">
        <v>92.88</v>
      </c>
      <c r="K16" s="748">
        <v>1</v>
      </c>
      <c r="L16" s="734">
        <v>4</v>
      </c>
      <c r="M16" s="735">
        <v>92.88</v>
      </c>
    </row>
    <row r="17" spans="1:13" ht="14.45" customHeight="1" x14ac:dyDescent="0.2">
      <c r="A17" s="729" t="s">
        <v>608</v>
      </c>
      <c r="B17" s="730" t="s">
        <v>1933</v>
      </c>
      <c r="C17" s="730" t="s">
        <v>1934</v>
      </c>
      <c r="D17" s="730" t="s">
        <v>1935</v>
      </c>
      <c r="E17" s="730" t="s">
        <v>1936</v>
      </c>
      <c r="F17" s="734"/>
      <c r="G17" s="734"/>
      <c r="H17" s="748">
        <v>0</v>
      </c>
      <c r="I17" s="734">
        <v>3</v>
      </c>
      <c r="J17" s="734">
        <v>221.21999999999997</v>
      </c>
      <c r="K17" s="748">
        <v>1</v>
      </c>
      <c r="L17" s="734">
        <v>3</v>
      </c>
      <c r="M17" s="735">
        <v>221.21999999999997</v>
      </c>
    </row>
    <row r="18" spans="1:13" ht="14.45" customHeight="1" x14ac:dyDescent="0.2">
      <c r="A18" s="729" t="s">
        <v>608</v>
      </c>
      <c r="B18" s="730" t="s">
        <v>1933</v>
      </c>
      <c r="C18" s="730" t="s">
        <v>1937</v>
      </c>
      <c r="D18" s="730" t="s">
        <v>1935</v>
      </c>
      <c r="E18" s="730" t="s">
        <v>1938</v>
      </c>
      <c r="F18" s="734"/>
      <c r="G18" s="734"/>
      <c r="H18" s="748">
        <v>0</v>
      </c>
      <c r="I18" s="734">
        <v>4</v>
      </c>
      <c r="J18" s="734">
        <v>549.48</v>
      </c>
      <c r="K18" s="748">
        <v>1</v>
      </c>
      <c r="L18" s="734">
        <v>4</v>
      </c>
      <c r="M18" s="735">
        <v>549.48</v>
      </c>
    </row>
    <row r="19" spans="1:13" ht="14.45" customHeight="1" x14ac:dyDescent="0.2">
      <c r="A19" s="729" t="s">
        <v>608</v>
      </c>
      <c r="B19" s="730" t="s">
        <v>1933</v>
      </c>
      <c r="C19" s="730" t="s">
        <v>1939</v>
      </c>
      <c r="D19" s="730" t="s">
        <v>1940</v>
      </c>
      <c r="E19" s="730" t="s">
        <v>1941</v>
      </c>
      <c r="F19" s="734"/>
      <c r="G19" s="734"/>
      <c r="H19" s="748">
        <v>0</v>
      </c>
      <c r="I19" s="734">
        <v>1</v>
      </c>
      <c r="J19" s="734">
        <v>111.11999999999996</v>
      </c>
      <c r="K19" s="748">
        <v>1</v>
      </c>
      <c r="L19" s="734">
        <v>1</v>
      </c>
      <c r="M19" s="735">
        <v>111.11999999999996</v>
      </c>
    </row>
    <row r="20" spans="1:13" ht="14.45" customHeight="1" x14ac:dyDescent="0.2">
      <c r="A20" s="729" t="s">
        <v>608</v>
      </c>
      <c r="B20" s="730" t="s">
        <v>1942</v>
      </c>
      <c r="C20" s="730" t="s">
        <v>1943</v>
      </c>
      <c r="D20" s="730" t="s">
        <v>778</v>
      </c>
      <c r="E20" s="730" t="s">
        <v>1944</v>
      </c>
      <c r="F20" s="734">
        <v>1</v>
      </c>
      <c r="G20" s="734">
        <v>606.69599999999991</v>
      </c>
      <c r="H20" s="748">
        <v>1</v>
      </c>
      <c r="I20" s="734"/>
      <c r="J20" s="734"/>
      <c r="K20" s="748">
        <v>0</v>
      </c>
      <c r="L20" s="734">
        <v>1</v>
      </c>
      <c r="M20" s="735">
        <v>606.69599999999991</v>
      </c>
    </row>
    <row r="21" spans="1:13" ht="14.45" customHeight="1" x14ac:dyDescent="0.2">
      <c r="A21" s="729" t="s">
        <v>608</v>
      </c>
      <c r="B21" s="730" t="s">
        <v>1942</v>
      </c>
      <c r="C21" s="730" t="s">
        <v>1945</v>
      </c>
      <c r="D21" s="730" t="s">
        <v>778</v>
      </c>
      <c r="E21" s="730" t="s">
        <v>1946</v>
      </c>
      <c r="F21" s="734">
        <v>3</v>
      </c>
      <c r="G21" s="734">
        <v>2288.5798793285257</v>
      </c>
      <c r="H21" s="748">
        <v>1</v>
      </c>
      <c r="I21" s="734"/>
      <c r="J21" s="734"/>
      <c r="K21" s="748">
        <v>0</v>
      </c>
      <c r="L21" s="734">
        <v>3</v>
      </c>
      <c r="M21" s="735">
        <v>2288.5798793285257</v>
      </c>
    </row>
    <row r="22" spans="1:13" ht="14.45" customHeight="1" x14ac:dyDescent="0.2">
      <c r="A22" s="729" t="s">
        <v>608</v>
      </c>
      <c r="B22" s="730" t="s">
        <v>1947</v>
      </c>
      <c r="C22" s="730" t="s">
        <v>1948</v>
      </c>
      <c r="D22" s="730" t="s">
        <v>933</v>
      </c>
      <c r="E22" s="730" t="s">
        <v>1949</v>
      </c>
      <c r="F22" s="734"/>
      <c r="G22" s="734"/>
      <c r="H22" s="748">
        <v>0</v>
      </c>
      <c r="I22" s="734">
        <v>12</v>
      </c>
      <c r="J22" s="734">
        <v>13274.820000000002</v>
      </c>
      <c r="K22" s="748">
        <v>1</v>
      </c>
      <c r="L22" s="734">
        <v>12</v>
      </c>
      <c r="M22" s="735">
        <v>13274.820000000002</v>
      </c>
    </row>
    <row r="23" spans="1:13" ht="14.45" customHeight="1" x14ac:dyDescent="0.2">
      <c r="A23" s="729" t="s">
        <v>608</v>
      </c>
      <c r="B23" s="730" t="s">
        <v>1947</v>
      </c>
      <c r="C23" s="730" t="s">
        <v>1950</v>
      </c>
      <c r="D23" s="730" t="s">
        <v>933</v>
      </c>
      <c r="E23" s="730" t="s">
        <v>1951</v>
      </c>
      <c r="F23" s="734"/>
      <c r="G23" s="734"/>
      <c r="H23" s="748">
        <v>0</v>
      </c>
      <c r="I23" s="734">
        <v>4</v>
      </c>
      <c r="J23" s="734">
        <v>6004.08</v>
      </c>
      <c r="K23" s="748">
        <v>1</v>
      </c>
      <c r="L23" s="734">
        <v>4</v>
      </c>
      <c r="M23" s="735">
        <v>6004.08</v>
      </c>
    </row>
    <row r="24" spans="1:13" ht="14.45" customHeight="1" x14ac:dyDescent="0.2">
      <c r="A24" s="729" t="s">
        <v>608</v>
      </c>
      <c r="B24" s="730" t="s">
        <v>1947</v>
      </c>
      <c r="C24" s="730" t="s">
        <v>1952</v>
      </c>
      <c r="D24" s="730" t="s">
        <v>927</v>
      </c>
      <c r="E24" s="730" t="s">
        <v>1953</v>
      </c>
      <c r="F24" s="734"/>
      <c r="G24" s="734"/>
      <c r="H24" s="748">
        <v>0</v>
      </c>
      <c r="I24" s="734">
        <v>51</v>
      </c>
      <c r="J24" s="734">
        <v>36780.320000000007</v>
      </c>
      <c r="K24" s="748">
        <v>1</v>
      </c>
      <c r="L24" s="734">
        <v>51</v>
      </c>
      <c r="M24" s="735">
        <v>36780.320000000007</v>
      </c>
    </row>
    <row r="25" spans="1:13" ht="14.45" customHeight="1" x14ac:dyDescent="0.2">
      <c r="A25" s="729" t="s">
        <v>608</v>
      </c>
      <c r="B25" s="730" t="s">
        <v>1947</v>
      </c>
      <c r="C25" s="730" t="s">
        <v>1954</v>
      </c>
      <c r="D25" s="730" t="s">
        <v>927</v>
      </c>
      <c r="E25" s="730" t="s">
        <v>1955</v>
      </c>
      <c r="F25" s="734"/>
      <c r="G25" s="734"/>
      <c r="H25" s="748">
        <v>0</v>
      </c>
      <c r="I25" s="734">
        <v>134</v>
      </c>
      <c r="J25" s="734">
        <v>36446.67</v>
      </c>
      <c r="K25" s="748">
        <v>1</v>
      </c>
      <c r="L25" s="734">
        <v>134</v>
      </c>
      <c r="M25" s="735">
        <v>36446.67</v>
      </c>
    </row>
    <row r="26" spans="1:13" ht="14.45" customHeight="1" x14ac:dyDescent="0.2">
      <c r="A26" s="729" t="s">
        <v>608</v>
      </c>
      <c r="B26" s="730" t="s">
        <v>1947</v>
      </c>
      <c r="C26" s="730" t="s">
        <v>1956</v>
      </c>
      <c r="D26" s="730" t="s">
        <v>927</v>
      </c>
      <c r="E26" s="730" t="s">
        <v>1957</v>
      </c>
      <c r="F26" s="734"/>
      <c r="G26" s="734"/>
      <c r="H26" s="748">
        <v>0</v>
      </c>
      <c r="I26" s="734">
        <v>106</v>
      </c>
      <c r="J26" s="734">
        <v>66510.23</v>
      </c>
      <c r="K26" s="748">
        <v>1</v>
      </c>
      <c r="L26" s="734">
        <v>106</v>
      </c>
      <c r="M26" s="735">
        <v>66510.23</v>
      </c>
    </row>
    <row r="27" spans="1:13" ht="14.45" customHeight="1" x14ac:dyDescent="0.2">
      <c r="A27" s="729" t="s">
        <v>608</v>
      </c>
      <c r="B27" s="730" t="s">
        <v>1947</v>
      </c>
      <c r="C27" s="730" t="s">
        <v>1958</v>
      </c>
      <c r="D27" s="730" t="s">
        <v>927</v>
      </c>
      <c r="E27" s="730" t="s">
        <v>1959</v>
      </c>
      <c r="F27" s="734"/>
      <c r="G27" s="734"/>
      <c r="H27" s="748">
        <v>0</v>
      </c>
      <c r="I27" s="734">
        <v>19</v>
      </c>
      <c r="J27" s="734">
        <v>17358.649999999998</v>
      </c>
      <c r="K27" s="748">
        <v>1</v>
      </c>
      <c r="L27" s="734">
        <v>19</v>
      </c>
      <c r="M27" s="735">
        <v>17358.649999999998</v>
      </c>
    </row>
    <row r="28" spans="1:13" ht="14.45" customHeight="1" x14ac:dyDescent="0.2">
      <c r="A28" s="729" t="s">
        <v>608</v>
      </c>
      <c r="B28" s="730" t="s">
        <v>1947</v>
      </c>
      <c r="C28" s="730" t="s">
        <v>1960</v>
      </c>
      <c r="D28" s="730" t="s">
        <v>927</v>
      </c>
      <c r="E28" s="730" t="s">
        <v>1961</v>
      </c>
      <c r="F28" s="734"/>
      <c r="G28" s="734"/>
      <c r="H28" s="748">
        <v>0</v>
      </c>
      <c r="I28" s="734">
        <v>85</v>
      </c>
      <c r="J28" s="734">
        <v>34757.47</v>
      </c>
      <c r="K28" s="748">
        <v>1</v>
      </c>
      <c r="L28" s="734">
        <v>85</v>
      </c>
      <c r="M28" s="735">
        <v>34757.47</v>
      </c>
    </row>
    <row r="29" spans="1:13" ht="14.45" customHeight="1" x14ac:dyDescent="0.2">
      <c r="A29" s="729" t="s">
        <v>608</v>
      </c>
      <c r="B29" s="730" t="s">
        <v>1962</v>
      </c>
      <c r="C29" s="730" t="s">
        <v>1963</v>
      </c>
      <c r="D29" s="730" t="s">
        <v>1964</v>
      </c>
      <c r="E29" s="730" t="s">
        <v>1965</v>
      </c>
      <c r="F29" s="734"/>
      <c r="G29" s="734"/>
      <c r="H29" s="748">
        <v>0</v>
      </c>
      <c r="I29" s="734">
        <v>13</v>
      </c>
      <c r="J29" s="734">
        <v>760.91</v>
      </c>
      <c r="K29" s="748">
        <v>1</v>
      </c>
      <c r="L29" s="734">
        <v>13</v>
      </c>
      <c r="M29" s="735">
        <v>760.91</v>
      </c>
    </row>
    <row r="30" spans="1:13" ht="14.45" customHeight="1" x14ac:dyDescent="0.2">
      <c r="A30" s="729" t="s">
        <v>608</v>
      </c>
      <c r="B30" s="730" t="s">
        <v>1962</v>
      </c>
      <c r="C30" s="730" t="s">
        <v>1966</v>
      </c>
      <c r="D30" s="730" t="s">
        <v>1964</v>
      </c>
      <c r="E30" s="730" t="s">
        <v>1967</v>
      </c>
      <c r="F30" s="734"/>
      <c r="G30" s="734"/>
      <c r="H30" s="748">
        <v>0</v>
      </c>
      <c r="I30" s="734">
        <v>12</v>
      </c>
      <c r="J30" s="734">
        <v>1666.21</v>
      </c>
      <c r="K30" s="748">
        <v>1</v>
      </c>
      <c r="L30" s="734">
        <v>12</v>
      </c>
      <c r="M30" s="735">
        <v>1666.21</v>
      </c>
    </row>
    <row r="31" spans="1:13" ht="14.45" customHeight="1" x14ac:dyDescent="0.2">
      <c r="A31" s="729" t="s">
        <v>608</v>
      </c>
      <c r="B31" s="730" t="s">
        <v>1968</v>
      </c>
      <c r="C31" s="730" t="s">
        <v>1969</v>
      </c>
      <c r="D31" s="730" t="s">
        <v>1970</v>
      </c>
      <c r="E31" s="730" t="s">
        <v>1971</v>
      </c>
      <c r="F31" s="734"/>
      <c r="G31" s="734"/>
      <c r="H31" s="748">
        <v>0</v>
      </c>
      <c r="I31" s="734">
        <v>1</v>
      </c>
      <c r="J31" s="734">
        <v>2247.66</v>
      </c>
      <c r="K31" s="748">
        <v>1</v>
      </c>
      <c r="L31" s="734">
        <v>1</v>
      </c>
      <c r="M31" s="735">
        <v>2247.66</v>
      </c>
    </row>
    <row r="32" spans="1:13" ht="14.45" customHeight="1" x14ac:dyDescent="0.2">
      <c r="A32" s="729" t="s">
        <v>608</v>
      </c>
      <c r="B32" s="730" t="s">
        <v>1968</v>
      </c>
      <c r="C32" s="730" t="s">
        <v>1972</v>
      </c>
      <c r="D32" s="730" t="s">
        <v>1970</v>
      </c>
      <c r="E32" s="730" t="s">
        <v>1973</v>
      </c>
      <c r="F32" s="734"/>
      <c r="G32" s="734"/>
      <c r="H32" s="748">
        <v>0</v>
      </c>
      <c r="I32" s="734">
        <v>3</v>
      </c>
      <c r="J32" s="734">
        <v>4518.0500000000011</v>
      </c>
      <c r="K32" s="748">
        <v>1</v>
      </c>
      <c r="L32" s="734">
        <v>3</v>
      </c>
      <c r="M32" s="735">
        <v>4518.0500000000011</v>
      </c>
    </row>
    <row r="33" spans="1:13" ht="14.45" customHeight="1" x14ac:dyDescent="0.2">
      <c r="A33" s="729" t="s">
        <v>608</v>
      </c>
      <c r="B33" s="730" t="s">
        <v>1974</v>
      </c>
      <c r="C33" s="730" t="s">
        <v>1975</v>
      </c>
      <c r="D33" s="730" t="s">
        <v>796</v>
      </c>
      <c r="E33" s="730" t="s">
        <v>1976</v>
      </c>
      <c r="F33" s="734"/>
      <c r="G33" s="734"/>
      <c r="H33" s="748">
        <v>0</v>
      </c>
      <c r="I33" s="734">
        <v>54</v>
      </c>
      <c r="J33" s="734">
        <v>6935.92</v>
      </c>
      <c r="K33" s="748">
        <v>1</v>
      </c>
      <c r="L33" s="734">
        <v>54</v>
      </c>
      <c r="M33" s="735">
        <v>6935.92</v>
      </c>
    </row>
    <row r="34" spans="1:13" ht="14.45" customHeight="1" x14ac:dyDescent="0.2">
      <c r="A34" s="729" t="s">
        <v>608</v>
      </c>
      <c r="B34" s="730" t="s">
        <v>1974</v>
      </c>
      <c r="C34" s="730" t="s">
        <v>1977</v>
      </c>
      <c r="D34" s="730" t="s">
        <v>796</v>
      </c>
      <c r="E34" s="730" t="s">
        <v>1978</v>
      </c>
      <c r="F34" s="734"/>
      <c r="G34" s="734"/>
      <c r="H34" s="748">
        <v>0</v>
      </c>
      <c r="I34" s="734">
        <v>10</v>
      </c>
      <c r="J34" s="734">
        <v>447.62</v>
      </c>
      <c r="K34" s="748">
        <v>1</v>
      </c>
      <c r="L34" s="734">
        <v>10</v>
      </c>
      <c r="M34" s="735">
        <v>447.62</v>
      </c>
    </row>
    <row r="35" spans="1:13" ht="14.45" customHeight="1" x14ac:dyDescent="0.2">
      <c r="A35" s="729" t="s">
        <v>608</v>
      </c>
      <c r="B35" s="730" t="s">
        <v>1974</v>
      </c>
      <c r="C35" s="730" t="s">
        <v>1979</v>
      </c>
      <c r="D35" s="730" t="s">
        <v>796</v>
      </c>
      <c r="E35" s="730" t="s">
        <v>1980</v>
      </c>
      <c r="F35" s="734"/>
      <c r="G35" s="734"/>
      <c r="H35" s="748">
        <v>0</v>
      </c>
      <c r="I35" s="734">
        <v>34</v>
      </c>
      <c r="J35" s="734">
        <v>3048.1000000000004</v>
      </c>
      <c r="K35" s="748">
        <v>1</v>
      </c>
      <c r="L35" s="734">
        <v>34</v>
      </c>
      <c r="M35" s="735">
        <v>3048.1000000000004</v>
      </c>
    </row>
    <row r="36" spans="1:13" ht="14.45" customHeight="1" x14ac:dyDescent="0.2">
      <c r="A36" s="729" t="s">
        <v>608</v>
      </c>
      <c r="B36" s="730" t="s">
        <v>1981</v>
      </c>
      <c r="C36" s="730" t="s">
        <v>1982</v>
      </c>
      <c r="D36" s="730" t="s">
        <v>1599</v>
      </c>
      <c r="E36" s="730" t="s">
        <v>1983</v>
      </c>
      <c r="F36" s="734"/>
      <c r="G36" s="734"/>
      <c r="H36" s="748">
        <v>0</v>
      </c>
      <c r="I36" s="734">
        <v>105</v>
      </c>
      <c r="J36" s="734">
        <v>5178.5999893447406</v>
      </c>
      <c r="K36" s="748">
        <v>1</v>
      </c>
      <c r="L36" s="734">
        <v>105</v>
      </c>
      <c r="M36" s="735">
        <v>5178.5999893447406</v>
      </c>
    </row>
    <row r="37" spans="1:13" ht="14.45" customHeight="1" x14ac:dyDescent="0.2">
      <c r="A37" s="729" t="s">
        <v>608</v>
      </c>
      <c r="B37" s="730" t="s">
        <v>1984</v>
      </c>
      <c r="C37" s="730" t="s">
        <v>1985</v>
      </c>
      <c r="D37" s="730" t="s">
        <v>1986</v>
      </c>
      <c r="E37" s="730" t="s">
        <v>1987</v>
      </c>
      <c r="F37" s="734">
        <v>2</v>
      </c>
      <c r="G37" s="734">
        <v>672.54</v>
      </c>
      <c r="H37" s="748">
        <v>1</v>
      </c>
      <c r="I37" s="734"/>
      <c r="J37" s="734"/>
      <c r="K37" s="748">
        <v>0</v>
      </c>
      <c r="L37" s="734">
        <v>2</v>
      </c>
      <c r="M37" s="735">
        <v>672.54</v>
      </c>
    </row>
    <row r="38" spans="1:13" ht="14.45" customHeight="1" x14ac:dyDescent="0.2">
      <c r="A38" s="729" t="s">
        <v>608</v>
      </c>
      <c r="B38" s="730" t="s">
        <v>1984</v>
      </c>
      <c r="C38" s="730" t="s">
        <v>1988</v>
      </c>
      <c r="D38" s="730" t="s">
        <v>1986</v>
      </c>
      <c r="E38" s="730" t="s">
        <v>1989</v>
      </c>
      <c r="F38" s="734">
        <v>5</v>
      </c>
      <c r="G38" s="734">
        <v>2656.8999999999996</v>
      </c>
      <c r="H38" s="748">
        <v>1</v>
      </c>
      <c r="I38" s="734"/>
      <c r="J38" s="734"/>
      <c r="K38" s="748">
        <v>0</v>
      </c>
      <c r="L38" s="734">
        <v>5</v>
      </c>
      <c r="M38" s="735">
        <v>2656.8999999999996</v>
      </c>
    </row>
    <row r="39" spans="1:13" ht="14.45" customHeight="1" x14ac:dyDescent="0.2">
      <c r="A39" s="729" t="s">
        <v>608</v>
      </c>
      <c r="B39" s="730" t="s">
        <v>1990</v>
      </c>
      <c r="C39" s="730" t="s">
        <v>1991</v>
      </c>
      <c r="D39" s="730" t="s">
        <v>941</v>
      </c>
      <c r="E39" s="730" t="s">
        <v>942</v>
      </c>
      <c r="F39" s="734"/>
      <c r="G39" s="734"/>
      <c r="H39" s="748">
        <v>0</v>
      </c>
      <c r="I39" s="734">
        <v>54</v>
      </c>
      <c r="J39" s="734">
        <v>2178.8999999999996</v>
      </c>
      <c r="K39" s="748">
        <v>1</v>
      </c>
      <c r="L39" s="734">
        <v>54</v>
      </c>
      <c r="M39" s="735">
        <v>2178.8999999999996</v>
      </c>
    </row>
    <row r="40" spans="1:13" ht="14.45" customHeight="1" x14ac:dyDescent="0.2">
      <c r="A40" s="729" t="s">
        <v>608</v>
      </c>
      <c r="B40" s="730" t="s">
        <v>1990</v>
      </c>
      <c r="C40" s="730" t="s">
        <v>1992</v>
      </c>
      <c r="D40" s="730" t="s">
        <v>941</v>
      </c>
      <c r="E40" s="730" t="s">
        <v>942</v>
      </c>
      <c r="F40" s="734"/>
      <c r="G40" s="734"/>
      <c r="H40" s="748">
        <v>0</v>
      </c>
      <c r="I40" s="734">
        <v>54</v>
      </c>
      <c r="J40" s="734">
        <v>2179.94</v>
      </c>
      <c r="K40" s="748">
        <v>1</v>
      </c>
      <c r="L40" s="734">
        <v>54</v>
      </c>
      <c r="M40" s="735">
        <v>2179.94</v>
      </c>
    </row>
    <row r="41" spans="1:13" ht="14.45" customHeight="1" x14ac:dyDescent="0.2">
      <c r="A41" s="729" t="s">
        <v>608</v>
      </c>
      <c r="B41" s="730" t="s">
        <v>1990</v>
      </c>
      <c r="C41" s="730" t="s">
        <v>1993</v>
      </c>
      <c r="D41" s="730" t="s">
        <v>1994</v>
      </c>
      <c r="E41" s="730" t="s">
        <v>1995</v>
      </c>
      <c r="F41" s="734"/>
      <c r="G41" s="734"/>
      <c r="H41" s="748">
        <v>0</v>
      </c>
      <c r="I41" s="734">
        <v>6</v>
      </c>
      <c r="J41" s="734">
        <v>189.76</v>
      </c>
      <c r="K41" s="748">
        <v>1</v>
      </c>
      <c r="L41" s="734">
        <v>6</v>
      </c>
      <c r="M41" s="735">
        <v>189.76</v>
      </c>
    </row>
    <row r="42" spans="1:13" ht="14.45" customHeight="1" x14ac:dyDescent="0.2">
      <c r="A42" s="729" t="s">
        <v>608</v>
      </c>
      <c r="B42" s="730" t="s">
        <v>1990</v>
      </c>
      <c r="C42" s="730" t="s">
        <v>1996</v>
      </c>
      <c r="D42" s="730" t="s">
        <v>1994</v>
      </c>
      <c r="E42" s="730" t="s">
        <v>1997</v>
      </c>
      <c r="F42" s="734"/>
      <c r="G42" s="734"/>
      <c r="H42" s="748">
        <v>0</v>
      </c>
      <c r="I42" s="734">
        <v>20</v>
      </c>
      <c r="J42" s="734">
        <v>1170.7999999999997</v>
      </c>
      <c r="K42" s="748">
        <v>1</v>
      </c>
      <c r="L42" s="734">
        <v>20</v>
      </c>
      <c r="M42" s="735">
        <v>1170.7999999999997</v>
      </c>
    </row>
    <row r="43" spans="1:13" ht="14.45" customHeight="1" x14ac:dyDescent="0.2">
      <c r="A43" s="729" t="s">
        <v>608</v>
      </c>
      <c r="B43" s="730" t="s">
        <v>1990</v>
      </c>
      <c r="C43" s="730" t="s">
        <v>1998</v>
      </c>
      <c r="D43" s="730" t="s">
        <v>1994</v>
      </c>
      <c r="E43" s="730" t="s">
        <v>1999</v>
      </c>
      <c r="F43" s="734"/>
      <c r="G43" s="734"/>
      <c r="H43" s="748">
        <v>0</v>
      </c>
      <c r="I43" s="734">
        <v>1</v>
      </c>
      <c r="J43" s="734">
        <v>69.379999999999981</v>
      </c>
      <c r="K43" s="748">
        <v>1</v>
      </c>
      <c r="L43" s="734">
        <v>1</v>
      </c>
      <c r="M43" s="735">
        <v>69.379999999999981</v>
      </c>
    </row>
    <row r="44" spans="1:13" ht="14.45" customHeight="1" x14ac:dyDescent="0.2">
      <c r="A44" s="729" t="s">
        <v>608</v>
      </c>
      <c r="B44" s="730" t="s">
        <v>1990</v>
      </c>
      <c r="C44" s="730" t="s">
        <v>2000</v>
      </c>
      <c r="D44" s="730" t="s">
        <v>935</v>
      </c>
      <c r="E44" s="730" t="s">
        <v>1995</v>
      </c>
      <c r="F44" s="734">
        <v>13</v>
      </c>
      <c r="G44" s="734">
        <v>777.72</v>
      </c>
      <c r="H44" s="748">
        <v>1</v>
      </c>
      <c r="I44" s="734"/>
      <c r="J44" s="734"/>
      <c r="K44" s="748">
        <v>0</v>
      </c>
      <c r="L44" s="734">
        <v>13</v>
      </c>
      <c r="M44" s="735">
        <v>777.72</v>
      </c>
    </row>
    <row r="45" spans="1:13" ht="14.45" customHeight="1" x14ac:dyDescent="0.2">
      <c r="A45" s="729" t="s">
        <v>608</v>
      </c>
      <c r="B45" s="730" t="s">
        <v>2001</v>
      </c>
      <c r="C45" s="730" t="s">
        <v>2002</v>
      </c>
      <c r="D45" s="730" t="s">
        <v>2003</v>
      </c>
      <c r="E45" s="730" t="s">
        <v>2004</v>
      </c>
      <c r="F45" s="734">
        <v>1</v>
      </c>
      <c r="G45" s="734">
        <v>207.48999999999995</v>
      </c>
      <c r="H45" s="748">
        <v>1</v>
      </c>
      <c r="I45" s="734"/>
      <c r="J45" s="734"/>
      <c r="K45" s="748">
        <v>0</v>
      </c>
      <c r="L45" s="734">
        <v>1</v>
      </c>
      <c r="M45" s="735">
        <v>207.48999999999995</v>
      </c>
    </row>
    <row r="46" spans="1:13" ht="14.45" customHeight="1" x14ac:dyDescent="0.2">
      <c r="A46" s="729" t="s">
        <v>608</v>
      </c>
      <c r="B46" s="730" t="s">
        <v>2005</v>
      </c>
      <c r="C46" s="730" t="s">
        <v>2006</v>
      </c>
      <c r="D46" s="730" t="s">
        <v>976</v>
      </c>
      <c r="E46" s="730" t="s">
        <v>2007</v>
      </c>
      <c r="F46" s="734"/>
      <c r="G46" s="734"/>
      <c r="H46" s="748">
        <v>0</v>
      </c>
      <c r="I46" s="734">
        <v>1</v>
      </c>
      <c r="J46" s="734">
        <v>40.980000000000004</v>
      </c>
      <c r="K46" s="748">
        <v>1</v>
      </c>
      <c r="L46" s="734">
        <v>1</v>
      </c>
      <c r="M46" s="735">
        <v>40.980000000000004</v>
      </c>
    </row>
    <row r="47" spans="1:13" ht="14.45" customHeight="1" x14ac:dyDescent="0.2">
      <c r="A47" s="729" t="s">
        <v>608</v>
      </c>
      <c r="B47" s="730" t="s">
        <v>2005</v>
      </c>
      <c r="C47" s="730" t="s">
        <v>2008</v>
      </c>
      <c r="D47" s="730" t="s">
        <v>976</v>
      </c>
      <c r="E47" s="730" t="s">
        <v>2009</v>
      </c>
      <c r="F47" s="734"/>
      <c r="G47" s="734"/>
      <c r="H47" s="748">
        <v>0</v>
      </c>
      <c r="I47" s="734">
        <v>14</v>
      </c>
      <c r="J47" s="734">
        <v>552.69999999999993</v>
      </c>
      <c r="K47" s="748">
        <v>1</v>
      </c>
      <c r="L47" s="734">
        <v>14</v>
      </c>
      <c r="M47" s="735">
        <v>552.69999999999993</v>
      </c>
    </row>
    <row r="48" spans="1:13" ht="14.45" customHeight="1" x14ac:dyDescent="0.2">
      <c r="A48" s="729" t="s">
        <v>608</v>
      </c>
      <c r="B48" s="730" t="s">
        <v>2010</v>
      </c>
      <c r="C48" s="730" t="s">
        <v>2011</v>
      </c>
      <c r="D48" s="730" t="s">
        <v>710</v>
      </c>
      <c r="E48" s="730" t="s">
        <v>711</v>
      </c>
      <c r="F48" s="734"/>
      <c r="G48" s="734"/>
      <c r="H48" s="748">
        <v>0</v>
      </c>
      <c r="I48" s="734">
        <v>2</v>
      </c>
      <c r="J48" s="734">
        <v>409.37999999999988</v>
      </c>
      <c r="K48" s="748">
        <v>1</v>
      </c>
      <c r="L48" s="734">
        <v>2</v>
      </c>
      <c r="M48" s="735">
        <v>409.37999999999988</v>
      </c>
    </row>
    <row r="49" spans="1:13" ht="14.45" customHeight="1" x14ac:dyDescent="0.2">
      <c r="A49" s="729" t="s">
        <v>608</v>
      </c>
      <c r="B49" s="730" t="s">
        <v>2010</v>
      </c>
      <c r="C49" s="730" t="s">
        <v>2012</v>
      </c>
      <c r="D49" s="730" t="s">
        <v>712</v>
      </c>
      <c r="E49" s="730" t="s">
        <v>714</v>
      </c>
      <c r="F49" s="734"/>
      <c r="G49" s="734"/>
      <c r="H49" s="748">
        <v>0</v>
      </c>
      <c r="I49" s="734">
        <v>2</v>
      </c>
      <c r="J49" s="734">
        <v>583.37000000000012</v>
      </c>
      <c r="K49" s="748">
        <v>1</v>
      </c>
      <c r="L49" s="734">
        <v>2</v>
      </c>
      <c r="M49" s="735">
        <v>583.37000000000012</v>
      </c>
    </row>
    <row r="50" spans="1:13" ht="14.45" customHeight="1" x14ac:dyDescent="0.2">
      <c r="A50" s="729" t="s">
        <v>608</v>
      </c>
      <c r="B50" s="730" t="s">
        <v>2010</v>
      </c>
      <c r="C50" s="730" t="s">
        <v>2013</v>
      </c>
      <c r="D50" s="730" t="s">
        <v>712</v>
      </c>
      <c r="E50" s="730" t="s">
        <v>2014</v>
      </c>
      <c r="F50" s="734"/>
      <c r="G50" s="734"/>
      <c r="H50" s="748">
        <v>0</v>
      </c>
      <c r="I50" s="734">
        <v>2</v>
      </c>
      <c r="J50" s="734">
        <v>216.19999999999993</v>
      </c>
      <c r="K50" s="748">
        <v>1</v>
      </c>
      <c r="L50" s="734">
        <v>2</v>
      </c>
      <c r="M50" s="735">
        <v>216.19999999999993</v>
      </c>
    </row>
    <row r="51" spans="1:13" ht="14.45" customHeight="1" x14ac:dyDescent="0.2">
      <c r="A51" s="729" t="s">
        <v>608</v>
      </c>
      <c r="B51" s="730" t="s">
        <v>2010</v>
      </c>
      <c r="C51" s="730" t="s">
        <v>2015</v>
      </c>
      <c r="D51" s="730" t="s">
        <v>712</v>
      </c>
      <c r="E51" s="730" t="s">
        <v>713</v>
      </c>
      <c r="F51" s="734"/>
      <c r="G51" s="734"/>
      <c r="H51" s="748">
        <v>0</v>
      </c>
      <c r="I51" s="734">
        <v>2</v>
      </c>
      <c r="J51" s="734">
        <v>414.45999999999992</v>
      </c>
      <c r="K51" s="748">
        <v>1</v>
      </c>
      <c r="L51" s="734">
        <v>2</v>
      </c>
      <c r="M51" s="735">
        <v>414.45999999999992</v>
      </c>
    </row>
    <row r="52" spans="1:13" ht="14.45" customHeight="1" x14ac:dyDescent="0.2">
      <c r="A52" s="729" t="s">
        <v>608</v>
      </c>
      <c r="B52" s="730" t="s">
        <v>2010</v>
      </c>
      <c r="C52" s="730" t="s">
        <v>2016</v>
      </c>
      <c r="D52" s="730" t="s">
        <v>712</v>
      </c>
      <c r="E52" s="730" t="s">
        <v>716</v>
      </c>
      <c r="F52" s="734"/>
      <c r="G52" s="734"/>
      <c r="H52" s="748">
        <v>0</v>
      </c>
      <c r="I52" s="734">
        <v>2</v>
      </c>
      <c r="J52" s="734">
        <v>144.51999999999998</v>
      </c>
      <c r="K52" s="748">
        <v>1</v>
      </c>
      <c r="L52" s="734">
        <v>2</v>
      </c>
      <c r="M52" s="735">
        <v>144.51999999999998</v>
      </c>
    </row>
    <row r="53" spans="1:13" ht="14.45" customHeight="1" x14ac:dyDescent="0.2">
      <c r="A53" s="729" t="s">
        <v>608</v>
      </c>
      <c r="B53" s="730" t="s">
        <v>2010</v>
      </c>
      <c r="C53" s="730" t="s">
        <v>2017</v>
      </c>
      <c r="D53" s="730" t="s">
        <v>712</v>
      </c>
      <c r="E53" s="730" t="s">
        <v>715</v>
      </c>
      <c r="F53" s="734"/>
      <c r="G53" s="734"/>
      <c r="H53" s="748">
        <v>0</v>
      </c>
      <c r="I53" s="734">
        <v>3</v>
      </c>
      <c r="J53" s="734">
        <v>748.7700000000001</v>
      </c>
      <c r="K53" s="748">
        <v>1</v>
      </c>
      <c r="L53" s="734">
        <v>3</v>
      </c>
      <c r="M53" s="735">
        <v>748.7700000000001</v>
      </c>
    </row>
    <row r="54" spans="1:13" ht="14.45" customHeight="1" x14ac:dyDescent="0.2">
      <c r="A54" s="729" t="s">
        <v>608</v>
      </c>
      <c r="B54" s="730" t="s">
        <v>2010</v>
      </c>
      <c r="C54" s="730" t="s">
        <v>2018</v>
      </c>
      <c r="D54" s="730" t="s">
        <v>708</v>
      </c>
      <c r="E54" s="730" t="s">
        <v>709</v>
      </c>
      <c r="F54" s="734"/>
      <c r="G54" s="734"/>
      <c r="H54" s="748">
        <v>0</v>
      </c>
      <c r="I54" s="734">
        <v>6</v>
      </c>
      <c r="J54" s="734">
        <v>530.04</v>
      </c>
      <c r="K54" s="748">
        <v>1</v>
      </c>
      <c r="L54" s="734">
        <v>6</v>
      </c>
      <c r="M54" s="735">
        <v>530.04</v>
      </c>
    </row>
    <row r="55" spans="1:13" ht="14.45" customHeight="1" x14ac:dyDescent="0.2">
      <c r="A55" s="729" t="s">
        <v>608</v>
      </c>
      <c r="B55" s="730" t="s">
        <v>2019</v>
      </c>
      <c r="C55" s="730" t="s">
        <v>2020</v>
      </c>
      <c r="D55" s="730" t="s">
        <v>2021</v>
      </c>
      <c r="E55" s="730" t="s">
        <v>2022</v>
      </c>
      <c r="F55" s="734"/>
      <c r="G55" s="734"/>
      <c r="H55" s="748">
        <v>0</v>
      </c>
      <c r="I55" s="734">
        <v>2</v>
      </c>
      <c r="J55" s="734">
        <v>55.8</v>
      </c>
      <c r="K55" s="748">
        <v>1</v>
      </c>
      <c r="L55" s="734">
        <v>2</v>
      </c>
      <c r="M55" s="735">
        <v>55.8</v>
      </c>
    </row>
    <row r="56" spans="1:13" ht="14.45" customHeight="1" x14ac:dyDescent="0.2">
      <c r="A56" s="729" t="s">
        <v>608</v>
      </c>
      <c r="B56" s="730" t="s">
        <v>2019</v>
      </c>
      <c r="C56" s="730" t="s">
        <v>2023</v>
      </c>
      <c r="D56" s="730" t="s">
        <v>2021</v>
      </c>
      <c r="E56" s="730" t="s">
        <v>2024</v>
      </c>
      <c r="F56" s="734"/>
      <c r="G56" s="734"/>
      <c r="H56" s="748">
        <v>0</v>
      </c>
      <c r="I56" s="734">
        <v>1</v>
      </c>
      <c r="J56" s="734">
        <v>98.469999999999956</v>
      </c>
      <c r="K56" s="748">
        <v>1</v>
      </c>
      <c r="L56" s="734">
        <v>1</v>
      </c>
      <c r="M56" s="735">
        <v>98.469999999999956</v>
      </c>
    </row>
    <row r="57" spans="1:13" ht="14.45" customHeight="1" x14ac:dyDescent="0.2">
      <c r="A57" s="729" t="s">
        <v>608</v>
      </c>
      <c r="B57" s="730" t="s">
        <v>2025</v>
      </c>
      <c r="C57" s="730" t="s">
        <v>2026</v>
      </c>
      <c r="D57" s="730" t="s">
        <v>2027</v>
      </c>
      <c r="E57" s="730" t="s">
        <v>2028</v>
      </c>
      <c r="F57" s="734">
        <v>2</v>
      </c>
      <c r="G57" s="734">
        <v>69.14</v>
      </c>
      <c r="H57" s="748">
        <v>1</v>
      </c>
      <c r="I57" s="734"/>
      <c r="J57" s="734"/>
      <c r="K57" s="748">
        <v>0</v>
      </c>
      <c r="L57" s="734">
        <v>2</v>
      </c>
      <c r="M57" s="735">
        <v>69.14</v>
      </c>
    </row>
    <row r="58" spans="1:13" ht="14.45" customHeight="1" x14ac:dyDescent="0.2">
      <c r="A58" s="729" t="s">
        <v>608</v>
      </c>
      <c r="B58" s="730" t="s">
        <v>2025</v>
      </c>
      <c r="C58" s="730" t="s">
        <v>2029</v>
      </c>
      <c r="D58" s="730" t="s">
        <v>2030</v>
      </c>
      <c r="E58" s="730" t="s">
        <v>734</v>
      </c>
      <c r="F58" s="734">
        <v>2</v>
      </c>
      <c r="G58" s="734">
        <v>40.98</v>
      </c>
      <c r="H58" s="748">
        <v>1</v>
      </c>
      <c r="I58" s="734"/>
      <c r="J58" s="734"/>
      <c r="K58" s="748">
        <v>0</v>
      </c>
      <c r="L58" s="734">
        <v>2</v>
      </c>
      <c r="M58" s="735">
        <v>40.98</v>
      </c>
    </row>
    <row r="59" spans="1:13" ht="14.45" customHeight="1" x14ac:dyDescent="0.2">
      <c r="A59" s="729" t="s">
        <v>608</v>
      </c>
      <c r="B59" s="730" t="s">
        <v>2025</v>
      </c>
      <c r="C59" s="730" t="s">
        <v>2031</v>
      </c>
      <c r="D59" s="730" t="s">
        <v>731</v>
      </c>
      <c r="E59" s="730" t="s">
        <v>734</v>
      </c>
      <c r="F59" s="734"/>
      <c r="G59" s="734"/>
      <c r="H59" s="748">
        <v>0</v>
      </c>
      <c r="I59" s="734">
        <v>43</v>
      </c>
      <c r="J59" s="734">
        <v>1136.4899999999998</v>
      </c>
      <c r="K59" s="748">
        <v>1</v>
      </c>
      <c r="L59" s="734">
        <v>43</v>
      </c>
      <c r="M59" s="735">
        <v>1136.4899999999998</v>
      </c>
    </row>
    <row r="60" spans="1:13" ht="14.45" customHeight="1" x14ac:dyDescent="0.2">
      <c r="A60" s="729" t="s">
        <v>608</v>
      </c>
      <c r="B60" s="730" t="s">
        <v>2025</v>
      </c>
      <c r="C60" s="730" t="s">
        <v>2032</v>
      </c>
      <c r="D60" s="730" t="s">
        <v>731</v>
      </c>
      <c r="E60" s="730" t="s">
        <v>736</v>
      </c>
      <c r="F60" s="734"/>
      <c r="G60" s="734"/>
      <c r="H60" s="748">
        <v>0</v>
      </c>
      <c r="I60" s="734">
        <v>7</v>
      </c>
      <c r="J60" s="734">
        <v>182.77</v>
      </c>
      <c r="K60" s="748">
        <v>1</v>
      </c>
      <c r="L60" s="734">
        <v>7</v>
      </c>
      <c r="M60" s="735">
        <v>182.77</v>
      </c>
    </row>
    <row r="61" spans="1:13" ht="14.45" customHeight="1" x14ac:dyDescent="0.2">
      <c r="A61" s="729" t="s">
        <v>608</v>
      </c>
      <c r="B61" s="730" t="s">
        <v>2025</v>
      </c>
      <c r="C61" s="730" t="s">
        <v>2033</v>
      </c>
      <c r="D61" s="730" t="s">
        <v>731</v>
      </c>
      <c r="E61" s="730" t="s">
        <v>638</v>
      </c>
      <c r="F61" s="734"/>
      <c r="G61" s="734"/>
      <c r="H61" s="748">
        <v>0</v>
      </c>
      <c r="I61" s="734">
        <v>2</v>
      </c>
      <c r="J61" s="734">
        <v>174.03999999999996</v>
      </c>
      <c r="K61" s="748">
        <v>1</v>
      </c>
      <c r="L61" s="734">
        <v>2</v>
      </c>
      <c r="M61" s="735">
        <v>174.03999999999996</v>
      </c>
    </row>
    <row r="62" spans="1:13" ht="14.45" customHeight="1" x14ac:dyDescent="0.2">
      <c r="A62" s="729" t="s">
        <v>608</v>
      </c>
      <c r="B62" s="730" t="s">
        <v>2025</v>
      </c>
      <c r="C62" s="730" t="s">
        <v>2034</v>
      </c>
      <c r="D62" s="730" t="s">
        <v>731</v>
      </c>
      <c r="E62" s="730" t="s">
        <v>732</v>
      </c>
      <c r="F62" s="734"/>
      <c r="G62" s="734"/>
      <c r="H62" s="748">
        <v>0</v>
      </c>
      <c r="I62" s="734">
        <v>6</v>
      </c>
      <c r="J62" s="734">
        <v>313.31999999999994</v>
      </c>
      <c r="K62" s="748">
        <v>1</v>
      </c>
      <c r="L62" s="734">
        <v>6</v>
      </c>
      <c r="M62" s="735">
        <v>313.31999999999994</v>
      </c>
    </row>
    <row r="63" spans="1:13" ht="14.45" customHeight="1" x14ac:dyDescent="0.2">
      <c r="A63" s="729" t="s">
        <v>608</v>
      </c>
      <c r="B63" s="730" t="s">
        <v>2035</v>
      </c>
      <c r="C63" s="730" t="s">
        <v>2036</v>
      </c>
      <c r="D63" s="730" t="s">
        <v>1115</v>
      </c>
      <c r="E63" s="730" t="s">
        <v>1116</v>
      </c>
      <c r="F63" s="734">
        <v>2</v>
      </c>
      <c r="G63" s="734">
        <v>129.6</v>
      </c>
      <c r="H63" s="748">
        <v>1</v>
      </c>
      <c r="I63" s="734"/>
      <c r="J63" s="734"/>
      <c r="K63" s="748">
        <v>0</v>
      </c>
      <c r="L63" s="734">
        <v>2</v>
      </c>
      <c r="M63" s="735">
        <v>129.6</v>
      </c>
    </row>
    <row r="64" spans="1:13" ht="14.45" customHeight="1" x14ac:dyDescent="0.2">
      <c r="A64" s="729" t="s">
        <v>608</v>
      </c>
      <c r="B64" s="730" t="s">
        <v>2037</v>
      </c>
      <c r="C64" s="730" t="s">
        <v>2038</v>
      </c>
      <c r="D64" s="730" t="s">
        <v>2039</v>
      </c>
      <c r="E64" s="730" t="s">
        <v>2040</v>
      </c>
      <c r="F64" s="734"/>
      <c r="G64" s="734"/>
      <c r="H64" s="748">
        <v>0</v>
      </c>
      <c r="I64" s="734">
        <v>4</v>
      </c>
      <c r="J64" s="734">
        <v>84.84</v>
      </c>
      <c r="K64" s="748">
        <v>1</v>
      </c>
      <c r="L64" s="734">
        <v>4</v>
      </c>
      <c r="M64" s="735">
        <v>84.84</v>
      </c>
    </row>
    <row r="65" spans="1:13" ht="14.45" customHeight="1" x14ac:dyDescent="0.2">
      <c r="A65" s="729" t="s">
        <v>608</v>
      </c>
      <c r="B65" s="730" t="s">
        <v>2041</v>
      </c>
      <c r="C65" s="730" t="s">
        <v>2042</v>
      </c>
      <c r="D65" s="730" t="s">
        <v>2043</v>
      </c>
      <c r="E65" s="730" t="s">
        <v>2044</v>
      </c>
      <c r="F65" s="734"/>
      <c r="G65" s="734"/>
      <c r="H65" s="748">
        <v>0</v>
      </c>
      <c r="I65" s="734">
        <v>2</v>
      </c>
      <c r="J65" s="734">
        <v>141.36000000000004</v>
      </c>
      <c r="K65" s="748">
        <v>1</v>
      </c>
      <c r="L65" s="734">
        <v>2</v>
      </c>
      <c r="M65" s="735">
        <v>141.36000000000004</v>
      </c>
    </row>
    <row r="66" spans="1:13" ht="14.45" customHeight="1" x14ac:dyDescent="0.2">
      <c r="A66" s="729" t="s">
        <v>608</v>
      </c>
      <c r="B66" s="730" t="s">
        <v>2041</v>
      </c>
      <c r="C66" s="730" t="s">
        <v>2045</v>
      </c>
      <c r="D66" s="730" t="s">
        <v>2043</v>
      </c>
      <c r="E66" s="730" t="s">
        <v>2046</v>
      </c>
      <c r="F66" s="734"/>
      <c r="G66" s="734"/>
      <c r="H66" s="748">
        <v>0</v>
      </c>
      <c r="I66" s="734">
        <v>3</v>
      </c>
      <c r="J66" s="734">
        <v>96.899999999999977</v>
      </c>
      <c r="K66" s="748">
        <v>1</v>
      </c>
      <c r="L66" s="734">
        <v>3</v>
      </c>
      <c r="M66" s="735">
        <v>96.899999999999977</v>
      </c>
    </row>
    <row r="67" spans="1:13" ht="14.45" customHeight="1" x14ac:dyDescent="0.2">
      <c r="A67" s="729" t="s">
        <v>608</v>
      </c>
      <c r="B67" s="730" t="s">
        <v>2047</v>
      </c>
      <c r="C67" s="730" t="s">
        <v>2048</v>
      </c>
      <c r="D67" s="730" t="s">
        <v>1017</v>
      </c>
      <c r="E67" s="730" t="s">
        <v>1018</v>
      </c>
      <c r="F67" s="734"/>
      <c r="G67" s="734"/>
      <c r="H67" s="748">
        <v>0</v>
      </c>
      <c r="I67" s="734">
        <v>1</v>
      </c>
      <c r="J67" s="734">
        <v>444.39999999999992</v>
      </c>
      <c r="K67" s="748">
        <v>1</v>
      </c>
      <c r="L67" s="734">
        <v>1</v>
      </c>
      <c r="M67" s="735">
        <v>444.39999999999992</v>
      </c>
    </row>
    <row r="68" spans="1:13" ht="14.45" customHeight="1" x14ac:dyDescent="0.2">
      <c r="A68" s="729" t="s">
        <v>608</v>
      </c>
      <c r="B68" s="730" t="s">
        <v>2049</v>
      </c>
      <c r="C68" s="730" t="s">
        <v>2050</v>
      </c>
      <c r="D68" s="730" t="s">
        <v>1170</v>
      </c>
      <c r="E68" s="730" t="s">
        <v>2051</v>
      </c>
      <c r="F68" s="734"/>
      <c r="G68" s="734"/>
      <c r="H68" s="748">
        <v>0</v>
      </c>
      <c r="I68" s="734">
        <v>12</v>
      </c>
      <c r="J68" s="734">
        <v>2265.9900000000002</v>
      </c>
      <c r="K68" s="748">
        <v>1</v>
      </c>
      <c r="L68" s="734">
        <v>12</v>
      </c>
      <c r="M68" s="735">
        <v>2265.9900000000002</v>
      </c>
    </row>
    <row r="69" spans="1:13" ht="14.45" customHeight="1" x14ac:dyDescent="0.2">
      <c r="A69" s="729" t="s">
        <v>608</v>
      </c>
      <c r="B69" s="730" t="s">
        <v>2052</v>
      </c>
      <c r="C69" s="730" t="s">
        <v>2053</v>
      </c>
      <c r="D69" s="730" t="s">
        <v>2054</v>
      </c>
      <c r="E69" s="730" t="s">
        <v>2044</v>
      </c>
      <c r="F69" s="734"/>
      <c r="G69" s="734"/>
      <c r="H69" s="748">
        <v>0</v>
      </c>
      <c r="I69" s="734">
        <v>2</v>
      </c>
      <c r="J69" s="734">
        <v>422.0200000000001</v>
      </c>
      <c r="K69" s="748">
        <v>1</v>
      </c>
      <c r="L69" s="734">
        <v>2</v>
      </c>
      <c r="M69" s="735">
        <v>422.0200000000001</v>
      </c>
    </row>
    <row r="70" spans="1:13" ht="14.45" customHeight="1" x14ac:dyDescent="0.2">
      <c r="A70" s="729" t="s">
        <v>608</v>
      </c>
      <c r="B70" s="730" t="s">
        <v>2052</v>
      </c>
      <c r="C70" s="730" t="s">
        <v>2055</v>
      </c>
      <c r="D70" s="730" t="s">
        <v>2054</v>
      </c>
      <c r="E70" s="730" t="s">
        <v>2056</v>
      </c>
      <c r="F70" s="734"/>
      <c r="G70" s="734"/>
      <c r="H70" s="748">
        <v>0</v>
      </c>
      <c r="I70" s="734">
        <v>1</v>
      </c>
      <c r="J70" s="734">
        <v>15.5</v>
      </c>
      <c r="K70" s="748">
        <v>1</v>
      </c>
      <c r="L70" s="734">
        <v>1</v>
      </c>
      <c r="M70" s="735">
        <v>15.5</v>
      </c>
    </row>
    <row r="71" spans="1:13" ht="14.45" customHeight="1" x14ac:dyDescent="0.2">
      <c r="A71" s="729" t="s">
        <v>608</v>
      </c>
      <c r="B71" s="730" t="s">
        <v>2052</v>
      </c>
      <c r="C71" s="730" t="s">
        <v>2057</v>
      </c>
      <c r="D71" s="730" t="s">
        <v>2054</v>
      </c>
      <c r="E71" s="730" t="s">
        <v>2058</v>
      </c>
      <c r="F71" s="734"/>
      <c r="G71" s="734"/>
      <c r="H71" s="748">
        <v>0</v>
      </c>
      <c r="I71" s="734">
        <v>11</v>
      </c>
      <c r="J71" s="734">
        <v>132.49</v>
      </c>
      <c r="K71" s="748">
        <v>1</v>
      </c>
      <c r="L71" s="734">
        <v>11</v>
      </c>
      <c r="M71" s="735">
        <v>132.49</v>
      </c>
    </row>
    <row r="72" spans="1:13" ht="14.45" customHeight="1" x14ac:dyDescent="0.2">
      <c r="A72" s="729" t="s">
        <v>608</v>
      </c>
      <c r="B72" s="730" t="s">
        <v>2052</v>
      </c>
      <c r="C72" s="730" t="s">
        <v>2059</v>
      </c>
      <c r="D72" s="730" t="s">
        <v>2054</v>
      </c>
      <c r="E72" s="730" t="s">
        <v>2060</v>
      </c>
      <c r="F72" s="734"/>
      <c r="G72" s="734"/>
      <c r="H72" s="748">
        <v>0</v>
      </c>
      <c r="I72" s="734">
        <v>2</v>
      </c>
      <c r="J72" s="734">
        <v>60.279999999999994</v>
      </c>
      <c r="K72" s="748">
        <v>1</v>
      </c>
      <c r="L72" s="734">
        <v>2</v>
      </c>
      <c r="M72" s="735">
        <v>60.279999999999994</v>
      </c>
    </row>
    <row r="73" spans="1:13" ht="14.45" customHeight="1" x14ac:dyDescent="0.2">
      <c r="A73" s="729" t="s">
        <v>608</v>
      </c>
      <c r="B73" s="730" t="s">
        <v>2052</v>
      </c>
      <c r="C73" s="730" t="s">
        <v>2061</v>
      </c>
      <c r="D73" s="730" t="s">
        <v>2054</v>
      </c>
      <c r="E73" s="730" t="s">
        <v>2062</v>
      </c>
      <c r="F73" s="734"/>
      <c r="G73" s="734"/>
      <c r="H73" s="748">
        <v>0</v>
      </c>
      <c r="I73" s="734">
        <v>2</v>
      </c>
      <c r="J73" s="734">
        <v>211</v>
      </c>
      <c r="K73" s="748">
        <v>1</v>
      </c>
      <c r="L73" s="734">
        <v>2</v>
      </c>
      <c r="M73" s="735">
        <v>211</v>
      </c>
    </row>
    <row r="74" spans="1:13" ht="14.45" customHeight="1" x14ac:dyDescent="0.2">
      <c r="A74" s="729" t="s">
        <v>608</v>
      </c>
      <c r="B74" s="730" t="s">
        <v>2063</v>
      </c>
      <c r="C74" s="730" t="s">
        <v>2064</v>
      </c>
      <c r="D74" s="730" t="s">
        <v>2065</v>
      </c>
      <c r="E74" s="730" t="s">
        <v>2066</v>
      </c>
      <c r="F74" s="734">
        <v>1</v>
      </c>
      <c r="G74" s="734">
        <v>197.27</v>
      </c>
      <c r="H74" s="748">
        <v>1</v>
      </c>
      <c r="I74" s="734"/>
      <c r="J74" s="734"/>
      <c r="K74" s="748">
        <v>0</v>
      </c>
      <c r="L74" s="734">
        <v>1</v>
      </c>
      <c r="M74" s="735">
        <v>197.27</v>
      </c>
    </row>
    <row r="75" spans="1:13" ht="14.45" customHeight="1" x14ac:dyDescent="0.2">
      <c r="A75" s="729" t="s">
        <v>608</v>
      </c>
      <c r="B75" s="730" t="s">
        <v>2067</v>
      </c>
      <c r="C75" s="730" t="s">
        <v>2068</v>
      </c>
      <c r="D75" s="730" t="s">
        <v>2069</v>
      </c>
      <c r="E75" s="730" t="s">
        <v>2070</v>
      </c>
      <c r="F75" s="734"/>
      <c r="G75" s="734"/>
      <c r="H75" s="748">
        <v>0</v>
      </c>
      <c r="I75" s="734">
        <v>1</v>
      </c>
      <c r="J75" s="734">
        <v>580.39</v>
      </c>
      <c r="K75" s="748">
        <v>1</v>
      </c>
      <c r="L75" s="734">
        <v>1</v>
      </c>
      <c r="M75" s="735">
        <v>580.39</v>
      </c>
    </row>
    <row r="76" spans="1:13" ht="14.45" customHeight="1" x14ac:dyDescent="0.2">
      <c r="A76" s="729" t="s">
        <v>608</v>
      </c>
      <c r="B76" s="730" t="s">
        <v>2071</v>
      </c>
      <c r="C76" s="730" t="s">
        <v>2072</v>
      </c>
      <c r="D76" s="730" t="s">
        <v>1074</v>
      </c>
      <c r="E76" s="730" t="s">
        <v>2073</v>
      </c>
      <c r="F76" s="734"/>
      <c r="G76" s="734"/>
      <c r="H76" s="748">
        <v>0</v>
      </c>
      <c r="I76" s="734">
        <v>1</v>
      </c>
      <c r="J76" s="734">
        <v>48.54</v>
      </c>
      <c r="K76" s="748">
        <v>1</v>
      </c>
      <c r="L76" s="734">
        <v>1</v>
      </c>
      <c r="M76" s="735">
        <v>48.54</v>
      </c>
    </row>
    <row r="77" spans="1:13" ht="14.45" customHeight="1" x14ac:dyDescent="0.2">
      <c r="A77" s="729" t="s">
        <v>608</v>
      </c>
      <c r="B77" s="730" t="s">
        <v>2071</v>
      </c>
      <c r="C77" s="730" t="s">
        <v>2074</v>
      </c>
      <c r="D77" s="730" t="s">
        <v>1072</v>
      </c>
      <c r="E77" s="730" t="s">
        <v>2075</v>
      </c>
      <c r="F77" s="734"/>
      <c r="G77" s="734"/>
      <c r="H77" s="748">
        <v>0</v>
      </c>
      <c r="I77" s="734">
        <v>1</v>
      </c>
      <c r="J77" s="734">
        <v>90.460000000000008</v>
      </c>
      <c r="K77" s="748">
        <v>1</v>
      </c>
      <c r="L77" s="734">
        <v>1</v>
      </c>
      <c r="M77" s="735">
        <v>90.460000000000008</v>
      </c>
    </row>
    <row r="78" spans="1:13" ht="14.45" customHeight="1" x14ac:dyDescent="0.2">
      <c r="A78" s="729" t="s">
        <v>608</v>
      </c>
      <c r="B78" s="730" t="s">
        <v>2076</v>
      </c>
      <c r="C78" s="730" t="s">
        <v>2077</v>
      </c>
      <c r="D78" s="730" t="s">
        <v>2078</v>
      </c>
      <c r="E78" s="730" t="s">
        <v>2079</v>
      </c>
      <c r="F78" s="734"/>
      <c r="G78" s="734"/>
      <c r="H78" s="748">
        <v>0</v>
      </c>
      <c r="I78" s="734">
        <v>3</v>
      </c>
      <c r="J78" s="734">
        <v>291.12</v>
      </c>
      <c r="K78" s="748">
        <v>1</v>
      </c>
      <c r="L78" s="734">
        <v>3</v>
      </c>
      <c r="M78" s="735">
        <v>291.12</v>
      </c>
    </row>
    <row r="79" spans="1:13" ht="14.45" customHeight="1" x14ac:dyDescent="0.2">
      <c r="A79" s="729" t="s">
        <v>608</v>
      </c>
      <c r="B79" s="730" t="s">
        <v>2076</v>
      </c>
      <c r="C79" s="730" t="s">
        <v>2080</v>
      </c>
      <c r="D79" s="730" t="s">
        <v>2081</v>
      </c>
      <c r="E79" s="730" t="s">
        <v>2082</v>
      </c>
      <c r="F79" s="734"/>
      <c r="G79" s="734"/>
      <c r="H79" s="748">
        <v>0</v>
      </c>
      <c r="I79" s="734">
        <v>3</v>
      </c>
      <c r="J79" s="734">
        <v>453.24999999999989</v>
      </c>
      <c r="K79" s="748">
        <v>1</v>
      </c>
      <c r="L79" s="734">
        <v>3</v>
      </c>
      <c r="M79" s="735">
        <v>453.24999999999989</v>
      </c>
    </row>
    <row r="80" spans="1:13" ht="14.45" customHeight="1" x14ac:dyDescent="0.2">
      <c r="A80" s="729" t="s">
        <v>608</v>
      </c>
      <c r="B80" s="730" t="s">
        <v>2076</v>
      </c>
      <c r="C80" s="730" t="s">
        <v>2083</v>
      </c>
      <c r="D80" s="730" t="s">
        <v>2078</v>
      </c>
      <c r="E80" s="730" t="s">
        <v>1089</v>
      </c>
      <c r="F80" s="734">
        <v>4</v>
      </c>
      <c r="G80" s="734">
        <v>426.48</v>
      </c>
      <c r="H80" s="748">
        <v>1</v>
      </c>
      <c r="I80" s="734"/>
      <c r="J80" s="734"/>
      <c r="K80" s="748">
        <v>0</v>
      </c>
      <c r="L80" s="734">
        <v>4</v>
      </c>
      <c r="M80" s="735">
        <v>426.48</v>
      </c>
    </row>
    <row r="81" spans="1:13" ht="14.45" customHeight="1" x14ac:dyDescent="0.2">
      <c r="A81" s="729" t="s">
        <v>608</v>
      </c>
      <c r="B81" s="730" t="s">
        <v>2084</v>
      </c>
      <c r="C81" s="730" t="s">
        <v>2085</v>
      </c>
      <c r="D81" s="730" t="s">
        <v>1088</v>
      </c>
      <c r="E81" s="730" t="s">
        <v>1089</v>
      </c>
      <c r="F81" s="734"/>
      <c r="G81" s="734"/>
      <c r="H81" s="748">
        <v>0</v>
      </c>
      <c r="I81" s="734">
        <v>1</v>
      </c>
      <c r="J81" s="734">
        <v>96.929999999999978</v>
      </c>
      <c r="K81" s="748">
        <v>1</v>
      </c>
      <c r="L81" s="734">
        <v>1</v>
      </c>
      <c r="M81" s="735">
        <v>96.929999999999978</v>
      </c>
    </row>
    <row r="82" spans="1:13" ht="14.45" customHeight="1" x14ac:dyDescent="0.2">
      <c r="A82" s="729" t="s">
        <v>608</v>
      </c>
      <c r="B82" s="730" t="s">
        <v>2086</v>
      </c>
      <c r="C82" s="730" t="s">
        <v>2087</v>
      </c>
      <c r="D82" s="730" t="s">
        <v>924</v>
      </c>
      <c r="E82" s="730" t="s">
        <v>2088</v>
      </c>
      <c r="F82" s="734"/>
      <c r="G82" s="734"/>
      <c r="H82" s="748">
        <v>0</v>
      </c>
      <c r="I82" s="734">
        <v>1</v>
      </c>
      <c r="J82" s="734">
        <v>74.430000000000007</v>
      </c>
      <c r="K82" s="748">
        <v>1</v>
      </c>
      <c r="L82" s="734">
        <v>1</v>
      </c>
      <c r="M82" s="735">
        <v>74.430000000000007</v>
      </c>
    </row>
    <row r="83" spans="1:13" ht="14.45" customHeight="1" x14ac:dyDescent="0.2">
      <c r="A83" s="729" t="s">
        <v>608</v>
      </c>
      <c r="B83" s="730" t="s">
        <v>2086</v>
      </c>
      <c r="C83" s="730" t="s">
        <v>2089</v>
      </c>
      <c r="D83" s="730" t="s">
        <v>924</v>
      </c>
      <c r="E83" s="730" t="s">
        <v>2090</v>
      </c>
      <c r="F83" s="734"/>
      <c r="G83" s="734"/>
      <c r="H83" s="748">
        <v>0</v>
      </c>
      <c r="I83" s="734">
        <v>4</v>
      </c>
      <c r="J83" s="734">
        <v>647.33000000000004</v>
      </c>
      <c r="K83" s="748">
        <v>1</v>
      </c>
      <c r="L83" s="734">
        <v>4</v>
      </c>
      <c r="M83" s="735">
        <v>647.33000000000004</v>
      </c>
    </row>
    <row r="84" spans="1:13" ht="14.45" customHeight="1" x14ac:dyDescent="0.2">
      <c r="A84" s="729" t="s">
        <v>608</v>
      </c>
      <c r="B84" s="730" t="s">
        <v>2091</v>
      </c>
      <c r="C84" s="730" t="s">
        <v>2092</v>
      </c>
      <c r="D84" s="730" t="s">
        <v>1209</v>
      </c>
      <c r="E84" s="730" t="s">
        <v>2093</v>
      </c>
      <c r="F84" s="734"/>
      <c r="G84" s="734"/>
      <c r="H84" s="748">
        <v>0</v>
      </c>
      <c r="I84" s="734">
        <v>2</v>
      </c>
      <c r="J84" s="734">
        <v>343.32</v>
      </c>
      <c r="K84" s="748">
        <v>1</v>
      </c>
      <c r="L84" s="734">
        <v>2</v>
      </c>
      <c r="M84" s="735">
        <v>343.32</v>
      </c>
    </row>
    <row r="85" spans="1:13" ht="14.45" customHeight="1" x14ac:dyDescent="0.2">
      <c r="A85" s="729" t="s">
        <v>608</v>
      </c>
      <c r="B85" s="730" t="s">
        <v>2091</v>
      </c>
      <c r="C85" s="730" t="s">
        <v>2094</v>
      </c>
      <c r="D85" s="730" t="s">
        <v>1209</v>
      </c>
      <c r="E85" s="730" t="s">
        <v>2095</v>
      </c>
      <c r="F85" s="734"/>
      <c r="G85" s="734"/>
      <c r="H85" s="748">
        <v>0</v>
      </c>
      <c r="I85" s="734">
        <v>28</v>
      </c>
      <c r="J85" s="734">
        <v>1817.2000000000003</v>
      </c>
      <c r="K85" s="748">
        <v>1</v>
      </c>
      <c r="L85" s="734">
        <v>28</v>
      </c>
      <c r="M85" s="735">
        <v>1817.2000000000003</v>
      </c>
    </row>
    <row r="86" spans="1:13" ht="14.45" customHeight="1" x14ac:dyDescent="0.2">
      <c r="A86" s="729" t="s">
        <v>608</v>
      </c>
      <c r="B86" s="730" t="s">
        <v>2096</v>
      </c>
      <c r="C86" s="730" t="s">
        <v>2097</v>
      </c>
      <c r="D86" s="730" t="s">
        <v>2098</v>
      </c>
      <c r="E86" s="730" t="s">
        <v>2099</v>
      </c>
      <c r="F86" s="734"/>
      <c r="G86" s="734"/>
      <c r="H86" s="748">
        <v>0</v>
      </c>
      <c r="I86" s="734">
        <v>1</v>
      </c>
      <c r="J86" s="734">
        <v>98.010000000000034</v>
      </c>
      <c r="K86" s="748">
        <v>1</v>
      </c>
      <c r="L86" s="734">
        <v>1</v>
      </c>
      <c r="M86" s="735">
        <v>98.010000000000034</v>
      </c>
    </row>
    <row r="87" spans="1:13" ht="14.45" customHeight="1" x14ac:dyDescent="0.2">
      <c r="A87" s="729" t="s">
        <v>608</v>
      </c>
      <c r="B87" s="730" t="s">
        <v>2096</v>
      </c>
      <c r="C87" s="730" t="s">
        <v>2100</v>
      </c>
      <c r="D87" s="730" t="s">
        <v>2098</v>
      </c>
      <c r="E87" s="730" t="s">
        <v>2101</v>
      </c>
      <c r="F87" s="734"/>
      <c r="G87" s="734"/>
      <c r="H87" s="748">
        <v>0</v>
      </c>
      <c r="I87" s="734">
        <v>3</v>
      </c>
      <c r="J87" s="734">
        <v>187.79000000000002</v>
      </c>
      <c r="K87" s="748">
        <v>1</v>
      </c>
      <c r="L87" s="734">
        <v>3</v>
      </c>
      <c r="M87" s="735">
        <v>187.79000000000002</v>
      </c>
    </row>
    <row r="88" spans="1:13" ht="14.45" customHeight="1" x14ac:dyDescent="0.2">
      <c r="A88" s="729" t="s">
        <v>608</v>
      </c>
      <c r="B88" s="730" t="s">
        <v>2096</v>
      </c>
      <c r="C88" s="730" t="s">
        <v>2102</v>
      </c>
      <c r="D88" s="730" t="s">
        <v>900</v>
      </c>
      <c r="E88" s="730" t="s">
        <v>902</v>
      </c>
      <c r="F88" s="734"/>
      <c r="G88" s="734"/>
      <c r="H88" s="748">
        <v>0</v>
      </c>
      <c r="I88" s="734">
        <v>4</v>
      </c>
      <c r="J88" s="734">
        <v>314.34000000000003</v>
      </c>
      <c r="K88" s="748">
        <v>1</v>
      </c>
      <c r="L88" s="734">
        <v>4</v>
      </c>
      <c r="M88" s="735">
        <v>314.34000000000003</v>
      </c>
    </row>
    <row r="89" spans="1:13" ht="14.45" customHeight="1" x14ac:dyDescent="0.2">
      <c r="A89" s="729" t="s">
        <v>608</v>
      </c>
      <c r="B89" s="730" t="s">
        <v>2096</v>
      </c>
      <c r="C89" s="730" t="s">
        <v>2103</v>
      </c>
      <c r="D89" s="730" t="s">
        <v>900</v>
      </c>
      <c r="E89" s="730" t="s">
        <v>903</v>
      </c>
      <c r="F89" s="734"/>
      <c r="G89" s="734"/>
      <c r="H89" s="748">
        <v>0</v>
      </c>
      <c r="I89" s="734">
        <v>2</v>
      </c>
      <c r="J89" s="734">
        <v>155.35999999999999</v>
      </c>
      <c r="K89" s="748">
        <v>1</v>
      </c>
      <c r="L89" s="734">
        <v>2</v>
      </c>
      <c r="M89" s="735">
        <v>155.35999999999999</v>
      </c>
    </row>
    <row r="90" spans="1:13" ht="14.45" customHeight="1" x14ac:dyDescent="0.2">
      <c r="A90" s="729" t="s">
        <v>608</v>
      </c>
      <c r="B90" s="730" t="s">
        <v>2096</v>
      </c>
      <c r="C90" s="730" t="s">
        <v>2104</v>
      </c>
      <c r="D90" s="730" t="s">
        <v>900</v>
      </c>
      <c r="E90" s="730" t="s">
        <v>901</v>
      </c>
      <c r="F90" s="734"/>
      <c r="G90" s="734"/>
      <c r="H90" s="748">
        <v>0</v>
      </c>
      <c r="I90" s="734">
        <v>1</v>
      </c>
      <c r="J90" s="734">
        <v>131.00999999999996</v>
      </c>
      <c r="K90" s="748">
        <v>1</v>
      </c>
      <c r="L90" s="734">
        <v>1</v>
      </c>
      <c r="M90" s="735">
        <v>131.00999999999996</v>
      </c>
    </row>
    <row r="91" spans="1:13" ht="14.45" customHeight="1" x14ac:dyDescent="0.2">
      <c r="A91" s="729" t="s">
        <v>608</v>
      </c>
      <c r="B91" s="730" t="s">
        <v>2096</v>
      </c>
      <c r="C91" s="730" t="s">
        <v>2105</v>
      </c>
      <c r="D91" s="730" t="s">
        <v>900</v>
      </c>
      <c r="E91" s="730" t="s">
        <v>2106</v>
      </c>
      <c r="F91" s="734"/>
      <c r="G91" s="734"/>
      <c r="H91" s="748">
        <v>0</v>
      </c>
      <c r="I91" s="734">
        <v>4</v>
      </c>
      <c r="J91" s="734">
        <v>244.41999999999996</v>
      </c>
      <c r="K91" s="748">
        <v>1</v>
      </c>
      <c r="L91" s="734">
        <v>4</v>
      </c>
      <c r="M91" s="735">
        <v>244.41999999999996</v>
      </c>
    </row>
    <row r="92" spans="1:13" ht="14.45" customHeight="1" x14ac:dyDescent="0.2">
      <c r="A92" s="729" t="s">
        <v>608</v>
      </c>
      <c r="B92" s="730" t="s">
        <v>2096</v>
      </c>
      <c r="C92" s="730" t="s">
        <v>2107</v>
      </c>
      <c r="D92" s="730" t="s">
        <v>900</v>
      </c>
      <c r="E92" s="730" t="s">
        <v>2108</v>
      </c>
      <c r="F92" s="734"/>
      <c r="G92" s="734"/>
      <c r="H92" s="748">
        <v>0</v>
      </c>
      <c r="I92" s="734">
        <v>1</v>
      </c>
      <c r="J92" s="734">
        <v>94.159999999999982</v>
      </c>
      <c r="K92" s="748">
        <v>1</v>
      </c>
      <c r="L92" s="734">
        <v>1</v>
      </c>
      <c r="M92" s="735">
        <v>94.159999999999982</v>
      </c>
    </row>
    <row r="93" spans="1:13" ht="14.45" customHeight="1" x14ac:dyDescent="0.2">
      <c r="A93" s="729" t="s">
        <v>608</v>
      </c>
      <c r="B93" s="730" t="s">
        <v>2109</v>
      </c>
      <c r="C93" s="730" t="s">
        <v>2110</v>
      </c>
      <c r="D93" s="730" t="s">
        <v>2111</v>
      </c>
      <c r="E93" s="730" t="s">
        <v>2112</v>
      </c>
      <c r="F93" s="734"/>
      <c r="G93" s="734"/>
      <c r="H93" s="748">
        <v>0</v>
      </c>
      <c r="I93" s="734">
        <v>5</v>
      </c>
      <c r="J93" s="734">
        <v>11188.650000000001</v>
      </c>
      <c r="K93" s="748">
        <v>1</v>
      </c>
      <c r="L93" s="734">
        <v>5</v>
      </c>
      <c r="M93" s="735">
        <v>11188.650000000001</v>
      </c>
    </row>
    <row r="94" spans="1:13" ht="14.45" customHeight="1" x14ac:dyDescent="0.2">
      <c r="A94" s="729" t="s">
        <v>608</v>
      </c>
      <c r="B94" s="730" t="s">
        <v>2113</v>
      </c>
      <c r="C94" s="730" t="s">
        <v>2114</v>
      </c>
      <c r="D94" s="730" t="s">
        <v>2115</v>
      </c>
      <c r="E94" s="730" t="s">
        <v>2116</v>
      </c>
      <c r="F94" s="734">
        <v>1</v>
      </c>
      <c r="G94" s="734">
        <v>416.78000000000009</v>
      </c>
      <c r="H94" s="748">
        <v>1</v>
      </c>
      <c r="I94" s="734"/>
      <c r="J94" s="734"/>
      <c r="K94" s="748">
        <v>0</v>
      </c>
      <c r="L94" s="734">
        <v>1</v>
      </c>
      <c r="M94" s="735">
        <v>416.78000000000009</v>
      </c>
    </row>
    <row r="95" spans="1:13" ht="14.45" customHeight="1" x14ac:dyDescent="0.2">
      <c r="A95" s="729" t="s">
        <v>608</v>
      </c>
      <c r="B95" s="730" t="s">
        <v>2113</v>
      </c>
      <c r="C95" s="730" t="s">
        <v>2117</v>
      </c>
      <c r="D95" s="730" t="s">
        <v>1346</v>
      </c>
      <c r="E95" s="730" t="s">
        <v>2118</v>
      </c>
      <c r="F95" s="734"/>
      <c r="G95" s="734"/>
      <c r="H95" s="748">
        <v>0</v>
      </c>
      <c r="I95" s="734">
        <v>2</v>
      </c>
      <c r="J95" s="734">
        <v>227.5</v>
      </c>
      <c r="K95" s="748">
        <v>1</v>
      </c>
      <c r="L95" s="734">
        <v>2</v>
      </c>
      <c r="M95" s="735">
        <v>227.5</v>
      </c>
    </row>
    <row r="96" spans="1:13" ht="14.45" customHeight="1" x14ac:dyDescent="0.2">
      <c r="A96" s="729" t="s">
        <v>608</v>
      </c>
      <c r="B96" s="730" t="s">
        <v>2119</v>
      </c>
      <c r="C96" s="730" t="s">
        <v>2120</v>
      </c>
      <c r="D96" s="730" t="s">
        <v>1412</v>
      </c>
      <c r="E96" s="730" t="s">
        <v>2121</v>
      </c>
      <c r="F96" s="734">
        <v>30</v>
      </c>
      <c r="G96" s="734">
        <v>2851.5</v>
      </c>
      <c r="H96" s="748">
        <v>1</v>
      </c>
      <c r="I96" s="734"/>
      <c r="J96" s="734"/>
      <c r="K96" s="748">
        <v>0</v>
      </c>
      <c r="L96" s="734">
        <v>30</v>
      </c>
      <c r="M96" s="735">
        <v>2851.5</v>
      </c>
    </row>
    <row r="97" spans="1:13" ht="14.45" customHeight="1" x14ac:dyDescent="0.2">
      <c r="A97" s="729" t="s">
        <v>608</v>
      </c>
      <c r="B97" s="730" t="s">
        <v>2122</v>
      </c>
      <c r="C97" s="730" t="s">
        <v>2123</v>
      </c>
      <c r="D97" s="730" t="s">
        <v>1311</v>
      </c>
      <c r="E97" s="730" t="s">
        <v>772</v>
      </c>
      <c r="F97" s="734"/>
      <c r="G97" s="734"/>
      <c r="H97" s="748">
        <v>0</v>
      </c>
      <c r="I97" s="734">
        <v>8</v>
      </c>
      <c r="J97" s="734">
        <v>836.78</v>
      </c>
      <c r="K97" s="748">
        <v>1</v>
      </c>
      <c r="L97" s="734">
        <v>8</v>
      </c>
      <c r="M97" s="735">
        <v>836.78</v>
      </c>
    </row>
    <row r="98" spans="1:13" ht="14.45" customHeight="1" x14ac:dyDescent="0.2">
      <c r="A98" s="729" t="s">
        <v>608</v>
      </c>
      <c r="B98" s="730" t="s">
        <v>2122</v>
      </c>
      <c r="C98" s="730" t="s">
        <v>2124</v>
      </c>
      <c r="D98" s="730" t="s">
        <v>2125</v>
      </c>
      <c r="E98" s="730" t="s">
        <v>2126</v>
      </c>
      <c r="F98" s="734"/>
      <c r="G98" s="734"/>
      <c r="H98" s="748">
        <v>0</v>
      </c>
      <c r="I98" s="734">
        <v>6</v>
      </c>
      <c r="J98" s="734">
        <v>1176.1199999999999</v>
      </c>
      <c r="K98" s="748">
        <v>1</v>
      </c>
      <c r="L98" s="734">
        <v>6</v>
      </c>
      <c r="M98" s="735">
        <v>1176.1199999999999</v>
      </c>
    </row>
    <row r="99" spans="1:13" ht="14.45" customHeight="1" x14ac:dyDescent="0.2">
      <c r="A99" s="729" t="s">
        <v>608</v>
      </c>
      <c r="B99" s="730" t="s">
        <v>2127</v>
      </c>
      <c r="C99" s="730" t="s">
        <v>2128</v>
      </c>
      <c r="D99" s="730" t="s">
        <v>2129</v>
      </c>
      <c r="E99" s="730" t="s">
        <v>1756</v>
      </c>
      <c r="F99" s="734">
        <v>200</v>
      </c>
      <c r="G99" s="734">
        <v>6680</v>
      </c>
      <c r="H99" s="748">
        <v>1</v>
      </c>
      <c r="I99" s="734"/>
      <c r="J99" s="734"/>
      <c r="K99" s="748">
        <v>0</v>
      </c>
      <c r="L99" s="734">
        <v>200</v>
      </c>
      <c r="M99" s="735">
        <v>6680</v>
      </c>
    </row>
    <row r="100" spans="1:13" ht="14.45" customHeight="1" x14ac:dyDescent="0.2">
      <c r="A100" s="729" t="s">
        <v>608</v>
      </c>
      <c r="B100" s="730" t="s">
        <v>2130</v>
      </c>
      <c r="C100" s="730" t="s">
        <v>2131</v>
      </c>
      <c r="D100" s="730" t="s">
        <v>2132</v>
      </c>
      <c r="E100" s="730" t="s">
        <v>2133</v>
      </c>
      <c r="F100" s="734">
        <v>13</v>
      </c>
      <c r="G100" s="734">
        <v>4862</v>
      </c>
      <c r="H100" s="748">
        <v>1</v>
      </c>
      <c r="I100" s="734"/>
      <c r="J100" s="734"/>
      <c r="K100" s="748">
        <v>0</v>
      </c>
      <c r="L100" s="734">
        <v>13</v>
      </c>
      <c r="M100" s="735">
        <v>4862</v>
      </c>
    </row>
    <row r="101" spans="1:13" ht="14.45" customHeight="1" x14ac:dyDescent="0.2">
      <c r="A101" s="729" t="s">
        <v>608</v>
      </c>
      <c r="B101" s="730" t="s">
        <v>2134</v>
      </c>
      <c r="C101" s="730" t="s">
        <v>2135</v>
      </c>
      <c r="D101" s="730" t="s">
        <v>1398</v>
      </c>
      <c r="E101" s="730" t="s">
        <v>1399</v>
      </c>
      <c r="F101" s="734"/>
      <c r="G101" s="734"/>
      <c r="H101" s="748">
        <v>0</v>
      </c>
      <c r="I101" s="734">
        <v>6</v>
      </c>
      <c r="J101" s="734">
        <v>4950.4800000000005</v>
      </c>
      <c r="K101" s="748">
        <v>1</v>
      </c>
      <c r="L101" s="734">
        <v>6</v>
      </c>
      <c r="M101" s="735">
        <v>4950.4800000000005</v>
      </c>
    </row>
    <row r="102" spans="1:13" ht="14.45" customHeight="1" x14ac:dyDescent="0.2">
      <c r="A102" s="729" t="s">
        <v>608</v>
      </c>
      <c r="B102" s="730" t="s">
        <v>2136</v>
      </c>
      <c r="C102" s="730" t="s">
        <v>2137</v>
      </c>
      <c r="D102" s="730" t="s">
        <v>2138</v>
      </c>
      <c r="E102" s="730" t="s">
        <v>2139</v>
      </c>
      <c r="F102" s="734"/>
      <c r="G102" s="734"/>
      <c r="H102" s="748">
        <v>0</v>
      </c>
      <c r="I102" s="734">
        <v>8</v>
      </c>
      <c r="J102" s="734">
        <v>1205.5999999999999</v>
      </c>
      <c r="K102" s="748">
        <v>1</v>
      </c>
      <c r="L102" s="734">
        <v>8</v>
      </c>
      <c r="M102" s="735">
        <v>1205.5999999999999</v>
      </c>
    </row>
    <row r="103" spans="1:13" ht="14.45" customHeight="1" x14ac:dyDescent="0.2">
      <c r="A103" s="729" t="s">
        <v>608</v>
      </c>
      <c r="B103" s="730" t="s">
        <v>2136</v>
      </c>
      <c r="C103" s="730" t="s">
        <v>2140</v>
      </c>
      <c r="D103" s="730" t="s">
        <v>2138</v>
      </c>
      <c r="E103" s="730" t="s">
        <v>2141</v>
      </c>
      <c r="F103" s="734"/>
      <c r="G103" s="734"/>
      <c r="H103" s="748">
        <v>0</v>
      </c>
      <c r="I103" s="734">
        <v>10</v>
      </c>
      <c r="J103" s="734">
        <v>2640</v>
      </c>
      <c r="K103" s="748">
        <v>1</v>
      </c>
      <c r="L103" s="734">
        <v>10</v>
      </c>
      <c r="M103" s="735">
        <v>2640</v>
      </c>
    </row>
    <row r="104" spans="1:13" ht="14.45" customHeight="1" x14ac:dyDescent="0.2">
      <c r="A104" s="729" t="s">
        <v>608</v>
      </c>
      <c r="B104" s="730" t="s">
        <v>2142</v>
      </c>
      <c r="C104" s="730" t="s">
        <v>2143</v>
      </c>
      <c r="D104" s="730" t="s">
        <v>2144</v>
      </c>
      <c r="E104" s="730" t="s">
        <v>772</v>
      </c>
      <c r="F104" s="734"/>
      <c r="G104" s="734"/>
      <c r="H104" s="748">
        <v>0</v>
      </c>
      <c r="I104" s="734">
        <v>1</v>
      </c>
      <c r="J104" s="734">
        <v>49.38</v>
      </c>
      <c r="K104" s="748">
        <v>1</v>
      </c>
      <c r="L104" s="734">
        <v>1</v>
      </c>
      <c r="M104" s="735">
        <v>49.38</v>
      </c>
    </row>
    <row r="105" spans="1:13" ht="14.45" customHeight="1" x14ac:dyDescent="0.2">
      <c r="A105" s="729" t="s">
        <v>608</v>
      </c>
      <c r="B105" s="730" t="s">
        <v>2145</v>
      </c>
      <c r="C105" s="730" t="s">
        <v>2146</v>
      </c>
      <c r="D105" s="730" t="s">
        <v>2147</v>
      </c>
      <c r="E105" s="730" t="s">
        <v>2148</v>
      </c>
      <c r="F105" s="734"/>
      <c r="G105" s="734"/>
      <c r="H105" s="748">
        <v>0</v>
      </c>
      <c r="I105" s="734">
        <v>70</v>
      </c>
      <c r="J105" s="734">
        <v>2336.1799999999998</v>
      </c>
      <c r="K105" s="748">
        <v>1</v>
      </c>
      <c r="L105" s="734">
        <v>70</v>
      </c>
      <c r="M105" s="735">
        <v>2336.1799999999998</v>
      </c>
    </row>
    <row r="106" spans="1:13" ht="14.45" customHeight="1" x14ac:dyDescent="0.2">
      <c r="A106" s="729" t="s">
        <v>608</v>
      </c>
      <c r="B106" s="730" t="s">
        <v>2145</v>
      </c>
      <c r="C106" s="730" t="s">
        <v>2149</v>
      </c>
      <c r="D106" s="730" t="s">
        <v>2147</v>
      </c>
      <c r="E106" s="730" t="s">
        <v>2150</v>
      </c>
      <c r="F106" s="734"/>
      <c r="G106" s="734"/>
      <c r="H106" s="748">
        <v>0</v>
      </c>
      <c r="I106" s="734">
        <v>70</v>
      </c>
      <c r="J106" s="734">
        <v>3701.6000000000004</v>
      </c>
      <c r="K106" s="748">
        <v>1</v>
      </c>
      <c r="L106" s="734">
        <v>70</v>
      </c>
      <c r="M106" s="735">
        <v>3701.6000000000004</v>
      </c>
    </row>
    <row r="107" spans="1:13" ht="14.45" customHeight="1" x14ac:dyDescent="0.2">
      <c r="A107" s="729" t="s">
        <v>608</v>
      </c>
      <c r="B107" s="730" t="s">
        <v>2151</v>
      </c>
      <c r="C107" s="730" t="s">
        <v>2152</v>
      </c>
      <c r="D107" s="730" t="s">
        <v>1400</v>
      </c>
      <c r="E107" s="730" t="s">
        <v>2153</v>
      </c>
      <c r="F107" s="734"/>
      <c r="G107" s="734"/>
      <c r="H107" s="748">
        <v>0</v>
      </c>
      <c r="I107" s="734">
        <v>3</v>
      </c>
      <c r="J107" s="734">
        <v>565.37999999999988</v>
      </c>
      <c r="K107" s="748">
        <v>1</v>
      </c>
      <c r="L107" s="734">
        <v>3</v>
      </c>
      <c r="M107" s="735">
        <v>565.37999999999988</v>
      </c>
    </row>
    <row r="108" spans="1:13" ht="14.45" customHeight="1" x14ac:dyDescent="0.2">
      <c r="A108" s="729" t="s">
        <v>608</v>
      </c>
      <c r="B108" s="730" t="s">
        <v>2154</v>
      </c>
      <c r="C108" s="730" t="s">
        <v>2155</v>
      </c>
      <c r="D108" s="730" t="s">
        <v>2156</v>
      </c>
      <c r="E108" s="730" t="s">
        <v>2157</v>
      </c>
      <c r="F108" s="734"/>
      <c r="G108" s="734"/>
      <c r="H108" s="748">
        <v>0</v>
      </c>
      <c r="I108" s="734">
        <v>3</v>
      </c>
      <c r="J108" s="734">
        <v>18397.239999999998</v>
      </c>
      <c r="K108" s="748">
        <v>1</v>
      </c>
      <c r="L108" s="734">
        <v>3</v>
      </c>
      <c r="M108" s="735">
        <v>18397.239999999998</v>
      </c>
    </row>
    <row r="109" spans="1:13" ht="14.45" customHeight="1" x14ac:dyDescent="0.2">
      <c r="A109" s="729" t="s">
        <v>608</v>
      </c>
      <c r="B109" s="730" t="s">
        <v>2158</v>
      </c>
      <c r="C109" s="730" t="s">
        <v>2159</v>
      </c>
      <c r="D109" s="730" t="s">
        <v>2160</v>
      </c>
      <c r="E109" s="730" t="s">
        <v>2161</v>
      </c>
      <c r="F109" s="734"/>
      <c r="G109" s="734"/>
      <c r="H109" s="748">
        <v>0</v>
      </c>
      <c r="I109" s="734">
        <v>2</v>
      </c>
      <c r="J109" s="734">
        <v>638</v>
      </c>
      <c r="K109" s="748">
        <v>1</v>
      </c>
      <c r="L109" s="734">
        <v>2</v>
      </c>
      <c r="M109" s="735">
        <v>638</v>
      </c>
    </row>
    <row r="110" spans="1:13" ht="14.45" customHeight="1" x14ac:dyDescent="0.2">
      <c r="A110" s="729" t="s">
        <v>608</v>
      </c>
      <c r="B110" s="730" t="s">
        <v>2158</v>
      </c>
      <c r="C110" s="730" t="s">
        <v>2162</v>
      </c>
      <c r="D110" s="730" t="s">
        <v>2160</v>
      </c>
      <c r="E110" s="730" t="s">
        <v>2163</v>
      </c>
      <c r="F110" s="734"/>
      <c r="G110" s="734"/>
      <c r="H110" s="748"/>
      <c r="I110" s="734">
        <v>0</v>
      </c>
      <c r="J110" s="734">
        <v>0</v>
      </c>
      <c r="K110" s="748"/>
      <c r="L110" s="734">
        <v>0</v>
      </c>
      <c r="M110" s="735">
        <v>0</v>
      </c>
    </row>
    <row r="111" spans="1:13" ht="14.45" customHeight="1" x14ac:dyDescent="0.2">
      <c r="A111" s="729" t="s">
        <v>608</v>
      </c>
      <c r="B111" s="730" t="s">
        <v>2164</v>
      </c>
      <c r="C111" s="730" t="s">
        <v>2165</v>
      </c>
      <c r="D111" s="730" t="s">
        <v>1014</v>
      </c>
      <c r="E111" s="730" t="s">
        <v>2166</v>
      </c>
      <c r="F111" s="734"/>
      <c r="G111" s="734"/>
      <c r="H111" s="748">
        <v>0</v>
      </c>
      <c r="I111" s="734">
        <v>2</v>
      </c>
      <c r="J111" s="734">
        <v>719.7</v>
      </c>
      <c r="K111" s="748">
        <v>1</v>
      </c>
      <c r="L111" s="734">
        <v>2</v>
      </c>
      <c r="M111" s="735">
        <v>719.7</v>
      </c>
    </row>
    <row r="112" spans="1:13" ht="14.45" customHeight="1" x14ac:dyDescent="0.2">
      <c r="A112" s="729" t="s">
        <v>608</v>
      </c>
      <c r="B112" s="730" t="s">
        <v>2164</v>
      </c>
      <c r="C112" s="730" t="s">
        <v>2167</v>
      </c>
      <c r="D112" s="730" t="s">
        <v>1014</v>
      </c>
      <c r="E112" s="730" t="s">
        <v>2168</v>
      </c>
      <c r="F112" s="734"/>
      <c r="G112" s="734"/>
      <c r="H112" s="748">
        <v>0</v>
      </c>
      <c r="I112" s="734">
        <v>1</v>
      </c>
      <c r="J112" s="734">
        <v>716.62</v>
      </c>
      <c r="K112" s="748">
        <v>1</v>
      </c>
      <c r="L112" s="734">
        <v>1</v>
      </c>
      <c r="M112" s="735">
        <v>716.62</v>
      </c>
    </row>
    <row r="113" spans="1:13" ht="14.45" customHeight="1" x14ac:dyDescent="0.2">
      <c r="A113" s="729" t="s">
        <v>608</v>
      </c>
      <c r="B113" s="730" t="s">
        <v>2169</v>
      </c>
      <c r="C113" s="730" t="s">
        <v>2170</v>
      </c>
      <c r="D113" s="730" t="s">
        <v>661</v>
      </c>
      <c r="E113" s="730" t="s">
        <v>658</v>
      </c>
      <c r="F113" s="734"/>
      <c r="G113" s="734"/>
      <c r="H113" s="748">
        <v>0</v>
      </c>
      <c r="I113" s="734">
        <v>5</v>
      </c>
      <c r="J113" s="734">
        <v>268.77999999999997</v>
      </c>
      <c r="K113" s="748">
        <v>1</v>
      </c>
      <c r="L113" s="734">
        <v>5</v>
      </c>
      <c r="M113" s="735">
        <v>268.77999999999997</v>
      </c>
    </row>
    <row r="114" spans="1:13" ht="14.45" customHeight="1" x14ac:dyDescent="0.2">
      <c r="A114" s="729" t="s">
        <v>608</v>
      </c>
      <c r="B114" s="730" t="s">
        <v>2169</v>
      </c>
      <c r="C114" s="730" t="s">
        <v>2171</v>
      </c>
      <c r="D114" s="730" t="s">
        <v>661</v>
      </c>
      <c r="E114" s="730" t="s">
        <v>662</v>
      </c>
      <c r="F114" s="734"/>
      <c r="G114" s="734"/>
      <c r="H114" s="748">
        <v>0</v>
      </c>
      <c r="I114" s="734">
        <v>1</v>
      </c>
      <c r="J114" s="734">
        <v>48.13</v>
      </c>
      <c r="K114" s="748">
        <v>1</v>
      </c>
      <c r="L114" s="734">
        <v>1</v>
      </c>
      <c r="M114" s="735">
        <v>48.13</v>
      </c>
    </row>
    <row r="115" spans="1:13" ht="14.45" customHeight="1" x14ac:dyDescent="0.2">
      <c r="A115" s="729" t="s">
        <v>608</v>
      </c>
      <c r="B115" s="730" t="s">
        <v>2172</v>
      </c>
      <c r="C115" s="730" t="s">
        <v>2173</v>
      </c>
      <c r="D115" s="730" t="s">
        <v>2174</v>
      </c>
      <c r="E115" s="730" t="s">
        <v>2175</v>
      </c>
      <c r="F115" s="734"/>
      <c r="G115" s="734"/>
      <c r="H115" s="748">
        <v>0</v>
      </c>
      <c r="I115" s="734">
        <v>43</v>
      </c>
      <c r="J115" s="734">
        <v>2828.54</v>
      </c>
      <c r="K115" s="748">
        <v>1</v>
      </c>
      <c r="L115" s="734">
        <v>43</v>
      </c>
      <c r="M115" s="735">
        <v>2828.54</v>
      </c>
    </row>
    <row r="116" spans="1:13" ht="14.45" customHeight="1" x14ac:dyDescent="0.2">
      <c r="A116" s="729" t="s">
        <v>608</v>
      </c>
      <c r="B116" s="730" t="s">
        <v>2176</v>
      </c>
      <c r="C116" s="730" t="s">
        <v>2177</v>
      </c>
      <c r="D116" s="730" t="s">
        <v>1137</v>
      </c>
      <c r="E116" s="730" t="s">
        <v>1139</v>
      </c>
      <c r="F116" s="734"/>
      <c r="G116" s="734"/>
      <c r="H116" s="748">
        <v>0</v>
      </c>
      <c r="I116" s="734">
        <v>48</v>
      </c>
      <c r="J116" s="734">
        <v>1590.8420000000001</v>
      </c>
      <c r="K116" s="748">
        <v>1</v>
      </c>
      <c r="L116" s="734">
        <v>48</v>
      </c>
      <c r="M116" s="735">
        <v>1590.8420000000001</v>
      </c>
    </row>
    <row r="117" spans="1:13" ht="14.45" customHeight="1" x14ac:dyDescent="0.2">
      <c r="A117" s="729" t="s">
        <v>608</v>
      </c>
      <c r="B117" s="730" t="s">
        <v>2176</v>
      </c>
      <c r="C117" s="730" t="s">
        <v>2178</v>
      </c>
      <c r="D117" s="730" t="s">
        <v>1137</v>
      </c>
      <c r="E117" s="730" t="s">
        <v>2179</v>
      </c>
      <c r="F117" s="734"/>
      <c r="G117" s="734"/>
      <c r="H117" s="748">
        <v>0</v>
      </c>
      <c r="I117" s="734">
        <v>17</v>
      </c>
      <c r="J117" s="734">
        <v>729.7</v>
      </c>
      <c r="K117" s="748">
        <v>1</v>
      </c>
      <c r="L117" s="734">
        <v>17</v>
      </c>
      <c r="M117" s="735">
        <v>729.7</v>
      </c>
    </row>
    <row r="118" spans="1:13" ht="14.45" customHeight="1" x14ac:dyDescent="0.2">
      <c r="A118" s="729" t="s">
        <v>608</v>
      </c>
      <c r="B118" s="730" t="s">
        <v>2176</v>
      </c>
      <c r="C118" s="730" t="s">
        <v>2180</v>
      </c>
      <c r="D118" s="730" t="s">
        <v>1137</v>
      </c>
      <c r="E118" s="730" t="s">
        <v>2181</v>
      </c>
      <c r="F118" s="734"/>
      <c r="G118" s="734"/>
      <c r="H118" s="748">
        <v>0</v>
      </c>
      <c r="I118" s="734">
        <v>70</v>
      </c>
      <c r="J118" s="734">
        <v>3022.1000000000004</v>
      </c>
      <c r="K118" s="748">
        <v>1</v>
      </c>
      <c r="L118" s="734">
        <v>70</v>
      </c>
      <c r="M118" s="735">
        <v>3022.1000000000004</v>
      </c>
    </row>
    <row r="119" spans="1:13" ht="14.45" customHeight="1" x14ac:dyDescent="0.2">
      <c r="A119" s="729" t="s">
        <v>608</v>
      </c>
      <c r="B119" s="730" t="s">
        <v>2182</v>
      </c>
      <c r="C119" s="730" t="s">
        <v>2183</v>
      </c>
      <c r="D119" s="730" t="s">
        <v>2184</v>
      </c>
      <c r="E119" s="730" t="s">
        <v>2185</v>
      </c>
      <c r="F119" s="734"/>
      <c r="G119" s="734"/>
      <c r="H119" s="748">
        <v>0</v>
      </c>
      <c r="I119" s="734">
        <v>2</v>
      </c>
      <c r="J119" s="734">
        <v>308</v>
      </c>
      <c r="K119" s="748">
        <v>1</v>
      </c>
      <c r="L119" s="734">
        <v>2</v>
      </c>
      <c r="M119" s="735">
        <v>308</v>
      </c>
    </row>
    <row r="120" spans="1:13" ht="14.45" customHeight="1" x14ac:dyDescent="0.2">
      <c r="A120" s="729" t="s">
        <v>608</v>
      </c>
      <c r="B120" s="730" t="s">
        <v>2186</v>
      </c>
      <c r="C120" s="730" t="s">
        <v>2187</v>
      </c>
      <c r="D120" s="730" t="s">
        <v>2188</v>
      </c>
      <c r="E120" s="730" t="s">
        <v>2189</v>
      </c>
      <c r="F120" s="734"/>
      <c r="G120" s="734"/>
      <c r="H120" s="748">
        <v>0</v>
      </c>
      <c r="I120" s="734">
        <v>1</v>
      </c>
      <c r="J120" s="734">
        <v>125.86</v>
      </c>
      <c r="K120" s="748">
        <v>1</v>
      </c>
      <c r="L120" s="734">
        <v>1</v>
      </c>
      <c r="M120" s="735">
        <v>125.86</v>
      </c>
    </row>
    <row r="121" spans="1:13" ht="14.45" customHeight="1" x14ac:dyDescent="0.2">
      <c r="A121" s="729" t="s">
        <v>608</v>
      </c>
      <c r="B121" s="730" t="s">
        <v>2186</v>
      </c>
      <c r="C121" s="730" t="s">
        <v>2190</v>
      </c>
      <c r="D121" s="730" t="s">
        <v>2191</v>
      </c>
      <c r="E121" s="730" t="s">
        <v>2192</v>
      </c>
      <c r="F121" s="734"/>
      <c r="G121" s="734"/>
      <c r="H121" s="748">
        <v>0</v>
      </c>
      <c r="I121" s="734">
        <v>2</v>
      </c>
      <c r="J121" s="734">
        <v>117.07</v>
      </c>
      <c r="K121" s="748">
        <v>1</v>
      </c>
      <c r="L121" s="734">
        <v>2</v>
      </c>
      <c r="M121" s="735">
        <v>117.07</v>
      </c>
    </row>
    <row r="122" spans="1:13" ht="14.45" customHeight="1" x14ac:dyDescent="0.2">
      <c r="A122" s="729" t="s">
        <v>608</v>
      </c>
      <c r="B122" s="730" t="s">
        <v>2193</v>
      </c>
      <c r="C122" s="730" t="s">
        <v>2194</v>
      </c>
      <c r="D122" s="730" t="s">
        <v>2195</v>
      </c>
      <c r="E122" s="730" t="s">
        <v>2196</v>
      </c>
      <c r="F122" s="734"/>
      <c r="G122" s="734"/>
      <c r="H122" s="748">
        <v>0</v>
      </c>
      <c r="I122" s="734">
        <v>1</v>
      </c>
      <c r="J122" s="734">
        <v>593.65</v>
      </c>
      <c r="K122" s="748">
        <v>1</v>
      </c>
      <c r="L122" s="734">
        <v>1</v>
      </c>
      <c r="M122" s="735">
        <v>593.65</v>
      </c>
    </row>
    <row r="123" spans="1:13" ht="14.45" customHeight="1" x14ac:dyDescent="0.2">
      <c r="A123" s="729" t="s">
        <v>608</v>
      </c>
      <c r="B123" s="730" t="s">
        <v>2193</v>
      </c>
      <c r="C123" s="730" t="s">
        <v>2197</v>
      </c>
      <c r="D123" s="730" t="s">
        <v>2198</v>
      </c>
      <c r="E123" s="730" t="s">
        <v>2199</v>
      </c>
      <c r="F123" s="734"/>
      <c r="G123" s="734"/>
      <c r="H123" s="748">
        <v>0</v>
      </c>
      <c r="I123" s="734">
        <v>1</v>
      </c>
      <c r="J123" s="734">
        <v>114.03000000000004</v>
      </c>
      <c r="K123" s="748">
        <v>1</v>
      </c>
      <c r="L123" s="734">
        <v>1</v>
      </c>
      <c r="M123" s="735">
        <v>114.03000000000004</v>
      </c>
    </row>
    <row r="124" spans="1:13" ht="14.45" customHeight="1" x14ac:dyDescent="0.2">
      <c r="A124" s="729" t="s">
        <v>608</v>
      </c>
      <c r="B124" s="730" t="s">
        <v>2193</v>
      </c>
      <c r="C124" s="730" t="s">
        <v>2200</v>
      </c>
      <c r="D124" s="730" t="s">
        <v>2198</v>
      </c>
      <c r="E124" s="730" t="s">
        <v>2201</v>
      </c>
      <c r="F124" s="734"/>
      <c r="G124" s="734"/>
      <c r="H124" s="748">
        <v>0</v>
      </c>
      <c r="I124" s="734">
        <v>2</v>
      </c>
      <c r="J124" s="734">
        <v>509.89999999999992</v>
      </c>
      <c r="K124" s="748">
        <v>1</v>
      </c>
      <c r="L124" s="734">
        <v>2</v>
      </c>
      <c r="M124" s="735">
        <v>509.89999999999992</v>
      </c>
    </row>
    <row r="125" spans="1:13" ht="14.45" customHeight="1" x14ac:dyDescent="0.2">
      <c r="A125" s="729" t="s">
        <v>608</v>
      </c>
      <c r="B125" s="730" t="s">
        <v>2202</v>
      </c>
      <c r="C125" s="730" t="s">
        <v>2203</v>
      </c>
      <c r="D125" s="730" t="s">
        <v>1113</v>
      </c>
      <c r="E125" s="730" t="s">
        <v>2204</v>
      </c>
      <c r="F125" s="734"/>
      <c r="G125" s="734"/>
      <c r="H125" s="748">
        <v>0</v>
      </c>
      <c r="I125" s="734">
        <v>1</v>
      </c>
      <c r="J125" s="734">
        <v>432.72</v>
      </c>
      <c r="K125" s="748">
        <v>1</v>
      </c>
      <c r="L125" s="734">
        <v>1</v>
      </c>
      <c r="M125" s="735">
        <v>432.72</v>
      </c>
    </row>
    <row r="126" spans="1:13" ht="14.45" customHeight="1" x14ac:dyDescent="0.2">
      <c r="A126" s="729" t="s">
        <v>608</v>
      </c>
      <c r="B126" s="730" t="s">
        <v>2205</v>
      </c>
      <c r="C126" s="730" t="s">
        <v>2206</v>
      </c>
      <c r="D126" s="730" t="s">
        <v>2207</v>
      </c>
      <c r="E126" s="730" t="s">
        <v>1493</v>
      </c>
      <c r="F126" s="734"/>
      <c r="G126" s="734"/>
      <c r="H126" s="748">
        <v>0</v>
      </c>
      <c r="I126" s="734">
        <v>1</v>
      </c>
      <c r="J126" s="734">
        <v>62.81</v>
      </c>
      <c r="K126" s="748">
        <v>1</v>
      </c>
      <c r="L126" s="734">
        <v>1</v>
      </c>
      <c r="M126" s="735">
        <v>62.81</v>
      </c>
    </row>
    <row r="127" spans="1:13" ht="14.45" customHeight="1" x14ac:dyDescent="0.2">
      <c r="A127" s="729" t="s">
        <v>608</v>
      </c>
      <c r="B127" s="730" t="s">
        <v>2208</v>
      </c>
      <c r="C127" s="730" t="s">
        <v>2209</v>
      </c>
      <c r="D127" s="730" t="s">
        <v>2210</v>
      </c>
      <c r="E127" s="730" t="s">
        <v>2211</v>
      </c>
      <c r="F127" s="734"/>
      <c r="G127" s="734"/>
      <c r="H127" s="748">
        <v>0</v>
      </c>
      <c r="I127" s="734">
        <v>2</v>
      </c>
      <c r="J127" s="734">
        <v>39.18</v>
      </c>
      <c r="K127" s="748">
        <v>1</v>
      </c>
      <c r="L127" s="734">
        <v>2</v>
      </c>
      <c r="M127" s="735">
        <v>39.18</v>
      </c>
    </row>
    <row r="128" spans="1:13" ht="14.45" customHeight="1" x14ac:dyDescent="0.2">
      <c r="A128" s="729" t="s">
        <v>608</v>
      </c>
      <c r="B128" s="730" t="s">
        <v>2208</v>
      </c>
      <c r="C128" s="730" t="s">
        <v>2212</v>
      </c>
      <c r="D128" s="730" t="s">
        <v>2210</v>
      </c>
      <c r="E128" s="730" t="s">
        <v>2213</v>
      </c>
      <c r="F128" s="734"/>
      <c r="G128" s="734"/>
      <c r="H128" s="748">
        <v>0</v>
      </c>
      <c r="I128" s="734">
        <v>39</v>
      </c>
      <c r="J128" s="734">
        <v>355.52000000000004</v>
      </c>
      <c r="K128" s="748">
        <v>1</v>
      </c>
      <c r="L128" s="734">
        <v>39</v>
      </c>
      <c r="M128" s="735">
        <v>355.52000000000004</v>
      </c>
    </row>
    <row r="129" spans="1:13" ht="14.45" customHeight="1" x14ac:dyDescent="0.2">
      <c r="A129" s="729" t="s">
        <v>608</v>
      </c>
      <c r="B129" s="730" t="s">
        <v>2214</v>
      </c>
      <c r="C129" s="730" t="s">
        <v>2215</v>
      </c>
      <c r="D129" s="730" t="s">
        <v>2216</v>
      </c>
      <c r="E129" s="730" t="s">
        <v>2217</v>
      </c>
      <c r="F129" s="734"/>
      <c r="G129" s="734"/>
      <c r="H129" s="748">
        <v>0</v>
      </c>
      <c r="I129" s="734">
        <v>11</v>
      </c>
      <c r="J129" s="734">
        <v>741.29</v>
      </c>
      <c r="K129" s="748">
        <v>1</v>
      </c>
      <c r="L129" s="734">
        <v>11</v>
      </c>
      <c r="M129" s="735">
        <v>741.29</v>
      </c>
    </row>
    <row r="130" spans="1:13" ht="14.45" customHeight="1" x14ac:dyDescent="0.2">
      <c r="A130" s="729" t="s">
        <v>608</v>
      </c>
      <c r="B130" s="730" t="s">
        <v>2214</v>
      </c>
      <c r="C130" s="730" t="s">
        <v>2218</v>
      </c>
      <c r="D130" s="730" t="s">
        <v>2216</v>
      </c>
      <c r="E130" s="730" t="s">
        <v>2219</v>
      </c>
      <c r="F130" s="734"/>
      <c r="G130" s="734"/>
      <c r="H130" s="748">
        <v>0</v>
      </c>
      <c r="I130" s="734">
        <v>12</v>
      </c>
      <c r="J130" s="734">
        <v>1866.7360000000001</v>
      </c>
      <c r="K130" s="748">
        <v>1</v>
      </c>
      <c r="L130" s="734">
        <v>12</v>
      </c>
      <c r="M130" s="735">
        <v>1866.7360000000001</v>
      </c>
    </row>
    <row r="131" spans="1:13" ht="14.45" customHeight="1" x14ac:dyDescent="0.2">
      <c r="A131" s="729" t="s">
        <v>608</v>
      </c>
      <c r="B131" s="730" t="s">
        <v>2214</v>
      </c>
      <c r="C131" s="730" t="s">
        <v>2220</v>
      </c>
      <c r="D131" s="730" t="s">
        <v>2216</v>
      </c>
      <c r="E131" s="730" t="s">
        <v>2217</v>
      </c>
      <c r="F131" s="734"/>
      <c r="G131" s="734"/>
      <c r="H131" s="748">
        <v>0</v>
      </c>
      <c r="I131" s="734">
        <v>38</v>
      </c>
      <c r="J131" s="734">
        <v>4930.3600000000006</v>
      </c>
      <c r="K131" s="748">
        <v>1</v>
      </c>
      <c r="L131" s="734">
        <v>38</v>
      </c>
      <c r="M131" s="735">
        <v>4930.3600000000006</v>
      </c>
    </row>
    <row r="132" spans="1:13" ht="14.45" customHeight="1" x14ac:dyDescent="0.2">
      <c r="A132" s="729" t="s">
        <v>608</v>
      </c>
      <c r="B132" s="730" t="s">
        <v>2221</v>
      </c>
      <c r="C132" s="730" t="s">
        <v>2222</v>
      </c>
      <c r="D132" s="730" t="s">
        <v>1321</v>
      </c>
      <c r="E132" s="730" t="s">
        <v>2223</v>
      </c>
      <c r="F132" s="734"/>
      <c r="G132" s="734"/>
      <c r="H132" s="748">
        <v>0</v>
      </c>
      <c r="I132" s="734">
        <v>9</v>
      </c>
      <c r="J132" s="734">
        <v>197.64</v>
      </c>
      <c r="K132" s="748">
        <v>1</v>
      </c>
      <c r="L132" s="734">
        <v>9</v>
      </c>
      <c r="M132" s="735">
        <v>197.64</v>
      </c>
    </row>
    <row r="133" spans="1:13" ht="14.45" customHeight="1" x14ac:dyDescent="0.2">
      <c r="A133" s="729" t="s">
        <v>608</v>
      </c>
      <c r="B133" s="730" t="s">
        <v>2221</v>
      </c>
      <c r="C133" s="730" t="s">
        <v>2224</v>
      </c>
      <c r="D133" s="730" t="s">
        <v>1321</v>
      </c>
      <c r="E133" s="730" t="s">
        <v>2225</v>
      </c>
      <c r="F133" s="734"/>
      <c r="G133" s="734"/>
      <c r="H133" s="748">
        <v>0</v>
      </c>
      <c r="I133" s="734">
        <v>21</v>
      </c>
      <c r="J133" s="734">
        <v>957.85</v>
      </c>
      <c r="K133" s="748">
        <v>1</v>
      </c>
      <c r="L133" s="734">
        <v>21</v>
      </c>
      <c r="M133" s="735">
        <v>957.85</v>
      </c>
    </row>
    <row r="134" spans="1:13" ht="14.45" customHeight="1" x14ac:dyDescent="0.2">
      <c r="A134" s="729" t="s">
        <v>608</v>
      </c>
      <c r="B134" s="730" t="s">
        <v>2226</v>
      </c>
      <c r="C134" s="730" t="s">
        <v>2227</v>
      </c>
      <c r="D134" s="730" t="s">
        <v>2228</v>
      </c>
      <c r="E134" s="730" t="s">
        <v>2229</v>
      </c>
      <c r="F134" s="734"/>
      <c r="G134" s="734"/>
      <c r="H134" s="748">
        <v>0</v>
      </c>
      <c r="I134" s="734">
        <v>1</v>
      </c>
      <c r="J134" s="734">
        <v>91.43</v>
      </c>
      <c r="K134" s="748">
        <v>1</v>
      </c>
      <c r="L134" s="734">
        <v>1</v>
      </c>
      <c r="M134" s="735">
        <v>91.43</v>
      </c>
    </row>
    <row r="135" spans="1:13" ht="14.45" customHeight="1" x14ac:dyDescent="0.2">
      <c r="A135" s="729" t="s">
        <v>608</v>
      </c>
      <c r="B135" s="730" t="s">
        <v>2230</v>
      </c>
      <c r="C135" s="730" t="s">
        <v>2231</v>
      </c>
      <c r="D135" s="730" t="s">
        <v>2232</v>
      </c>
      <c r="E135" s="730" t="s">
        <v>2233</v>
      </c>
      <c r="F135" s="734">
        <v>1</v>
      </c>
      <c r="G135" s="734">
        <v>119.78999999999999</v>
      </c>
      <c r="H135" s="748">
        <v>1</v>
      </c>
      <c r="I135" s="734"/>
      <c r="J135" s="734"/>
      <c r="K135" s="748">
        <v>0</v>
      </c>
      <c r="L135" s="734">
        <v>1</v>
      </c>
      <c r="M135" s="735">
        <v>119.78999999999999</v>
      </c>
    </row>
    <row r="136" spans="1:13" ht="14.45" customHeight="1" x14ac:dyDescent="0.2">
      <c r="A136" s="729" t="s">
        <v>608</v>
      </c>
      <c r="B136" s="730" t="s">
        <v>2234</v>
      </c>
      <c r="C136" s="730" t="s">
        <v>2235</v>
      </c>
      <c r="D136" s="730" t="s">
        <v>2236</v>
      </c>
      <c r="E136" s="730" t="s">
        <v>1284</v>
      </c>
      <c r="F136" s="734"/>
      <c r="G136" s="734"/>
      <c r="H136" s="748">
        <v>0</v>
      </c>
      <c r="I136" s="734">
        <v>1</v>
      </c>
      <c r="J136" s="734">
        <v>71.04000000000002</v>
      </c>
      <c r="K136" s="748">
        <v>1</v>
      </c>
      <c r="L136" s="734">
        <v>1</v>
      </c>
      <c r="M136" s="735">
        <v>71.04000000000002</v>
      </c>
    </row>
    <row r="137" spans="1:13" ht="14.45" customHeight="1" x14ac:dyDescent="0.2">
      <c r="A137" s="729" t="s">
        <v>608</v>
      </c>
      <c r="B137" s="730" t="s">
        <v>2237</v>
      </c>
      <c r="C137" s="730" t="s">
        <v>2238</v>
      </c>
      <c r="D137" s="730" t="s">
        <v>2239</v>
      </c>
      <c r="E137" s="730" t="s">
        <v>2240</v>
      </c>
      <c r="F137" s="734"/>
      <c r="G137" s="734"/>
      <c r="H137" s="748">
        <v>0</v>
      </c>
      <c r="I137" s="734">
        <v>1</v>
      </c>
      <c r="J137" s="734">
        <v>77.09999999999998</v>
      </c>
      <c r="K137" s="748">
        <v>1</v>
      </c>
      <c r="L137" s="734">
        <v>1</v>
      </c>
      <c r="M137" s="735">
        <v>77.09999999999998</v>
      </c>
    </row>
    <row r="138" spans="1:13" ht="14.45" customHeight="1" x14ac:dyDescent="0.2">
      <c r="A138" s="729" t="s">
        <v>608</v>
      </c>
      <c r="B138" s="730" t="s">
        <v>2241</v>
      </c>
      <c r="C138" s="730" t="s">
        <v>2242</v>
      </c>
      <c r="D138" s="730" t="s">
        <v>1287</v>
      </c>
      <c r="E138" s="730" t="s">
        <v>1288</v>
      </c>
      <c r="F138" s="734"/>
      <c r="G138" s="734"/>
      <c r="H138" s="748">
        <v>0</v>
      </c>
      <c r="I138" s="734">
        <v>11</v>
      </c>
      <c r="J138" s="734">
        <v>548.93000000000006</v>
      </c>
      <c r="K138" s="748">
        <v>1</v>
      </c>
      <c r="L138" s="734">
        <v>11</v>
      </c>
      <c r="M138" s="735">
        <v>548.93000000000006</v>
      </c>
    </row>
    <row r="139" spans="1:13" ht="14.45" customHeight="1" x14ac:dyDescent="0.2">
      <c r="A139" s="729" t="s">
        <v>608</v>
      </c>
      <c r="B139" s="730" t="s">
        <v>2241</v>
      </c>
      <c r="C139" s="730" t="s">
        <v>2243</v>
      </c>
      <c r="D139" s="730" t="s">
        <v>1285</v>
      </c>
      <c r="E139" s="730" t="s">
        <v>1286</v>
      </c>
      <c r="F139" s="734"/>
      <c r="G139" s="734"/>
      <c r="H139" s="748">
        <v>0</v>
      </c>
      <c r="I139" s="734">
        <v>19</v>
      </c>
      <c r="J139" s="734">
        <v>1541.3</v>
      </c>
      <c r="K139" s="748">
        <v>1</v>
      </c>
      <c r="L139" s="734">
        <v>19</v>
      </c>
      <c r="M139" s="735">
        <v>1541.3</v>
      </c>
    </row>
    <row r="140" spans="1:13" ht="14.45" customHeight="1" x14ac:dyDescent="0.2">
      <c r="A140" s="729" t="s">
        <v>608</v>
      </c>
      <c r="B140" s="730" t="s">
        <v>2241</v>
      </c>
      <c r="C140" s="730" t="s">
        <v>2244</v>
      </c>
      <c r="D140" s="730" t="s">
        <v>1287</v>
      </c>
      <c r="E140" s="730" t="s">
        <v>1288</v>
      </c>
      <c r="F140" s="734"/>
      <c r="G140" s="734"/>
      <c r="H140" s="748">
        <v>0</v>
      </c>
      <c r="I140" s="734">
        <v>2</v>
      </c>
      <c r="J140" s="734">
        <v>99.520000000000024</v>
      </c>
      <c r="K140" s="748">
        <v>1</v>
      </c>
      <c r="L140" s="734">
        <v>2</v>
      </c>
      <c r="M140" s="735">
        <v>99.520000000000024</v>
      </c>
    </row>
    <row r="141" spans="1:13" ht="14.45" customHeight="1" x14ac:dyDescent="0.2">
      <c r="A141" s="729" t="s">
        <v>608</v>
      </c>
      <c r="B141" s="730" t="s">
        <v>2245</v>
      </c>
      <c r="C141" s="730" t="s">
        <v>2246</v>
      </c>
      <c r="D141" s="730" t="s">
        <v>2247</v>
      </c>
      <c r="E141" s="730" t="s">
        <v>2248</v>
      </c>
      <c r="F141" s="734"/>
      <c r="G141" s="734"/>
      <c r="H141" s="748">
        <v>0</v>
      </c>
      <c r="I141" s="734">
        <v>1</v>
      </c>
      <c r="J141" s="734">
        <v>505.12</v>
      </c>
      <c r="K141" s="748">
        <v>1</v>
      </c>
      <c r="L141" s="734">
        <v>1</v>
      </c>
      <c r="M141" s="735">
        <v>505.12</v>
      </c>
    </row>
    <row r="142" spans="1:13" ht="14.45" customHeight="1" x14ac:dyDescent="0.2">
      <c r="A142" s="729" t="s">
        <v>608</v>
      </c>
      <c r="B142" s="730" t="s">
        <v>2249</v>
      </c>
      <c r="C142" s="730" t="s">
        <v>2250</v>
      </c>
      <c r="D142" s="730" t="s">
        <v>2251</v>
      </c>
      <c r="E142" s="730" t="s">
        <v>2252</v>
      </c>
      <c r="F142" s="734"/>
      <c r="G142" s="734"/>
      <c r="H142" s="748">
        <v>0</v>
      </c>
      <c r="I142" s="734">
        <v>1</v>
      </c>
      <c r="J142" s="734">
        <v>587.15000000000009</v>
      </c>
      <c r="K142" s="748">
        <v>1</v>
      </c>
      <c r="L142" s="734">
        <v>1</v>
      </c>
      <c r="M142" s="735">
        <v>587.15000000000009</v>
      </c>
    </row>
    <row r="143" spans="1:13" ht="14.45" customHeight="1" x14ac:dyDescent="0.2">
      <c r="A143" s="729" t="s">
        <v>608</v>
      </c>
      <c r="B143" s="730" t="s">
        <v>2253</v>
      </c>
      <c r="C143" s="730" t="s">
        <v>2254</v>
      </c>
      <c r="D143" s="730" t="s">
        <v>1107</v>
      </c>
      <c r="E143" s="730" t="s">
        <v>1108</v>
      </c>
      <c r="F143" s="734">
        <v>3</v>
      </c>
      <c r="G143" s="734">
        <v>231.63</v>
      </c>
      <c r="H143" s="748">
        <v>1</v>
      </c>
      <c r="I143" s="734"/>
      <c r="J143" s="734"/>
      <c r="K143" s="748">
        <v>0</v>
      </c>
      <c r="L143" s="734">
        <v>3</v>
      </c>
      <c r="M143" s="735">
        <v>231.63</v>
      </c>
    </row>
    <row r="144" spans="1:13" ht="14.45" customHeight="1" x14ac:dyDescent="0.2">
      <c r="A144" s="729" t="s">
        <v>608</v>
      </c>
      <c r="B144" s="730" t="s">
        <v>2253</v>
      </c>
      <c r="C144" s="730" t="s">
        <v>2255</v>
      </c>
      <c r="D144" s="730" t="s">
        <v>1109</v>
      </c>
      <c r="E144" s="730" t="s">
        <v>2256</v>
      </c>
      <c r="F144" s="734"/>
      <c r="G144" s="734"/>
      <c r="H144" s="748">
        <v>0</v>
      </c>
      <c r="I144" s="734">
        <v>3</v>
      </c>
      <c r="J144" s="734">
        <v>158.16999999999999</v>
      </c>
      <c r="K144" s="748">
        <v>1</v>
      </c>
      <c r="L144" s="734">
        <v>3</v>
      </c>
      <c r="M144" s="735">
        <v>158.16999999999999</v>
      </c>
    </row>
    <row r="145" spans="1:13" ht="14.45" customHeight="1" x14ac:dyDescent="0.2">
      <c r="A145" s="729" t="s">
        <v>608</v>
      </c>
      <c r="B145" s="730" t="s">
        <v>2253</v>
      </c>
      <c r="C145" s="730" t="s">
        <v>2257</v>
      </c>
      <c r="D145" s="730" t="s">
        <v>1109</v>
      </c>
      <c r="E145" s="730" t="s">
        <v>2258</v>
      </c>
      <c r="F145" s="734"/>
      <c r="G145" s="734"/>
      <c r="H145" s="748">
        <v>0</v>
      </c>
      <c r="I145" s="734">
        <v>29</v>
      </c>
      <c r="J145" s="734">
        <v>2774.56</v>
      </c>
      <c r="K145" s="748">
        <v>1</v>
      </c>
      <c r="L145" s="734">
        <v>29</v>
      </c>
      <c r="M145" s="735">
        <v>2774.56</v>
      </c>
    </row>
    <row r="146" spans="1:13" ht="14.45" customHeight="1" x14ac:dyDescent="0.2">
      <c r="A146" s="729" t="s">
        <v>608</v>
      </c>
      <c r="B146" s="730" t="s">
        <v>2253</v>
      </c>
      <c r="C146" s="730" t="s">
        <v>2259</v>
      </c>
      <c r="D146" s="730" t="s">
        <v>1109</v>
      </c>
      <c r="E146" s="730" t="s">
        <v>2260</v>
      </c>
      <c r="F146" s="734"/>
      <c r="G146" s="734"/>
      <c r="H146" s="748">
        <v>0</v>
      </c>
      <c r="I146" s="734">
        <v>1</v>
      </c>
      <c r="J146" s="734">
        <v>135.88999999999996</v>
      </c>
      <c r="K146" s="748">
        <v>1</v>
      </c>
      <c r="L146" s="734">
        <v>1</v>
      </c>
      <c r="M146" s="735">
        <v>135.88999999999996</v>
      </c>
    </row>
    <row r="147" spans="1:13" ht="14.45" customHeight="1" x14ac:dyDescent="0.2">
      <c r="A147" s="729" t="s">
        <v>608</v>
      </c>
      <c r="B147" s="730" t="s">
        <v>2261</v>
      </c>
      <c r="C147" s="730" t="s">
        <v>2262</v>
      </c>
      <c r="D147" s="730" t="s">
        <v>1316</v>
      </c>
      <c r="E147" s="730" t="s">
        <v>2263</v>
      </c>
      <c r="F147" s="734"/>
      <c r="G147" s="734"/>
      <c r="H147" s="748">
        <v>0</v>
      </c>
      <c r="I147" s="734">
        <v>2</v>
      </c>
      <c r="J147" s="734">
        <v>150.37</v>
      </c>
      <c r="K147" s="748">
        <v>1</v>
      </c>
      <c r="L147" s="734">
        <v>2</v>
      </c>
      <c r="M147" s="735">
        <v>150.37</v>
      </c>
    </row>
    <row r="148" spans="1:13" ht="14.45" customHeight="1" x14ac:dyDescent="0.2">
      <c r="A148" s="729" t="s">
        <v>608</v>
      </c>
      <c r="B148" s="730" t="s">
        <v>2261</v>
      </c>
      <c r="C148" s="730" t="s">
        <v>2264</v>
      </c>
      <c r="D148" s="730" t="s">
        <v>1316</v>
      </c>
      <c r="E148" s="730" t="s">
        <v>2265</v>
      </c>
      <c r="F148" s="734"/>
      <c r="G148" s="734"/>
      <c r="H148" s="748">
        <v>0</v>
      </c>
      <c r="I148" s="734">
        <v>3</v>
      </c>
      <c r="J148" s="734">
        <v>299.67</v>
      </c>
      <c r="K148" s="748">
        <v>1</v>
      </c>
      <c r="L148" s="734">
        <v>3</v>
      </c>
      <c r="M148" s="735">
        <v>299.67</v>
      </c>
    </row>
    <row r="149" spans="1:13" ht="14.45" customHeight="1" x14ac:dyDescent="0.2">
      <c r="A149" s="729" t="s">
        <v>608</v>
      </c>
      <c r="B149" s="730" t="s">
        <v>2266</v>
      </c>
      <c r="C149" s="730" t="s">
        <v>2267</v>
      </c>
      <c r="D149" s="730" t="s">
        <v>1332</v>
      </c>
      <c r="E149" s="730" t="s">
        <v>1333</v>
      </c>
      <c r="F149" s="734"/>
      <c r="G149" s="734"/>
      <c r="H149" s="748">
        <v>0</v>
      </c>
      <c r="I149" s="734">
        <v>6</v>
      </c>
      <c r="J149" s="734">
        <v>786.90000000000009</v>
      </c>
      <c r="K149" s="748">
        <v>1</v>
      </c>
      <c r="L149" s="734">
        <v>6</v>
      </c>
      <c r="M149" s="735">
        <v>786.90000000000009</v>
      </c>
    </row>
    <row r="150" spans="1:13" ht="14.45" customHeight="1" x14ac:dyDescent="0.2">
      <c r="A150" s="729" t="s">
        <v>608</v>
      </c>
      <c r="B150" s="730" t="s">
        <v>2266</v>
      </c>
      <c r="C150" s="730" t="s">
        <v>2268</v>
      </c>
      <c r="D150" s="730" t="s">
        <v>1340</v>
      </c>
      <c r="E150" s="730" t="s">
        <v>2269</v>
      </c>
      <c r="F150" s="734"/>
      <c r="G150" s="734"/>
      <c r="H150" s="748">
        <v>0</v>
      </c>
      <c r="I150" s="734">
        <v>3</v>
      </c>
      <c r="J150" s="734">
        <v>587.69999999999993</v>
      </c>
      <c r="K150" s="748">
        <v>1</v>
      </c>
      <c r="L150" s="734">
        <v>3</v>
      </c>
      <c r="M150" s="735">
        <v>587.69999999999993</v>
      </c>
    </row>
    <row r="151" spans="1:13" ht="14.45" customHeight="1" x14ac:dyDescent="0.2">
      <c r="A151" s="729" t="s">
        <v>608</v>
      </c>
      <c r="B151" s="730" t="s">
        <v>2266</v>
      </c>
      <c r="C151" s="730" t="s">
        <v>2270</v>
      </c>
      <c r="D151" s="730" t="s">
        <v>1334</v>
      </c>
      <c r="E151" s="730" t="s">
        <v>2271</v>
      </c>
      <c r="F151" s="734"/>
      <c r="G151" s="734"/>
      <c r="H151" s="748">
        <v>0</v>
      </c>
      <c r="I151" s="734">
        <v>1</v>
      </c>
      <c r="J151" s="734">
        <v>96.55</v>
      </c>
      <c r="K151" s="748">
        <v>1</v>
      </c>
      <c r="L151" s="734">
        <v>1</v>
      </c>
      <c r="M151" s="735">
        <v>96.55</v>
      </c>
    </row>
    <row r="152" spans="1:13" ht="14.45" customHeight="1" x14ac:dyDescent="0.2">
      <c r="A152" s="729" t="s">
        <v>608</v>
      </c>
      <c r="B152" s="730" t="s">
        <v>2266</v>
      </c>
      <c r="C152" s="730" t="s">
        <v>2272</v>
      </c>
      <c r="D152" s="730" t="s">
        <v>1338</v>
      </c>
      <c r="E152" s="730" t="s">
        <v>1333</v>
      </c>
      <c r="F152" s="734"/>
      <c r="G152" s="734"/>
      <c r="H152" s="748">
        <v>0</v>
      </c>
      <c r="I152" s="734">
        <v>1</v>
      </c>
      <c r="J152" s="734">
        <v>125.36000198765743</v>
      </c>
      <c r="K152" s="748">
        <v>1</v>
      </c>
      <c r="L152" s="734">
        <v>1</v>
      </c>
      <c r="M152" s="735">
        <v>125.36000198765743</v>
      </c>
    </row>
    <row r="153" spans="1:13" ht="14.45" customHeight="1" x14ac:dyDescent="0.2">
      <c r="A153" s="729" t="s">
        <v>608</v>
      </c>
      <c r="B153" s="730" t="s">
        <v>2266</v>
      </c>
      <c r="C153" s="730" t="s">
        <v>2273</v>
      </c>
      <c r="D153" s="730" t="s">
        <v>1336</v>
      </c>
      <c r="E153" s="730" t="s">
        <v>1337</v>
      </c>
      <c r="F153" s="734"/>
      <c r="G153" s="734"/>
      <c r="H153" s="748">
        <v>0</v>
      </c>
      <c r="I153" s="734">
        <v>6</v>
      </c>
      <c r="J153" s="734">
        <v>188.10000000000002</v>
      </c>
      <c r="K153" s="748">
        <v>1</v>
      </c>
      <c r="L153" s="734">
        <v>6</v>
      </c>
      <c r="M153" s="735">
        <v>188.10000000000002</v>
      </c>
    </row>
    <row r="154" spans="1:13" ht="14.45" customHeight="1" x14ac:dyDescent="0.2">
      <c r="A154" s="729" t="s">
        <v>613</v>
      </c>
      <c r="B154" s="730" t="s">
        <v>2214</v>
      </c>
      <c r="C154" s="730" t="s">
        <v>2220</v>
      </c>
      <c r="D154" s="730" t="s">
        <v>2216</v>
      </c>
      <c r="E154" s="730" t="s">
        <v>2217</v>
      </c>
      <c r="F154" s="734"/>
      <c r="G154" s="734"/>
      <c r="H154" s="748">
        <v>0</v>
      </c>
      <c r="I154" s="734">
        <v>3</v>
      </c>
      <c r="J154" s="734">
        <v>201.93</v>
      </c>
      <c r="K154" s="748">
        <v>1</v>
      </c>
      <c r="L154" s="734">
        <v>3</v>
      </c>
      <c r="M154" s="735">
        <v>201.93</v>
      </c>
    </row>
    <row r="155" spans="1:13" ht="14.45" customHeight="1" x14ac:dyDescent="0.2">
      <c r="A155" s="729" t="s">
        <v>613</v>
      </c>
      <c r="B155" s="730" t="s">
        <v>2241</v>
      </c>
      <c r="C155" s="730" t="s">
        <v>2242</v>
      </c>
      <c r="D155" s="730" t="s">
        <v>1287</v>
      </c>
      <c r="E155" s="730" t="s">
        <v>1288</v>
      </c>
      <c r="F155" s="734"/>
      <c r="G155" s="734"/>
      <c r="H155" s="748">
        <v>0</v>
      </c>
      <c r="I155" s="734">
        <v>1</v>
      </c>
      <c r="J155" s="734">
        <v>50.27</v>
      </c>
      <c r="K155" s="748">
        <v>1</v>
      </c>
      <c r="L155" s="734">
        <v>1</v>
      </c>
      <c r="M155" s="735">
        <v>50.27</v>
      </c>
    </row>
    <row r="156" spans="1:13" ht="14.45" customHeight="1" x14ac:dyDescent="0.2">
      <c r="A156" s="729" t="s">
        <v>616</v>
      </c>
      <c r="B156" s="730" t="s">
        <v>1906</v>
      </c>
      <c r="C156" s="730" t="s">
        <v>1907</v>
      </c>
      <c r="D156" s="730" t="s">
        <v>788</v>
      </c>
      <c r="E156" s="730" t="s">
        <v>1908</v>
      </c>
      <c r="F156" s="734"/>
      <c r="G156" s="734"/>
      <c r="H156" s="748">
        <v>0</v>
      </c>
      <c r="I156" s="734">
        <v>920</v>
      </c>
      <c r="J156" s="734">
        <v>15246.099999999999</v>
      </c>
      <c r="K156" s="748">
        <v>1</v>
      </c>
      <c r="L156" s="734">
        <v>920</v>
      </c>
      <c r="M156" s="735">
        <v>15246.099999999999</v>
      </c>
    </row>
    <row r="157" spans="1:13" ht="14.45" customHeight="1" x14ac:dyDescent="0.2">
      <c r="A157" s="729" t="s">
        <v>616</v>
      </c>
      <c r="B157" s="730" t="s">
        <v>2274</v>
      </c>
      <c r="C157" s="730" t="s">
        <v>2275</v>
      </c>
      <c r="D157" s="730" t="s">
        <v>2276</v>
      </c>
      <c r="E157" s="730" t="s">
        <v>2277</v>
      </c>
      <c r="F157" s="734"/>
      <c r="G157" s="734"/>
      <c r="H157" s="748">
        <v>0</v>
      </c>
      <c r="I157" s="734">
        <v>13</v>
      </c>
      <c r="J157" s="734">
        <v>3560.6999457653937</v>
      </c>
      <c r="K157" s="748">
        <v>1</v>
      </c>
      <c r="L157" s="734">
        <v>13</v>
      </c>
      <c r="M157" s="735">
        <v>3560.6999457653937</v>
      </c>
    </row>
    <row r="158" spans="1:13" ht="14.45" customHeight="1" x14ac:dyDescent="0.2">
      <c r="A158" s="729" t="s">
        <v>616</v>
      </c>
      <c r="B158" s="730" t="s">
        <v>1915</v>
      </c>
      <c r="C158" s="730" t="s">
        <v>1916</v>
      </c>
      <c r="D158" s="730" t="s">
        <v>1917</v>
      </c>
      <c r="E158" s="730" t="s">
        <v>1918</v>
      </c>
      <c r="F158" s="734"/>
      <c r="G158" s="734"/>
      <c r="H158" s="748">
        <v>0</v>
      </c>
      <c r="I158" s="734">
        <v>17</v>
      </c>
      <c r="J158" s="734">
        <v>6926.85</v>
      </c>
      <c r="K158" s="748">
        <v>1</v>
      </c>
      <c r="L158" s="734">
        <v>17</v>
      </c>
      <c r="M158" s="735">
        <v>6926.85</v>
      </c>
    </row>
    <row r="159" spans="1:13" ht="14.45" customHeight="1" x14ac:dyDescent="0.2">
      <c r="A159" s="729" t="s">
        <v>616</v>
      </c>
      <c r="B159" s="730" t="s">
        <v>1919</v>
      </c>
      <c r="C159" s="730" t="s">
        <v>1924</v>
      </c>
      <c r="D159" s="730" t="s">
        <v>1921</v>
      </c>
      <c r="E159" s="730" t="s">
        <v>1925</v>
      </c>
      <c r="F159" s="734"/>
      <c r="G159" s="734"/>
      <c r="H159" s="748">
        <v>0</v>
      </c>
      <c r="I159" s="734">
        <v>1</v>
      </c>
      <c r="J159" s="734">
        <v>48.929999999999993</v>
      </c>
      <c r="K159" s="748">
        <v>1</v>
      </c>
      <c r="L159" s="734">
        <v>1</v>
      </c>
      <c r="M159" s="735">
        <v>48.929999999999993</v>
      </c>
    </row>
    <row r="160" spans="1:13" ht="14.45" customHeight="1" x14ac:dyDescent="0.2">
      <c r="A160" s="729" t="s">
        <v>616</v>
      </c>
      <c r="B160" s="730" t="s">
        <v>1947</v>
      </c>
      <c r="C160" s="730" t="s">
        <v>1952</v>
      </c>
      <c r="D160" s="730" t="s">
        <v>927</v>
      </c>
      <c r="E160" s="730" t="s">
        <v>1953</v>
      </c>
      <c r="F160" s="734"/>
      <c r="G160" s="734"/>
      <c r="H160" s="748">
        <v>0</v>
      </c>
      <c r="I160" s="734">
        <v>3</v>
      </c>
      <c r="J160" s="734">
        <v>2163.48</v>
      </c>
      <c r="K160" s="748">
        <v>1</v>
      </c>
      <c r="L160" s="734">
        <v>3</v>
      </c>
      <c r="M160" s="735">
        <v>2163.48</v>
      </c>
    </row>
    <row r="161" spans="1:13" ht="14.45" customHeight="1" x14ac:dyDescent="0.2">
      <c r="A161" s="729" t="s">
        <v>616</v>
      </c>
      <c r="B161" s="730" t="s">
        <v>1947</v>
      </c>
      <c r="C161" s="730" t="s">
        <v>1954</v>
      </c>
      <c r="D161" s="730" t="s">
        <v>927</v>
      </c>
      <c r="E161" s="730" t="s">
        <v>1955</v>
      </c>
      <c r="F161" s="734"/>
      <c r="G161" s="734"/>
      <c r="H161" s="748">
        <v>0</v>
      </c>
      <c r="I161" s="734">
        <v>147</v>
      </c>
      <c r="J161" s="734">
        <v>40018.26</v>
      </c>
      <c r="K161" s="748">
        <v>1</v>
      </c>
      <c r="L161" s="734">
        <v>147</v>
      </c>
      <c r="M161" s="735">
        <v>40018.26</v>
      </c>
    </row>
    <row r="162" spans="1:13" ht="14.45" customHeight="1" x14ac:dyDescent="0.2">
      <c r="A162" s="729" t="s">
        <v>616</v>
      </c>
      <c r="B162" s="730" t="s">
        <v>1947</v>
      </c>
      <c r="C162" s="730" t="s">
        <v>1956</v>
      </c>
      <c r="D162" s="730" t="s">
        <v>927</v>
      </c>
      <c r="E162" s="730" t="s">
        <v>1957</v>
      </c>
      <c r="F162" s="734"/>
      <c r="G162" s="734"/>
      <c r="H162" s="748">
        <v>0</v>
      </c>
      <c r="I162" s="734">
        <v>20</v>
      </c>
      <c r="J162" s="734">
        <v>12561.919999999998</v>
      </c>
      <c r="K162" s="748">
        <v>1</v>
      </c>
      <c r="L162" s="734">
        <v>20</v>
      </c>
      <c r="M162" s="735">
        <v>12561.919999999998</v>
      </c>
    </row>
    <row r="163" spans="1:13" ht="14.45" customHeight="1" x14ac:dyDescent="0.2">
      <c r="A163" s="729" t="s">
        <v>616</v>
      </c>
      <c r="B163" s="730" t="s">
        <v>1947</v>
      </c>
      <c r="C163" s="730" t="s">
        <v>1960</v>
      </c>
      <c r="D163" s="730" t="s">
        <v>927</v>
      </c>
      <c r="E163" s="730" t="s">
        <v>1961</v>
      </c>
      <c r="F163" s="734"/>
      <c r="G163" s="734"/>
      <c r="H163" s="748">
        <v>0</v>
      </c>
      <c r="I163" s="734">
        <v>81</v>
      </c>
      <c r="J163" s="734">
        <v>33121.269999999997</v>
      </c>
      <c r="K163" s="748">
        <v>1</v>
      </c>
      <c r="L163" s="734">
        <v>81</v>
      </c>
      <c r="M163" s="735">
        <v>33121.269999999997</v>
      </c>
    </row>
    <row r="164" spans="1:13" ht="14.45" customHeight="1" x14ac:dyDescent="0.2">
      <c r="A164" s="729" t="s">
        <v>616</v>
      </c>
      <c r="B164" s="730" t="s">
        <v>1962</v>
      </c>
      <c r="C164" s="730" t="s">
        <v>1966</v>
      </c>
      <c r="D164" s="730" t="s">
        <v>1964</v>
      </c>
      <c r="E164" s="730" t="s">
        <v>1967</v>
      </c>
      <c r="F164" s="734"/>
      <c r="G164" s="734"/>
      <c r="H164" s="748">
        <v>0</v>
      </c>
      <c r="I164" s="734">
        <v>2</v>
      </c>
      <c r="J164" s="734">
        <v>277.89999999999998</v>
      </c>
      <c r="K164" s="748">
        <v>1</v>
      </c>
      <c r="L164" s="734">
        <v>2</v>
      </c>
      <c r="M164" s="735">
        <v>277.89999999999998</v>
      </c>
    </row>
    <row r="165" spans="1:13" ht="14.45" customHeight="1" x14ac:dyDescent="0.2">
      <c r="A165" s="729" t="s">
        <v>616</v>
      </c>
      <c r="B165" s="730" t="s">
        <v>1968</v>
      </c>
      <c r="C165" s="730" t="s">
        <v>2278</v>
      </c>
      <c r="D165" s="730" t="s">
        <v>1970</v>
      </c>
      <c r="E165" s="730" t="s">
        <v>2279</v>
      </c>
      <c r="F165" s="734"/>
      <c r="G165" s="734"/>
      <c r="H165" s="748">
        <v>0</v>
      </c>
      <c r="I165" s="734">
        <v>1</v>
      </c>
      <c r="J165" s="734">
        <v>393.33</v>
      </c>
      <c r="K165" s="748">
        <v>1</v>
      </c>
      <c r="L165" s="734">
        <v>1</v>
      </c>
      <c r="M165" s="735">
        <v>393.33</v>
      </c>
    </row>
    <row r="166" spans="1:13" ht="14.45" customHeight="1" x14ac:dyDescent="0.2">
      <c r="A166" s="729" t="s">
        <v>616</v>
      </c>
      <c r="B166" s="730" t="s">
        <v>1968</v>
      </c>
      <c r="C166" s="730" t="s">
        <v>1972</v>
      </c>
      <c r="D166" s="730" t="s">
        <v>1970</v>
      </c>
      <c r="E166" s="730" t="s">
        <v>1973</v>
      </c>
      <c r="F166" s="734"/>
      <c r="G166" s="734"/>
      <c r="H166" s="748">
        <v>0</v>
      </c>
      <c r="I166" s="734">
        <v>1</v>
      </c>
      <c r="J166" s="734">
        <v>1505.8700000000001</v>
      </c>
      <c r="K166" s="748">
        <v>1</v>
      </c>
      <c r="L166" s="734">
        <v>1</v>
      </c>
      <c r="M166" s="735">
        <v>1505.8700000000001</v>
      </c>
    </row>
    <row r="167" spans="1:13" ht="14.45" customHeight="1" x14ac:dyDescent="0.2">
      <c r="A167" s="729" t="s">
        <v>616</v>
      </c>
      <c r="B167" s="730" t="s">
        <v>1974</v>
      </c>
      <c r="C167" s="730" t="s">
        <v>1975</v>
      </c>
      <c r="D167" s="730" t="s">
        <v>796</v>
      </c>
      <c r="E167" s="730" t="s">
        <v>1976</v>
      </c>
      <c r="F167" s="734"/>
      <c r="G167" s="734"/>
      <c r="H167" s="748">
        <v>0</v>
      </c>
      <c r="I167" s="734">
        <v>84</v>
      </c>
      <c r="J167" s="734">
        <v>10778.419999999998</v>
      </c>
      <c r="K167" s="748">
        <v>1</v>
      </c>
      <c r="L167" s="734">
        <v>84</v>
      </c>
      <c r="M167" s="735">
        <v>10778.419999999998</v>
      </c>
    </row>
    <row r="168" spans="1:13" ht="14.45" customHeight="1" x14ac:dyDescent="0.2">
      <c r="A168" s="729" t="s">
        <v>616</v>
      </c>
      <c r="B168" s="730" t="s">
        <v>1981</v>
      </c>
      <c r="C168" s="730" t="s">
        <v>2280</v>
      </c>
      <c r="D168" s="730" t="s">
        <v>1599</v>
      </c>
      <c r="E168" s="730" t="s">
        <v>2281</v>
      </c>
      <c r="F168" s="734"/>
      <c r="G168" s="734"/>
      <c r="H168" s="748">
        <v>0</v>
      </c>
      <c r="I168" s="734">
        <v>343</v>
      </c>
      <c r="J168" s="734">
        <v>84583.800245096674</v>
      </c>
      <c r="K168" s="748">
        <v>1</v>
      </c>
      <c r="L168" s="734">
        <v>343</v>
      </c>
      <c r="M168" s="735">
        <v>84583.800245096674</v>
      </c>
    </row>
    <row r="169" spans="1:13" ht="14.45" customHeight="1" x14ac:dyDescent="0.2">
      <c r="A169" s="729" t="s">
        <v>616</v>
      </c>
      <c r="B169" s="730" t="s">
        <v>1981</v>
      </c>
      <c r="C169" s="730" t="s">
        <v>1982</v>
      </c>
      <c r="D169" s="730" t="s">
        <v>1599</v>
      </c>
      <c r="E169" s="730" t="s">
        <v>1983</v>
      </c>
      <c r="F169" s="734"/>
      <c r="G169" s="734"/>
      <c r="H169" s="748">
        <v>0</v>
      </c>
      <c r="I169" s="734">
        <v>190</v>
      </c>
      <c r="J169" s="734">
        <v>9370.7999999999993</v>
      </c>
      <c r="K169" s="748">
        <v>1</v>
      </c>
      <c r="L169" s="734">
        <v>190</v>
      </c>
      <c r="M169" s="735">
        <v>9370.7999999999993</v>
      </c>
    </row>
    <row r="170" spans="1:13" ht="14.45" customHeight="1" x14ac:dyDescent="0.2">
      <c r="A170" s="729" t="s">
        <v>616</v>
      </c>
      <c r="B170" s="730" t="s">
        <v>1984</v>
      </c>
      <c r="C170" s="730" t="s">
        <v>1985</v>
      </c>
      <c r="D170" s="730" t="s">
        <v>1986</v>
      </c>
      <c r="E170" s="730" t="s">
        <v>1987</v>
      </c>
      <c r="F170" s="734">
        <v>11</v>
      </c>
      <c r="G170" s="734">
        <v>3698.97</v>
      </c>
      <c r="H170" s="748">
        <v>1</v>
      </c>
      <c r="I170" s="734"/>
      <c r="J170" s="734"/>
      <c r="K170" s="748">
        <v>0</v>
      </c>
      <c r="L170" s="734">
        <v>11</v>
      </c>
      <c r="M170" s="735">
        <v>3698.97</v>
      </c>
    </row>
    <row r="171" spans="1:13" ht="14.45" customHeight="1" x14ac:dyDescent="0.2">
      <c r="A171" s="729" t="s">
        <v>616</v>
      </c>
      <c r="B171" s="730" t="s">
        <v>1984</v>
      </c>
      <c r="C171" s="730" t="s">
        <v>1988</v>
      </c>
      <c r="D171" s="730" t="s">
        <v>1986</v>
      </c>
      <c r="E171" s="730" t="s">
        <v>1989</v>
      </c>
      <c r="F171" s="734">
        <v>10</v>
      </c>
      <c r="G171" s="734">
        <v>5313.7999999999993</v>
      </c>
      <c r="H171" s="748">
        <v>1</v>
      </c>
      <c r="I171" s="734"/>
      <c r="J171" s="734"/>
      <c r="K171" s="748">
        <v>0</v>
      </c>
      <c r="L171" s="734">
        <v>10</v>
      </c>
      <c r="M171" s="735">
        <v>5313.7999999999993</v>
      </c>
    </row>
    <row r="172" spans="1:13" ht="14.45" customHeight="1" x14ac:dyDescent="0.2">
      <c r="A172" s="729" t="s">
        <v>616</v>
      </c>
      <c r="B172" s="730" t="s">
        <v>1990</v>
      </c>
      <c r="C172" s="730" t="s">
        <v>1991</v>
      </c>
      <c r="D172" s="730" t="s">
        <v>941</v>
      </c>
      <c r="E172" s="730" t="s">
        <v>942</v>
      </c>
      <c r="F172" s="734"/>
      <c r="G172" s="734"/>
      <c r="H172" s="748">
        <v>0</v>
      </c>
      <c r="I172" s="734">
        <v>137</v>
      </c>
      <c r="J172" s="734">
        <v>5528.3899999999994</v>
      </c>
      <c r="K172" s="748">
        <v>1</v>
      </c>
      <c r="L172" s="734">
        <v>137</v>
      </c>
      <c r="M172" s="735">
        <v>5528.3899999999994</v>
      </c>
    </row>
    <row r="173" spans="1:13" ht="14.45" customHeight="1" x14ac:dyDescent="0.2">
      <c r="A173" s="729" t="s">
        <v>616</v>
      </c>
      <c r="B173" s="730" t="s">
        <v>1990</v>
      </c>
      <c r="C173" s="730" t="s">
        <v>1992</v>
      </c>
      <c r="D173" s="730" t="s">
        <v>941</v>
      </c>
      <c r="E173" s="730" t="s">
        <v>942</v>
      </c>
      <c r="F173" s="734"/>
      <c r="G173" s="734"/>
      <c r="H173" s="748">
        <v>0</v>
      </c>
      <c r="I173" s="734">
        <v>157</v>
      </c>
      <c r="J173" s="734">
        <v>6339.07</v>
      </c>
      <c r="K173" s="748">
        <v>1</v>
      </c>
      <c r="L173" s="734">
        <v>157</v>
      </c>
      <c r="M173" s="735">
        <v>6339.07</v>
      </c>
    </row>
    <row r="174" spans="1:13" ht="14.45" customHeight="1" x14ac:dyDescent="0.2">
      <c r="A174" s="729" t="s">
        <v>616</v>
      </c>
      <c r="B174" s="730" t="s">
        <v>1990</v>
      </c>
      <c r="C174" s="730" t="s">
        <v>1993</v>
      </c>
      <c r="D174" s="730" t="s">
        <v>1994</v>
      </c>
      <c r="E174" s="730" t="s">
        <v>1995</v>
      </c>
      <c r="F174" s="734"/>
      <c r="G174" s="734"/>
      <c r="H174" s="748">
        <v>0</v>
      </c>
      <c r="I174" s="734">
        <v>3</v>
      </c>
      <c r="J174" s="734">
        <v>94.559999999999988</v>
      </c>
      <c r="K174" s="748">
        <v>1</v>
      </c>
      <c r="L174" s="734">
        <v>3</v>
      </c>
      <c r="M174" s="735">
        <v>94.559999999999988</v>
      </c>
    </row>
    <row r="175" spans="1:13" ht="14.45" customHeight="1" x14ac:dyDescent="0.2">
      <c r="A175" s="729" t="s">
        <v>616</v>
      </c>
      <c r="B175" s="730" t="s">
        <v>2005</v>
      </c>
      <c r="C175" s="730" t="s">
        <v>2006</v>
      </c>
      <c r="D175" s="730" t="s">
        <v>976</v>
      </c>
      <c r="E175" s="730" t="s">
        <v>2007</v>
      </c>
      <c r="F175" s="734"/>
      <c r="G175" s="734"/>
      <c r="H175" s="748">
        <v>0</v>
      </c>
      <c r="I175" s="734">
        <v>18</v>
      </c>
      <c r="J175" s="734">
        <v>737.64999999999986</v>
      </c>
      <c r="K175" s="748">
        <v>1</v>
      </c>
      <c r="L175" s="734">
        <v>18</v>
      </c>
      <c r="M175" s="735">
        <v>737.64999999999986</v>
      </c>
    </row>
    <row r="176" spans="1:13" ht="14.45" customHeight="1" x14ac:dyDescent="0.2">
      <c r="A176" s="729" t="s">
        <v>616</v>
      </c>
      <c r="B176" s="730" t="s">
        <v>2010</v>
      </c>
      <c r="C176" s="730" t="s">
        <v>2282</v>
      </c>
      <c r="D176" s="730" t="s">
        <v>1654</v>
      </c>
      <c r="E176" s="730" t="s">
        <v>2283</v>
      </c>
      <c r="F176" s="734">
        <v>2</v>
      </c>
      <c r="G176" s="734">
        <v>155.53999999999996</v>
      </c>
      <c r="H176" s="748">
        <v>1</v>
      </c>
      <c r="I176" s="734"/>
      <c r="J176" s="734"/>
      <c r="K176" s="748">
        <v>0</v>
      </c>
      <c r="L176" s="734">
        <v>2</v>
      </c>
      <c r="M176" s="735">
        <v>155.53999999999996</v>
      </c>
    </row>
    <row r="177" spans="1:13" ht="14.45" customHeight="1" x14ac:dyDescent="0.2">
      <c r="A177" s="729" t="s">
        <v>616</v>
      </c>
      <c r="B177" s="730" t="s">
        <v>2010</v>
      </c>
      <c r="C177" s="730" t="s">
        <v>2015</v>
      </c>
      <c r="D177" s="730" t="s">
        <v>712</v>
      </c>
      <c r="E177" s="730" t="s">
        <v>713</v>
      </c>
      <c r="F177" s="734"/>
      <c r="G177" s="734"/>
      <c r="H177" s="748">
        <v>0</v>
      </c>
      <c r="I177" s="734">
        <v>1</v>
      </c>
      <c r="J177" s="734">
        <v>207.22999999999996</v>
      </c>
      <c r="K177" s="748">
        <v>1</v>
      </c>
      <c r="L177" s="734">
        <v>1</v>
      </c>
      <c r="M177" s="735">
        <v>207.22999999999996</v>
      </c>
    </row>
    <row r="178" spans="1:13" ht="14.45" customHeight="1" x14ac:dyDescent="0.2">
      <c r="A178" s="729" t="s">
        <v>616</v>
      </c>
      <c r="B178" s="730" t="s">
        <v>2010</v>
      </c>
      <c r="C178" s="730" t="s">
        <v>2017</v>
      </c>
      <c r="D178" s="730" t="s">
        <v>712</v>
      </c>
      <c r="E178" s="730" t="s">
        <v>715</v>
      </c>
      <c r="F178" s="734"/>
      <c r="G178" s="734"/>
      <c r="H178" s="748">
        <v>0</v>
      </c>
      <c r="I178" s="734">
        <v>1</v>
      </c>
      <c r="J178" s="734">
        <v>249.59</v>
      </c>
      <c r="K178" s="748">
        <v>1</v>
      </c>
      <c r="L178" s="734">
        <v>1</v>
      </c>
      <c r="M178" s="735">
        <v>249.59</v>
      </c>
    </row>
    <row r="179" spans="1:13" ht="14.45" customHeight="1" x14ac:dyDescent="0.2">
      <c r="A179" s="729" t="s">
        <v>616</v>
      </c>
      <c r="B179" s="730" t="s">
        <v>2010</v>
      </c>
      <c r="C179" s="730" t="s">
        <v>2018</v>
      </c>
      <c r="D179" s="730" t="s">
        <v>708</v>
      </c>
      <c r="E179" s="730" t="s">
        <v>709</v>
      </c>
      <c r="F179" s="734"/>
      <c r="G179" s="734"/>
      <c r="H179" s="748">
        <v>0</v>
      </c>
      <c r="I179" s="734">
        <v>13</v>
      </c>
      <c r="J179" s="734">
        <v>1148.4199999999998</v>
      </c>
      <c r="K179" s="748">
        <v>1</v>
      </c>
      <c r="L179" s="734">
        <v>13</v>
      </c>
      <c r="M179" s="735">
        <v>1148.4199999999998</v>
      </c>
    </row>
    <row r="180" spans="1:13" ht="14.45" customHeight="1" x14ac:dyDescent="0.2">
      <c r="A180" s="729" t="s">
        <v>616</v>
      </c>
      <c r="B180" s="730" t="s">
        <v>2010</v>
      </c>
      <c r="C180" s="730" t="s">
        <v>2284</v>
      </c>
      <c r="D180" s="730" t="s">
        <v>870</v>
      </c>
      <c r="E180" s="730" t="s">
        <v>2285</v>
      </c>
      <c r="F180" s="734">
        <v>1</v>
      </c>
      <c r="G180" s="734">
        <v>109.00000000000003</v>
      </c>
      <c r="H180" s="748">
        <v>1</v>
      </c>
      <c r="I180" s="734"/>
      <c r="J180" s="734"/>
      <c r="K180" s="748">
        <v>0</v>
      </c>
      <c r="L180" s="734">
        <v>1</v>
      </c>
      <c r="M180" s="735">
        <v>109.00000000000003</v>
      </c>
    </row>
    <row r="181" spans="1:13" ht="14.45" customHeight="1" x14ac:dyDescent="0.2">
      <c r="A181" s="729" t="s">
        <v>616</v>
      </c>
      <c r="B181" s="730" t="s">
        <v>2025</v>
      </c>
      <c r="C181" s="730" t="s">
        <v>2033</v>
      </c>
      <c r="D181" s="730" t="s">
        <v>731</v>
      </c>
      <c r="E181" s="730" t="s">
        <v>638</v>
      </c>
      <c r="F181" s="734"/>
      <c r="G181" s="734"/>
      <c r="H181" s="748">
        <v>0</v>
      </c>
      <c r="I181" s="734">
        <v>1</v>
      </c>
      <c r="J181" s="734">
        <v>87.02</v>
      </c>
      <c r="K181" s="748">
        <v>1</v>
      </c>
      <c r="L181" s="734">
        <v>1</v>
      </c>
      <c r="M181" s="735">
        <v>87.02</v>
      </c>
    </row>
    <row r="182" spans="1:13" ht="14.45" customHeight="1" x14ac:dyDescent="0.2">
      <c r="A182" s="729" t="s">
        <v>616</v>
      </c>
      <c r="B182" s="730" t="s">
        <v>2025</v>
      </c>
      <c r="C182" s="730" t="s">
        <v>2034</v>
      </c>
      <c r="D182" s="730" t="s">
        <v>731</v>
      </c>
      <c r="E182" s="730" t="s">
        <v>732</v>
      </c>
      <c r="F182" s="734"/>
      <c r="G182" s="734"/>
      <c r="H182" s="748">
        <v>0</v>
      </c>
      <c r="I182" s="734">
        <v>9</v>
      </c>
      <c r="J182" s="734">
        <v>469.9799999999999</v>
      </c>
      <c r="K182" s="748">
        <v>1</v>
      </c>
      <c r="L182" s="734">
        <v>9</v>
      </c>
      <c r="M182" s="735">
        <v>469.9799999999999</v>
      </c>
    </row>
    <row r="183" spans="1:13" ht="14.45" customHeight="1" x14ac:dyDescent="0.2">
      <c r="A183" s="729" t="s">
        <v>616</v>
      </c>
      <c r="B183" s="730" t="s">
        <v>2037</v>
      </c>
      <c r="C183" s="730" t="s">
        <v>2286</v>
      </c>
      <c r="D183" s="730" t="s">
        <v>2039</v>
      </c>
      <c r="E183" s="730" t="s">
        <v>2287</v>
      </c>
      <c r="F183" s="734"/>
      <c r="G183" s="734"/>
      <c r="H183" s="748">
        <v>0</v>
      </c>
      <c r="I183" s="734">
        <v>1</v>
      </c>
      <c r="J183" s="734">
        <v>53.97</v>
      </c>
      <c r="K183" s="748">
        <v>1</v>
      </c>
      <c r="L183" s="734">
        <v>1</v>
      </c>
      <c r="M183" s="735">
        <v>53.97</v>
      </c>
    </row>
    <row r="184" spans="1:13" ht="14.45" customHeight="1" x14ac:dyDescent="0.2">
      <c r="A184" s="729" t="s">
        <v>616</v>
      </c>
      <c r="B184" s="730" t="s">
        <v>2049</v>
      </c>
      <c r="C184" s="730" t="s">
        <v>2288</v>
      </c>
      <c r="D184" s="730" t="s">
        <v>1610</v>
      </c>
      <c r="E184" s="730" t="s">
        <v>732</v>
      </c>
      <c r="F184" s="734"/>
      <c r="G184" s="734"/>
      <c r="H184" s="748">
        <v>0</v>
      </c>
      <c r="I184" s="734">
        <v>1</v>
      </c>
      <c r="J184" s="734">
        <v>141.27999999999997</v>
      </c>
      <c r="K184" s="748">
        <v>1</v>
      </c>
      <c r="L184" s="734">
        <v>1</v>
      </c>
      <c r="M184" s="735">
        <v>141.27999999999997</v>
      </c>
    </row>
    <row r="185" spans="1:13" ht="14.45" customHeight="1" x14ac:dyDescent="0.2">
      <c r="A185" s="729" t="s">
        <v>616</v>
      </c>
      <c r="B185" s="730" t="s">
        <v>2052</v>
      </c>
      <c r="C185" s="730" t="s">
        <v>2057</v>
      </c>
      <c r="D185" s="730" t="s">
        <v>2054</v>
      </c>
      <c r="E185" s="730" t="s">
        <v>2058</v>
      </c>
      <c r="F185" s="734"/>
      <c r="G185" s="734"/>
      <c r="H185" s="748">
        <v>0</v>
      </c>
      <c r="I185" s="734">
        <v>1</v>
      </c>
      <c r="J185" s="734">
        <v>11.829999999999993</v>
      </c>
      <c r="K185" s="748">
        <v>1</v>
      </c>
      <c r="L185" s="734">
        <v>1</v>
      </c>
      <c r="M185" s="735">
        <v>11.829999999999993</v>
      </c>
    </row>
    <row r="186" spans="1:13" ht="14.45" customHeight="1" x14ac:dyDescent="0.2">
      <c r="A186" s="729" t="s">
        <v>616</v>
      </c>
      <c r="B186" s="730" t="s">
        <v>2076</v>
      </c>
      <c r="C186" s="730" t="s">
        <v>2077</v>
      </c>
      <c r="D186" s="730" t="s">
        <v>2078</v>
      </c>
      <c r="E186" s="730" t="s">
        <v>2079</v>
      </c>
      <c r="F186" s="734"/>
      <c r="G186" s="734"/>
      <c r="H186" s="748">
        <v>0</v>
      </c>
      <c r="I186" s="734">
        <v>3</v>
      </c>
      <c r="J186" s="734">
        <v>358.03</v>
      </c>
      <c r="K186" s="748">
        <v>1</v>
      </c>
      <c r="L186" s="734">
        <v>3</v>
      </c>
      <c r="M186" s="735">
        <v>358.03</v>
      </c>
    </row>
    <row r="187" spans="1:13" ht="14.45" customHeight="1" x14ac:dyDescent="0.2">
      <c r="A187" s="729" t="s">
        <v>616</v>
      </c>
      <c r="B187" s="730" t="s">
        <v>2289</v>
      </c>
      <c r="C187" s="730" t="s">
        <v>2290</v>
      </c>
      <c r="D187" s="730" t="s">
        <v>2291</v>
      </c>
      <c r="E187" s="730" t="s">
        <v>2292</v>
      </c>
      <c r="F187" s="734"/>
      <c r="G187" s="734"/>
      <c r="H187" s="748">
        <v>0</v>
      </c>
      <c r="I187" s="734">
        <v>4</v>
      </c>
      <c r="J187" s="734">
        <v>5500</v>
      </c>
      <c r="K187" s="748">
        <v>1</v>
      </c>
      <c r="L187" s="734">
        <v>4</v>
      </c>
      <c r="M187" s="735">
        <v>5500</v>
      </c>
    </row>
    <row r="188" spans="1:13" ht="14.45" customHeight="1" x14ac:dyDescent="0.2">
      <c r="A188" s="729" t="s">
        <v>616</v>
      </c>
      <c r="B188" s="730" t="s">
        <v>2091</v>
      </c>
      <c r="C188" s="730" t="s">
        <v>2092</v>
      </c>
      <c r="D188" s="730" t="s">
        <v>1209</v>
      </c>
      <c r="E188" s="730" t="s">
        <v>2093</v>
      </c>
      <c r="F188" s="734"/>
      <c r="G188" s="734"/>
      <c r="H188" s="748">
        <v>0</v>
      </c>
      <c r="I188" s="734">
        <v>4</v>
      </c>
      <c r="J188" s="734">
        <v>686.64</v>
      </c>
      <c r="K188" s="748">
        <v>1</v>
      </c>
      <c r="L188" s="734">
        <v>4</v>
      </c>
      <c r="M188" s="735">
        <v>686.64</v>
      </c>
    </row>
    <row r="189" spans="1:13" ht="14.45" customHeight="1" x14ac:dyDescent="0.2">
      <c r="A189" s="729" t="s">
        <v>616</v>
      </c>
      <c r="B189" s="730" t="s">
        <v>2091</v>
      </c>
      <c r="C189" s="730" t="s">
        <v>2094</v>
      </c>
      <c r="D189" s="730" t="s">
        <v>1209</v>
      </c>
      <c r="E189" s="730" t="s">
        <v>2095</v>
      </c>
      <c r="F189" s="734"/>
      <c r="G189" s="734"/>
      <c r="H189" s="748">
        <v>0</v>
      </c>
      <c r="I189" s="734">
        <v>2</v>
      </c>
      <c r="J189" s="734">
        <v>129.80000000000004</v>
      </c>
      <c r="K189" s="748">
        <v>1</v>
      </c>
      <c r="L189" s="734">
        <v>2</v>
      </c>
      <c r="M189" s="735">
        <v>129.80000000000004</v>
      </c>
    </row>
    <row r="190" spans="1:13" ht="14.45" customHeight="1" x14ac:dyDescent="0.2">
      <c r="A190" s="729" t="s">
        <v>616</v>
      </c>
      <c r="B190" s="730" t="s">
        <v>2091</v>
      </c>
      <c r="C190" s="730" t="s">
        <v>2293</v>
      </c>
      <c r="D190" s="730" t="s">
        <v>1209</v>
      </c>
      <c r="E190" s="730" t="s">
        <v>2294</v>
      </c>
      <c r="F190" s="734"/>
      <c r="G190" s="734"/>
      <c r="H190" s="748">
        <v>0</v>
      </c>
      <c r="I190" s="734">
        <v>7</v>
      </c>
      <c r="J190" s="734">
        <v>492.30999999999995</v>
      </c>
      <c r="K190" s="748">
        <v>1</v>
      </c>
      <c r="L190" s="734">
        <v>7</v>
      </c>
      <c r="M190" s="735">
        <v>492.30999999999995</v>
      </c>
    </row>
    <row r="191" spans="1:13" ht="14.45" customHeight="1" x14ac:dyDescent="0.2">
      <c r="A191" s="729" t="s">
        <v>616</v>
      </c>
      <c r="B191" s="730" t="s">
        <v>2091</v>
      </c>
      <c r="C191" s="730" t="s">
        <v>2295</v>
      </c>
      <c r="D191" s="730" t="s">
        <v>1209</v>
      </c>
      <c r="E191" s="730" t="s">
        <v>2296</v>
      </c>
      <c r="F191" s="734"/>
      <c r="G191" s="734"/>
      <c r="H191" s="748">
        <v>0</v>
      </c>
      <c r="I191" s="734">
        <v>12</v>
      </c>
      <c r="J191" s="734">
        <v>2044.0800000000002</v>
      </c>
      <c r="K191" s="748">
        <v>1</v>
      </c>
      <c r="L191" s="734">
        <v>12</v>
      </c>
      <c r="M191" s="735">
        <v>2044.0800000000002</v>
      </c>
    </row>
    <row r="192" spans="1:13" ht="14.45" customHeight="1" x14ac:dyDescent="0.2">
      <c r="A192" s="729" t="s">
        <v>616</v>
      </c>
      <c r="B192" s="730" t="s">
        <v>2096</v>
      </c>
      <c r="C192" s="730" t="s">
        <v>2297</v>
      </c>
      <c r="D192" s="730" t="s">
        <v>2098</v>
      </c>
      <c r="E192" s="730" t="s">
        <v>2298</v>
      </c>
      <c r="F192" s="734"/>
      <c r="G192" s="734"/>
      <c r="H192" s="748">
        <v>0</v>
      </c>
      <c r="I192" s="734">
        <v>1</v>
      </c>
      <c r="J192" s="734">
        <v>92.69</v>
      </c>
      <c r="K192" s="748">
        <v>1</v>
      </c>
      <c r="L192" s="734">
        <v>1</v>
      </c>
      <c r="M192" s="735">
        <v>92.69</v>
      </c>
    </row>
    <row r="193" spans="1:13" ht="14.45" customHeight="1" x14ac:dyDescent="0.2">
      <c r="A193" s="729" t="s">
        <v>616</v>
      </c>
      <c r="B193" s="730" t="s">
        <v>2096</v>
      </c>
      <c r="C193" s="730" t="s">
        <v>2299</v>
      </c>
      <c r="D193" s="730" t="s">
        <v>2098</v>
      </c>
      <c r="E193" s="730" t="s">
        <v>2300</v>
      </c>
      <c r="F193" s="734"/>
      <c r="G193" s="734"/>
      <c r="H193" s="748">
        <v>0</v>
      </c>
      <c r="I193" s="734">
        <v>2</v>
      </c>
      <c r="J193" s="734">
        <v>98.62</v>
      </c>
      <c r="K193" s="748">
        <v>1</v>
      </c>
      <c r="L193" s="734">
        <v>2</v>
      </c>
      <c r="M193" s="735">
        <v>98.62</v>
      </c>
    </row>
    <row r="194" spans="1:13" ht="14.45" customHeight="1" x14ac:dyDescent="0.2">
      <c r="A194" s="729" t="s">
        <v>616</v>
      </c>
      <c r="B194" s="730" t="s">
        <v>2096</v>
      </c>
      <c r="C194" s="730" t="s">
        <v>2100</v>
      </c>
      <c r="D194" s="730" t="s">
        <v>2098</v>
      </c>
      <c r="E194" s="730" t="s">
        <v>2101</v>
      </c>
      <c r="F194" s="734"/>
      <c r="G194" s="734"/>
      <c r="H194" s="748">
        <v>0</v>
      </c>
      <c r="I194" s="734">
        <v>3</v>
      </c>
      <c r="J194" s="734">
        <v>187.76999999999998</v>
      </c>
      <c r="K194" s="748">
        <v>1</v>
      </c>
      <c r="L194" s="734">
        <v>3</v>
      </c>
      <c r="M194" s="735">
        <v>187.76999999999998</v>
      </c>
    </row>
    <row r="195" spans="1:13" ht="14.45" customHeight="1" x14ac:dyDescent="0.2">
      <c r="A195" s="729" t="s">
        <v>616</v>
      </c>
      <c r="B195" s="730" t="s">
        <v>2109</v>
      </c>
      <c r="C195" s="730" t="s">
        <v>2110</v>
      </c>
      <c r="D195" s="730" t="s">
        <v>2111</v>
      </c>
      <c r="E195" s="730" t="s">
        <v>2112</v>
      </c>
      <c r="F195" s="734"/>
      <c r="G195" s="734"/>
      <c r="H195" s="748">
        <v>0</v>
      </c>
      <c r="I195" s="734">
        <v>2.5</v>
      </c>
      <c r="J195" s="734">
        <v>5594.3250000000007</v>
      </c>
      <c r="K195" s="748">
        <v>1</v>
      </c>
      <c r="L195" s="734">
        <v>2.5</v>
      </c>
      <c r="M195" s="735">
        <v>5594.3250000000007</v>
      </c>
    </row>
    <row r="196" spans="1:13" ht="14.45" customHeight="1" x14ac:dyDescent="0.2">
      <c r="A196" s="729" t="s">
        <v>616</v>
      </c>
      <c r="B196" s="730" t="s">
        <v>2113</v>
      </c>
      <c r="C196" s="730" t="s">
        <v>2114</v>
      </c>
      <c r="D196" s="730" t="s">
        <v>2115</v>
      </c>
      <c r="E196" s="730" t="s">
        <v>2116</v>
      </c>
      <c r="F196" s="734">
        <v>5</v>
      </c>
      <c r="G196" s="734">
        <v>2083.8999999999996</v>
      </c>
      <c r="H196" s="748">
        <v>1</v>
      </c>
      <c r="I196" s="734"/>
      <c r="J196" s="734"/>
      <c r="K196" s="748">
        <v>0</v>
      </c>
      <c r="L196" s="734">
        <v>5</v>
      </c>
      <c r="M196" s="735">
        <v>2083.8999999999996</v>
      </c>
    </row>
    <row r="197" spans="1:13" ht="14.45" customHeight="1" x14ac:dyDescent="0.2">
      <c r="A197" s="729" t="s">
        <v>616</v>
      </c>
      <c r="B197" s="730" t="s">
        <v>2119</v>
      </c>
      <c r="C197" s="730" t="s">
        <v>2301</v>
      </c>
      <c r="D197" s="730" t="s">
        <v>2302</v>
      </c>
      <c r="E197" s="730" t="s">
        <v>1411</v>
      </c>
      <c r="F197" s="734"/>
      <c r="G197" s="734"/>
      <c r="H197" s="748">
        <v>0</v>
      </c>
      <c r="I197" s="734">
        <v>5.5</v>
      </c>
      <c r="J197" s="734">
        <v>4114</v>
      </c>
      <c r="K197" s="748">
        <v>1</v>
      </c>
      <c r="L197" s="734">
        <v>5.5</v>
      </c>
      <c r="M197" s="735">
        <v>4114</v>
      </c>
    </row>
    <row r="198" spans="1:13" ht="14.45" customHeight="1" x14ac:dyDescent="0.2">
      <c r="A198" s="729" t="s">
        <v>616</v>
      </c>
      <c r="B198" s="730" t="s">
        <v>2119</v>
      </c>
      <c r="C198" s="730" t="s">
        <v>2120</v>
      </c>
      <c r="D198" s="730" t="s">
        <v>1412</v>
      </c>
      <c r="E198" s="730" t="s">
        <v>2121</v>
      </c>
      <c r="F198" s="734">
        <v>40</v>
      </c>
      <c r="G198" s="734">
        <v>5742.7</v>
      </c>
      <c r="H198" s="748">
        <v>1</v>
      </c>
      <c r="I198" s="734"/>
      <c r="J198" s="734"/>
      <c r="K198" s="748">
        <v>0</v>
      </c>
      <c r="L198" s="734">
        <v>40</v>
      </c>
      <c r="M198" s="735">
        <v>5742.7</v>
      </c>
    </row>
    <row r="199" spans="1:13" ht="14.45" customHeight="1" x14ac:dyDescent="0.2">
      <c r="A199" s="729" t="s">
        <v>616</v>
      </c>
      <c r="B199" s="730" t="s">
        <v>2122</v>
      </c>
      <c r="C199" s="730" t="s">
        <v>2123</v>
      </c>
      <c r="D199" s="730" t="s">
        <v>1311</v>
      </c>
      <c r="E199" s="730" t="s">
        <v>772</v>
      </c>
      <c r="F199" s="734"/>
      <c r="G199" s="734"/>
      <c r="H199" s="748">
        <v>0</v>
      </c>
      <c r="I199" s="734">
        <v>3</v>
      </c>
      <c r="J199" s="734">
        <v>278.91000000000014</v>
      </c>
      <c r="K199" s="748">
        <v>1</v>
      </c>
      <c r="L199" s="734">
        <v>3</v>
      </c>
      <c r="M199" s="735">
        <v>278.91000000000014</v>
      </c>
    </row>
    <row r="200" spans="1:13" ht="14.45" customHeight="1" x14ac:dyDescent="0.2">
      <c r="A200" s="729" t="s">
        <v>616</v>
      </c>
      <c r="B200" s="730" t="s">
        <v>2122</v>
      </c>
      <c r="C200" s="730" t="s">
        <v>2124</v>
      </c>
      <c r="D200" s="730" t="s">
        <v>2125</v>
      </c>
      <c r="E200" s="730" t="s">
        <v>2126</v>
      </c>
      <c r="F200" s="734"/>
      <c r="G200" s="734"/>
      <c r="H200" s="748">
        <v>0</v>
      </c>
      <c r="I200" s="734">
        <v>1.5</v>
      </c>
      <c r="J200" s="734">
        <v>294.03000000000003</v>
      </c>
      <c r="K200" s="748">
        <v>1</v>
      </c>
      <c r="L200" s="734">
        <v>1.5</v>
      </c>
      <c r="M200" s="735">
        <v>294.03000000000003</v>
      </c>
    </row>
    <row r="201" spans="1:13" ht="14.45" customHeight="1" x14ac:dyDescent="0.2">
      <c r="A201" s="729" t="s">
        <v>616</v>
      </c>
      <c r="B201" s="730" t="s">
        <v>2127</v>
      </c>
      <c r="C201" s="730" t="s">
        <v>2128</v>
      </c>
      <c r="D201" s="730" t="s">
        <v>2129</v>
      </c>
      <c r="E201" s="730" t="s">
        <v>1756</v>
      </c>
      <c r="F201" s="734">
        <v>85</v>
      </c>
      <c r="G201" s="734">
        <v>2839</v>
      </c>
      <c r="H201" s="748">
        <v>1</v>
      </c>
      <c r="I201" s="734"/>
      <c r="J201" s="734"/>
      <c r="K201" s="748">
        <v>0</v>
      </c>
      <c r="L201" s="734">
        <v>85</v>
      </c>
      <c r="M201" s="735">
        <v>2839</v>
      </c>
    </row>
    <row r="202" spans="1:13" ht="14.45" customHeight="1" x14ac:dyDescent="0.2">
      <c r="A202" s="729" t="s">
        <v>616</v>
      </c>
      <c r="B202" s="730" t="s">
        <v>2127</v>
      </c>
      <c r="C202" s="730" t="s">
        <v>2303</v>
      </c>
      <c r="D202" s="730" t="s">
        <v>1755</v>
      </c>
      <c r="E202" s="730" t="s">
        <v>1756</v>
      </c>
      <c r="F202" s="734"/>
      <c r="G202" s="734"/>
      <c r="H202" s="748">
        <v>0</v>
      </c>
      <c r="I202" s="734">
        <v>106</v>
      </c>
      <c r="J202" s="734">
        <v>2018.2399999999998</v>
      </c>
      <c r="K202" s="748">
        <v>1</v>
      </c>
      <c r="L202" s="734">
        <v>106</v>
      </c>
      <c r="M202" s="735">
        <v>2018.2399999999998</v>
      </c>
    </row>
    <row r="203" spans="1:13" ht="14.45" customHeight="1" x14ac:dyDescent="0.2">
      <c r="A203" s="729" t="s">
        <v>616</v>
      </c>
      <c r="B203" s="730" t="s">
        <v>2130</v>
      </c>
      <c r="C203" s="730" t="s">
        <v>2131</v>
      </c>
      <c r="D203" s="730" t="s">
        <v>2132</v>
      </c>
      <c r="E203" s="730" t="s">
        <v>2133</v>
      </c>
      <c r="F203" s="734">
        <v>1</v>
      </c>
      <c r="G203" s="734">
        <v>374</v>
      </c>
      <c r="H203" s="748">
        <v>1</v>
      </c>
      <c r="I203" s="734"/>
      <c r="J203" s="734"/>
      <c r="K203" s="748">
        <v>0</v>
      </c>
      <c r="L203" s="734">
        <v>1</v>
      </c>
      <c r="M203" s="735">
        <v>374</v>
      </c>
    </row>
    <row r="204" spans="1:13" ht="14.45" customHeight="1" x14ac:dyDescent="0.2">
      <c r="A204" s="729" t="s">
        <v>616</v>
      </c>
      <c r="B204" s="730" t="s">
        <v>2134</v>
      </c>
      <c r="C204" s="730" t="s">
        <v>2304</v>
      </c>
      <c r="D204" s="730" t="s">
        <v>2305</v>
      </c>
      <c r="E204" s="730" t="s">
        <v>1399</v>
      </c>
      <c r="F204" s="734">
        <v>9</v>
      </c>
      <c r="G204" s="734">
        <v>6435</v>
      </c>
      <c r="H204" s="748">
        <v>1</v>
      </c>
      <c r="I204" s="734"/>
      <c r="J204" s="734"/>
      <c r="K204" s="748">
        <v>0</v>
      </c>
      <c r="L204" s="734">
        <v>9</v>
      </c>
      <c r="M204" s="735">
        <v>6435</v>
      </c>
    </row>
    <row r="205" spans="1:13" ht="14.45" customHeight="1" x14ac:dyDescent="0.2">
      <c r="A205" s="729" t="s">
        <v>616</v>
      </c>
      <c r="B205" s="730" t="s">
        <v>2134</v>
      </c>
      <c r="C205" s="730" t="s">
        <v>2135</v>
      </c>
      <c r="D205" s="730" t="s">
        <v>1398</v>
      </c>
      <c r="E205" s="730" t="s">
        <v>1399</v>
      </c>
      <c r="F205" s="734"/>
      <c r="G205" s="734"/>
      <c r="H205" s="748">
        <v>0</v>
      </c>
      <c r="I205" s="734">
        <v>22.5</v>
      </c>
      <c r="J205" s="734">
        <v>17092</v>
      </c>
      <c r="K205" s="748">
        <v>1</v>
      </c>
      <c r="L205" s="734">
        <v>22.5</v>
      </c>
      <c r="M205" s="735">
        <v>17092</v>
      </c>
    </row>
    <row r="206" spans="1:13" ht="14.45" customHeight="1" x14ac:dyDescent="0.2">
      <c r="A206" s="729" t="s">
        <v>616</v>
      </c>
      <c r="B206" s="730" t="s">
        <v>2306</v>
      </c>
      <c r="C206" s="730" t="s">
        <v>2307</v>
      </c>
      <c r="D206" s="730" t="s">
        <v>2308</v>
      </c>
      <c r="E206" s="730" t="s">
        <v>2309</v>
      </c>
      <c r="F206" s="734"/>
      <c r="G206" s="734"/>
      <c r="H206" s="748">
        <v>0</v>
      </c>
      <c r="I206" s="734">
        <v>7</v>
      </c>
      <c r="J206" s="734">
        <v>292.01</v>
      </c>
      <c r="K206" s="748">
        <v>1</v>
      </c>
      <c r="L206" s="734">
        <v>7</v>
      </c>
      <c r="M206" s="735">
        <v>292.01</v>
      </c>
    </row>
    <row r="207" spans="1:13" ht="14.45" customHeight="1" x14ac:dyDescent="0.2">
      <c r="A207" s="729" t="s">
        <v>616</v>
      </c>
      <c r="B207" s="730" t="s">
        <v>2310</v>
      </c>
      <c r="C207" s="730" t="s">
        <v>2311</v>
      </c>
      <c r="D207" s="730" t="s">
        <v>2312</v>
      </c>
      <c r="E207" s="730" t="s">
        <v>2313</v>
      </c>
      <c r="F207" s="734"/>
      <c r="G207" s="734"/>
      <c r="H207" s="748">
        <v>0</v>
      </c>
      <c r="I207" s="734">
        <v>1</v>
      </c>
      <c r="J207" s="734">
        <v>544.39</v>
      </c>
      <c r="K207" s="748">
        <v>1</v>
      </c>
      <c r="L207" s="734">
        <v>1</v>
      </c>
      <c r="M207" s="735">
        <v>544.39</v>
      </c>
    </row>
    <row r="208" spans="1:13" ht="14.45" customHeight="1" x14ac:dyDescent="0.2">
      <c r="A208" s="729" t="s">
        <v>616</v>
      </c>
      <c r="B208" s="730" t="s">
        <v>2310</v>
      </c>
      <c r="C208" s="730" t="s">
        <v>2314</v>
      </c>
      <c r="D208" s="730" t="s">
        <v>2315</v>
      </c>
      <c r="E208" s="730" t="s">
        <v>2313</v>
      </c>
      <c r="F208" s="734">
        <v>2</v>
      </c>
      <c r="G208" s="734">
        <v>1088.7800000000002</v>
      </c>
      <c r="H208" s="748">
        <v>1</v>
      </c>
      <c r="I208" s="734"/>
      <c r="J208" s="734"/>
      <c r="K208" s="748">
        <v>0</v>
      </c>
      <c r="L208" s="734">
        <v>2</v>
      </c>
      <c r="M208" s="735">
        <v>1088.7800000000002</v>
      </c>
    </row>
    <row r="209" spans="1:13" ht="14.45" customHeight="1" x14ac:dyDescent="0.2">
      <c r="A209" s="729" t="s">
        <v>616</v>
      </c>
      <c r="B209" s="730" t="s">
        <v>2145</v>
      </c>
      <c r="C209" s="730" t="s">
        <v>2146</v>
      </c>
      <c r="D209" s="730" t="s">
        <v>2147</v>
      </c>
      <c r="E209" s="730" t="s">
        <v>2148</v>
      </c>
      <c r="F209" s="734"/>
      <c r="G209" s="734"/>
      <c r="H209" s="748">
        <v>0</v>
      </c>
      <c r="I209" s="734">
        <v>56</v>
      </c>
      <c r="J209" s="734">
        <v>1836.35</v>
      </c>
      <c r="K209" s="748">
        <v>1</v>
      </c>
      <c r="L209" s="734">
        <v>56</v>
      </c>
      <c r="M209" s="735">
        <v>1836.35</v>
      </c>
    </row>
    <row r="210" spans="1:13" ht="14.45" customHeight="1" x14ac:dyDescent="0.2">
      <c r="A210" s="729" t="s">
        <v>616</v>
      </c>
      <c r="B210" s="730" t="s">
        <v>2145</v>
      </c>
      <c r="C210" s="730" t="s">
        <v>2149</v>
      </c>
      <c r="D210" s="730" t="s">
        <v>2147</v>
      </c>
      <c r="E210" s="730" t="s">
        <v>2150</v>
      </c>
      <c r="F210" s="734"/>
      <c r="G210" s="734"/>
      <c r="H210" s="748">
        <v>0</v>
      </c>
      <c r="I210" s="734">
        <v>61</v>
      </c>
      <c r="J210" s="734">
        <v>3225.6800000000003</v>
      </c>
      <c r="K210" s="748">
        <v>1</v>
      </c>
      <c r="L210" s="734">
        <v>61</v>
      </c>
      <c r="M210" s="735">
        <v>3225.6800000000003</v>
      </c>
    </row>
    <row r="211" spans="1:13" ht="14.45" customHeight="1" x14ac:dyDescent="0.2">
      <c r="A211" s="729" t="s">
        <v>616</v>
      </c>
      <c r="B211" s="730" t="s">
        <v>2151</v>
      </c>
      <c r="C211" s="730" t="s">
        <v>2152</v>
      </c>
      <c r="D211" s="730" t="s">
        <v>1400</v>
      </c>
      <c r="E211" s="730" t="s">
        <v>2153</v>
      </c>
      <c r="F211" s="734"/>
      <c r="G211" s="734"/>
      <c r="H211" s="748">
        <v>0</v>
      </c>
      <c r="I211" s="734">
        <v>13.6</v>
      </c>
      <c r="J211" s="734">
        <v>2563.056</v>
      </c>
      <c r="K211" s="748">
        <v>1</v>
      </c>
      <c r="L211" s="734">
        <v>13.6</v>
      </c>
      <c r="M211" s="735">
        <v>2563.056</v>
      </c>
    </row>
    <row r="212" spans="1:13" ht="14.45" customHeight="1" x14ac:dyDescent="0.2">
      <c r="A212" s="729" t="s">
        <v>616</v>
      </c>
      <c r="B212" s="730" t="s">
        <v>2154</v>
      </c>
      <c r="C212" s="730" t="s">
        <v>2316</v>
      </c>
      <c r="D212" s="730" t="s">
        <v>1759</v>
      </c>
      <c r="E212" s="730" t="s">
        <v>2317</v>
      </c>
      <c r="F212" s="734">
        <v>0.4</v>
      </c>
      <c r="G212" s="734">
        <v>453.95200000000006</v>
      </c>
      <c r="H212" s="748">
        <v>1</v>
      </c>
      <c r="I212" s="734"/>
      <c r="J212" s="734"/>
      <c r="K212" s="748">
        <v>0</v>
      </c>
      <c r="L212" s="734">
        <v>0.4</v>
      </c>
      <c r="M212" s="735">
        <v>453.95200000000006</v>
      </c>
    </row>
    <row r="213" spans="1:13" ht="14.45" customHeight="1" x14ac:dyDescent="0.2">
      <c r="A213" s="729" t="s">
        <v>616</v>
      </c>
      <c r="B213" s="730" t="s">
        <v>2158</v>
      </c>
      <c r="C213" s="730" t="s">
        <v>2159</v>
      </c>
      <c r="D213" s="730" t="s">
        <v>2160</v>
      </c>
      <c r="E213" s="730" t="s">
        <v>2161</v>
      </c>
      <c r="F213" s="734"/>
      <c r="G213" s="734"/>
      <c r="H213" s="748">
        <v>0</v>
      </c>
      <c r="I213" s="734">
        <v>15.3</v>
      </c>
      <c r="J213" s="734">
        <v>4880.7</v>
      </c>
      <c r="K213" s="748">
        <v>1</v>
      </c>
      <c r="L213" s="734">
        <v>15.3</v>
      </c>
      <c r="M213" s="735">
        <v>4880.7</v>
      </c>
    </row>
    <row r="214" spans="1:13" ht="14.45" customHeight="1" x14ac:dyDescent="0.2">
      <c r="A214" s="729" t="s">
        <v>616</v>
      </c>
      <c r="B214" s="730" t="s">
        <v>2158</v>
      </c>
      <c r="C214" s="730" t="s">
        <v>2162</v>
      </c>
      <c r="D214" s="730" t="s">
        <v>2160</v>
      </c>
      <c r="E214" s="730" t="s">
        <v>2163</v>
      </c>
      <c r="F214" s="734"/>
      <c r="G214" s="734"/>
      <c r="H214" s="748">
        <v>0</v>
      </c>
      <c r="I214" s="734">
        <v>1</v>
      </c>
      <c r="J214" s="734">
        <v>638</v>
      </c>
      <c r="K214" s="748">
        <v>1</v>
      </c>
      <c r="L214" s="734">
        <v>1</v>
      </c>
      <c r="M214" s="735">
        <v>638</v>
      </c>
    </row>
    <row r="215" spans="1:13" ht="14.45" customHeight="1" x14ac:dyDescent="0.2">
      <c r="A215" s="729" t="s">
        <v>616</v>
      </c>
      <c r="B215" s="730" t="s">
        <v>2318</v>
      </c>
      <c r="C215" s="730" t="s">
        <v>2319</v>
      </c>
      <c r="D215" s="730" t="s">
        <v>2320</v>
      </c>
      <c r="E215" s="730" t="s">
        <v>2321</v>
      </c>
      <c r="F215" s="734"/>
      <c r="G215" s="734"/>
      <c r="H215" s="748">
        <v>0</v>
      </c>
      <c r="I215" s="734">
        <v>16</v>
      </c>
      <c r="J215" s="734">
        <v>18018.330000000002</v>
      </c>
      <c r="K215" s="748">
        <v>1</v>
      </c>
      <c r="L215" s="734">
        <v>16</v>
      </c>
      <c r="M215" s="735">
        <v>18018.330000000002</v>
      </c>
    </row>
    <row r="216" spans="1:13" ht="14.45" customHeight="1" x14ac:dyDescent="0.2">
      <c r="A216" s="729" t="s">
        <v>616</v>
      </c>
      <c r="B216" s="730" t="s">
        <v>2322</v>
      </c>
      <c r="C216" s="730" t="s">
        <v>2323</v>
      </c>
      <c r="D216" s="730" t="s">
        <v>1486</v>
      </c>
      <c r="E216" s="730" t="s">
        <v>1487</v>
      </c>
      <c r="F216" s="734"/>
      <c r="G216" s="734"/>
      <c r="H216" s="748">
        <v>0</v>
      </c>
      <c r="I216" s="734">
        <v>2</v>
      </c>
      <c r="J216" s="734">
        <v>1093.6399999999994</v>
      </c>
      <c r="K216" s="748">
        <v>1</v>
      </c>
      <c r="L216" s="734">
        <v>2</v>
      </c>
      <c r="M216" s="735">
        <v>1093.6399999999994</v>
      </c>
    </row>
    <row r="217" spans="1:13" ht="14.45" customHeight="1" x14ac:dyDescent="0.2">
      <c r="A217" s="729" t="s">
        <v>616</v>
      </c>
      <c r="B217" s="730" t="s">
        <v>2324</v>
      </c>
      <c r="C217" s="730" t="s">
        <v>2325</v>
      </c>
      <c r="D217" s="730" t="s">
        <v>2326</v>
      </c>
      <c r="E217" s="730" t="s">
        <v>2327</v>
      </c>
      <c r="F217" s="734"/>
      <c r="G217" s="734"/>
      <c r="H217" s="748">
        <v>0</v>
      </c>
      <c r="I217" s="734">
        <v>1</v>
      </c>
      <c r="J217" s="734">
        <v>533.62000000000012</v>
      </c>
      <c r="K217" s="748">
        <v>1</v>
      </c>
      <c r="L217" s="734">
        <v>1</v>
      </c>
      <c r="M217" s="735">
        <v>533.62000000000012</v>
      </c>
    </row>
    <row r="218" spans="1:13" ht="14.45" customHeight="1" x14ac:dyDescent="0.2">
      <c r="A218" s="729" t="s">
        <v>616</v>
      </c>
      <c r="B218" s="730" t="s">
        <v>2328</v>
      </c>
      <c r="C218" s="730" t="s">
        <v>2329</v>
      </c>
      <c r="D218" s="730" t="s">
        <v>1541</v>
      </c>
      <c r="E218" s="730" t="s">
        <v>1542</v>
      </c>
      <c r="F218" s="734"/>
      <c r="G218" s="734"/>
      <c r="H218" s="748">
        <v>0</v>
      </c>
      <c r="I218" s="734">
        <v>1</v>
      </c>
      <c r="J218" s="734">
        <v>364.52</v>
      </c>
      <c r="K218" s="748">
        <v>1</v>
      </c>
      <c r="L218" s="734">
        <v>1</v>
      </c>
      <c r="M218" s="735">
        <v>364.52</v>
      </c>
    </row>
    <row r="219" spans="1:13" ht="14.45" customHeight="1" x14ac:dyDescent="0.2">
      <c r="A219" s="729" t="s">
        <v>616</v>
      </c>
      <c r="B219" s="730" t="s">
        <v>2330</v>
      </c>
      <c r="C219" s="730" t="s">
        <v>2331</v>
      </c>
      <c r="D219" s="730" t="s">
        <v>1618</v>
      </c>
      <c r="E219" s="730" t="s">
        <v>1619</v>
      </c>
      <c r="F219" s="734"/>
      <c r="G219" s="734"/>
      <c r="H219" s="748">
        <v>0</v>
      </c>
      <c r="I219" s="734">
        <v>11</v>
      </c>
      <c r="J219" s="734">
        <v>5445.0000103929733</v>
      </c>
      <c r="K219" s="748">
        <v>1</v>
      </c>
      <c r="L219" s="734">
        <v>11</v>
      </c>
      <c r="M219" s="735">
        <v>5445.0000103929733</v>
      </c>
    </row>
    <row r="220" spans="1:13" ht="14.45" customHeight="1" x14ac:dyDescent="0.2">
      <c r="A220" s="729" t="s">
        <v>616</v>
      </c>
      <c r="B220" s="730" t="s">
        <v>2330</v>
      </c>
      <c r="C220" s="730" t="s">
        <v>2332</v>
      </c>
      <c r="D220" s="730" t="s">
        <v>1618</v>
      </c>
      <c r="E220" s="730" t="s">
        <v>1619</v>
      </c>
      <c r="F220" s="734"/>
      <c r="G220" s="734"/>
      <c r="H220" s="748">
        <v>0</v>
      </c>
      <c r="I220" s="734">
        <v>2</v>
      </c>
      <c r="J220" s="734">
        <v>990</v>
      </c>
      <c r="K220" s="748">
        <v>1</v>
      </c>
      <c r="L220" s="734">
        <v>2</v>
      </c>
      <c r="M220" s="735">
        <v>990</v>
      </c>
    </row>
    <row r="221" spans="1:13" ht="14.45" customHeight="1" x14ac:dyDescent="0.2">
      <c r="A221" s="729" t="s">
        <v>616</v>
      </c>
      <c r="B221" s="730" t="s">
        <v>2172</v>
      </c>
      <c r="C221" s="730" t="s">
        <v>2173</v>
      </c>
      <c r="D221" s="730" t="s">
        <v>2174</v>
      </c>
      <c r="E221" s="730" t="s">
        <v>2175</v>
      </c>
      <c r="F221" s="734"/>
      <c r="G221" s="734"/>
      <c r="H221" s="748">
        <v>0</v>
      </c>
      <c r="I221" s="734">
        <v>17</v>
      </c>
      <c r="J221" s="734">
        <v>1118.26</v>
      </c>
      <c r="K221" s="748">
        <v>1</v>
      </c>
      <c r="L221" s="734">
        <v>17</v>
      </c>
      <c r="M221" s="735">
        <v>1118.26</v>
      </c>
    </row>
    <row r="222" spans="1:13" ht="14.45" customHeight="1" x14ac:dyDescent="0.2">
      <c r="A222" s="729" t="s">
        <v>616</v>
      </c>
      <c r="B222" s="730" t="s">
        <v>2172</v>
      </c>
      <c r="C222" s="730" t="s">
        <v>2333</v>
      </c>
      <c r="D222" s="730" t="s">
        <v>2174</v>
      </c>
      <c r="E222" s="730" t="s">
        <v>2334</v>
      </c>
      <c r="F222" s="734"/>
      <c r="G222" s="734"/>
      <c r="H222" s="748">
        <v>0</v>
      </c>
      <c r="I222" s="734">
        <v>56</v>
      </c>
      <c r="J222" s="734">
        <v>21868</v>
      </c>
      <c r="K222" s="748">
        <v>1</v>
      </c>
      <c r="L222" s="734">
        <v>56</v>
      </c>
      <c r="M222" s="735">
        <v>21868</v>
      </c>
    </row>
    <row r="223" spans="1:13" ht="14.45" customHeight="1" x14ac:dyDescent="0.2">
      <c r="A223" s="729" t="s">
        <v>616</v>
      </c>
      <c r="B223" s="730" t="s">
        <v>2172</v>
      </c>
      <c r="C223" s="730" t="s">
        <v>2335</v>
      </c>
      <c r="D223" s="730" t="s">
        <v>2174</v>
      </c>
      <c r="E223" s="730" t="s">
        <v>2336</v>
      </c>
      <c r="F223" s="734"/>
      <c r="G223" s="734"/>
      <c r="H223" s="748">
        <v>0</v>
      </c>
      <c r="I223" s="734">
        <v>70</v>
      </c>
      <c r="J223" s="734">
        <v>44291.28</v>
      </c>
      <c r="K223" s="748">
        <v>1</v>
      </c>
      <c r="L223" s="734">
        <v>70</v>
      </c>
      <c r="M223" s="735">
        <v>44291.28</v>
      </c>
    </row>
    <row r="224" spans="1:13" ht="14.45" customHeight="1" x14ac:dyDescent="0.2">
      <c r="A224" s="729" t="s">
        <v>616</v>
      </c>
      <c r="B224" s="730" t="s">
        <v>2337</v>
      </c>
      <c r="C224" s="730" t="s">
        <v>2338</v>
      </c>
      <c r="D224" s="730" t="s">
        <v>2339</v>
      </c>
      <c r="E224" s="730" t="s">
        <v>2340</v>
      </c>
      <c r="F224" s="734"/>
      <c r="G224" s="734"/>
      <c r="H224" s="748">
        <v>0</v>
      </c>
      <c r="I224" s="734">
        <v>16</v>
      </c>
      <c r="J224" s="734">
        <v>1760</v>
      </c>
      <c r="K224" s="748">
        <v>1</v>
      </c>
      <c r="L224" s="734">
        <v>16</v>
      </c>
      <c r="M224" s="735">
        <v>1760</v>
      </c>
    </row>
    <row r="225" spans="1:13" ht="14.45" customHeight="1" x14ac:dyDescent="0.2">
      <c r="A225" s="729" t="s">
        <v>616</v>
      </c>
      <c r="B225" s="730" t="s">
        <v>2176</v>
      </c>
      <c r="C225" s="730" t="s">
        <v>2177</v>
      </c>
      <c r="D225" s="730" t="s">
        <v>1137</v>
      </c>
      <c r="E225" s="730" t="s">
        <v>1139</v>
      </c>
      <c r="F225" s="734"/>
      <c r="G225" s="734"/>
      <c r="H225" s="748">
        <v>0</v>
      </c>
      <c r="I225" s="734">
        <v>7</v>
      </c>
      <c r="J225" s="734">
        <v>231.07699883885078</v>
      </c>
      <c r="K225" s="748">
        <v>1</v>
      </c>
      <c r="L225" s="734">
        <v>7</v>
      </c>
      <c r="M225" s="735">
        <v>231.07699883885078</v>
      </c>
    </row>
    <row r="226" spans="1:13" ht="14.45" customHeight="1" x14ac:dyDescent="0.2">
      <c r="A226" s="729" t="s">
        <v>616</v>
      </c>
      <c r="B226" s="730" t="s">
        <v>2176</v>
      </c>
      <c r="C226" s="730" t="s">
        <v>2180</v>
      </c>
      <c r="D226" s="730" t="s">
        <v>1137</v>
      </c>
      <c r="E226" s="730" t="s">
        <v>2181</v>
      </c>
      <c r="F226" s="734"/>
      <c r="G226" s="734"/>
      <c r="H226" s="748">
        <v>0</v>
      </c>
      <c r="I226" s="734">
        <v>309</v>
      </c>
      <c r="J226" s="734">
        <v>13224.869999999999</v>
      </c>
      <c r="K226" s="748">
        <v>1</v>
      </c>
      <c r="L226" s="734">
        <v>309</v>
      </c>
      <c r="M226" s="735">
        <v>13224.869999999999</v>
      </c>
    </row>
    <row r="227" spans="1:13" ht="14.45" customHeight="1" x14ac:dyDescent="0.2">
      <c r="A227" s="729" t="s">
        <v>616</v>
      </c>
      <c r="B227" s="730" t="s">
        <v>2182</v>
      </c>
      <c r="C227" s="730" t="s">
        <v>2183</v>
      </c>
      <c r="D227" s="730" t="s">
        <v>2184</v>
      </c>
      <c r="E227" s="730" t="s">
        <v>2185</v>
      </c>
      <c r="F227" s="734"/>
      <c r="G227" s="734"/>
      <c r="H227" s="748">
        <v>0</v>
      </c>
      <c r="I227" s="734">
        <v>5</v>
      </c>
      <c r="J227" s="734">
        <v>770</v>
      </c>
      <c r="K227" s="748">
        <v>1</v>
      </c>
      <c r="L227" s="734">
        <v>5</v>
      </c>
      <c r="M227" s="735">
        <v>770</v>
      </c>
    </row>
    <row r="228" spans="1:13" ht="14.45" customHeight="1" x14ac:dyDescent="0.2">
      <c r="A228" s="729" t="s">
        <v>616</v>
      </c>
      <c r="B228" s="730" t="s">
        <v>2186</v>
      </c>
      <c r="C228" s="730" t="s">
        <v>2341</v>
      </c>
      <c r="D228" s="730" t="s">
        <v>2191</v>
      </c>
      <c r="E228" s="730" t="s">
        <v>2342</v>
      </c>
      <c r="F228" s="734"/>
      <c r="G228" s="734"/>
      <c r="H228" s="748">
        <v>0</v>
      </c>
      <c r="I228" s="734">
        <v>1</v>
      </c>
      <c r="J228" s="734">
        <v>238.21999999999997</v>
      </c>
      <c r="K228" s="748">
        <v>1</v>
      </c>
      <c r="L228" s="734">
        <v>1</v>
      </c>
      <c r="M228" s="735">
        <v>238.21999999999997</v>
      </c>
    </row>
    <row r="229" spans="1:13" ht="14.45" customHeight="1" x14ac:dyDescent="0.2">
      <c r="A229" s="729" t="s">
        <v>616</v>
      </c>
      <c r="B229" s="730" t="s">
        <v>2193</v>
      </c>
      <c r="C229" s="730" t="s">
        <v>2343</v>
      </c>
      <c r="D229" s="730" t="s">
        <v>2198</v>
      </c>
      <c r="E229" s="730" t="s">
        <v>2344</v>
      </c>
      <c r="F229" s="734"/>
      <c r="G229" s="734"/>
      <c r="H229" s="748">
        <v>0</v>
      </c>
      <c r="I229" s="734">
        <v>2</v>
      </c>
      <c r="J229" s="734">
        <v>252.4</v>
      </c>
      <c r="K229" s="748">
        <v>1</v>
      </c>
      <c r="L229" s="734">
        <v>2</v>
      </c>
      <c r="M229" s="735">
        <v>252.4</v>
      </c>
    </row>
    <row r="230" spans="1:13" ht="14.45" customHeight="1" x14ac:dyDescent="0.2">
      <c r="A230" s="729" t="s">
        <v>616</v>
      </c>
      <c r="B230" s="730" t="s">
        <v>2208</v>
      </c>
      <c r="C230" s="730" t="s">
        <v>2209</v>
      </c>
      <c r="D230" s="730" t="s">
        <v>2210</v>
      </c>
      <c r="E230" s="730" t="s">
        <v>2211</v>
      </c>
      <c r="F230" s="734"/>
      <c r="G230" s="734"/>
      <c r="H230" s="748">
        <v>0</v>
      </c>
      <c r="I230" s="734">
        <v>4</v>
      </c>
      <c r="J230" s="734">
        <v>78.180000000000007</v>
      </c>
      <c r="K230" s="748">
        <v>1</v>
      </c>
      <c r="L230" s="734">
        <v>4</v>
      </c>
      <c r="M230" s="735">
        <v>78.180000000000007</v>
      </c>
    </row>
    <row r="231" spans="1:13" ht="14.45" customHeight="1" x14ac:dyDescent="0.2">
      <c r="A231" s="729" t="s">
        <v>616</v>
      </c>
      <c r="B231" s="730" t="s">
        <v>2214</v>
      </c>
      <c r="C231" s="730" t="s">
        <v>2215</v>
      </c>
      <c r="D231" s="730" t="s">
        <v>2216</v>
      </c>
      <c r="E231" s="730" t="s">
        <v>2217</v>
      </c>
      <c r="F231" s="734"/>
      <c r="G231" s="734"/>
      <c r="H231" s="748">
        <v>0</v>
      </c>
      <c r="I231" s="734">
        <v>4</v>
      </c>
      <c r="J231" s="734">
        <v>269.56</v>
      </c>
      <c r="K231" s="748">
        <v>1</v>
      </c>
      <c r="L231" s="734">
        <v>4</v>
      </c>
      <c r="M231" s="735">
        <v>269.56</v>
      </c>
    </row>
    <row r="232" spans="1:13" ht="14.45" customHeight="1" x14ac:dyDescent="0.2">
      <c r="A232" s="729" t="s">
        <v>616</v>
      </c>
      <c r="B232" s="730" t="s">
        <v>2214</v>
      </c>
      <c r="C232" s="730" t="s">
        <v>2345</v>
      </c>
      <c r="D232" s="730" t="s">
        <v>2216</v>
      </c>
      <c r="E232" s="730" t="s">
        <v>2346</v>
      </c>
      <c r="F232" s="734"/>
      <c r="G232" s="734"/>
      <c r="H232" s="748">
        <v>0</v>
      </c>
      <c r="I232" s="734">
        <v>17</v>
      </c>
      <c r="J232" s="734">
        <v>7933.56</v>
      </c>
      <c r="K232" s="748">
        <v>1</v>
      </c>
      <c r="L232" s="734">
        <v>17</v>
      </c>
      <c r="M232" s="735">
        <v>7933.56</v>
      </c>
    </row>
    <row r="233" spans="1:13" ht="14.45" customHeight="1" x14ac:dyDescent="0.2">
      <c r="A233" s="729" t="s">
        <v>616</v>
      </c>
      <c r="B233" s="730" t="s">
        <v>2214</v>
      </c>
      <c r="C233" s="730" t="s">
        <v>2220</v>
      </c>
      <c r="D233" s="730" t="s">
        <v>2216</v>
      </c>
      <c r="E233" s="730" t="s">
        <v>2217</v>
      </c>
      <c r="F233" s="734"/>
      <c r="G233" s="734"/>
      <c r="H233" s="748">
        <v>0</v>
      </c>
      <c r="I233" s="734">
        <v>13</v>
      </c>
      <c r="J233" s="734">
        <v>1383.4399999999998</v>
      </c>
      <c r="K233" s="748">
        <v>1</v>
      </c>
      <c r="L233" s="734">
        <v>13</v>
      </c>
      <c r="M233" s="735">
        <v>1383.4399999999998</v>
      </c>
    </row>
    <row r="234" spans="1:13" ht="14.45" customHeight="1" x14ac:dyDescent="0.2">
      <c r="A234" s="729" t="s">
        <v>616</v>
      </c>
      <c r="B234" s="730" t="s">
        <v>2214</v>
      </c>
      <c r="C234" s="730" t="s">
        <v>2347</v>
      </c>
      <c r="D234" s="730" t="s">
        <v>2216</v>
      </c>
      <c r="E234" s="730" t="s">
        <v>2346</v>
      </c>
      <c r="F234" s="734"/>
      <c r="G234" s="734"/>
      <c r="H234" s="748">
        <v>0</v>
      </c>
      <c r="I234" s="734">
        <v>23</v>
      </c>
      <c r="J234" s="734">
        <v>7748.4599999999991</v>
      </c>
      <c r="K234" s="748">
        <v>1</v>
      </c>
      <c r="L234" s="734">
        <v>23</v>
      </c>
      <c r="M234" s="735">
        <v>7748.4599999999991</v>
      </c>
    </row>
    <row r="235" spans="1:13" ht="14.45" customHeight="1" x14ac:dyDescent="0.2">
      <c r="A235" s="729" t="s">
        <v>616</v>
      </c>
      <c r="B235" s="730" t="s">
        <v>2221</v>
      </c>
      <c r="C235" s="730" t="s">
        <v>2222</v>
      </c>
      <c r="D235" s="730" t="s">
        <v>1321</v>
      </c>
      <c r="E235" s="730" t="s">
        <v>2223</v>
      </c>
      <c r="F235" s="734"/>
      <c r="G235" s="734"/>
      <c r="H235" s="748">
        <v>0</v>
      </c>
      <c r="I235" s="734">
        <v>11</v>
      </c>
      <c r="J235" s="734">
        <v>242.11999999999998</v>
      </c>
      <c r="K235" s="748">
        <v>1</v>
      </c>
      <c r="L235" s="734">
        <v>11</v>
      </c>
      <c r="M235" s="735">
        <v>242.11999999999998</v>
      </c>
    </row>
    <row r="236" spans="1:13" ht="14.45" customHeight="1" x14ac:dyDescent="0.2">
      <c r="A236" s="729" t="s">
        <v>616</v>
      </c>
      <c r="B236" s="730" t="s">
        <v>2221</v>
      </c>
      <c r="C236" s="730" t="s">
        <v>2224</v>
      </c>
      <c r="D236" s="730" t="s">
        <v>1321</v>
      </c>
      <c r="E236" s="730" t="s">
        <v>2225</v>
      </c>
      <c r="F236" s="734"/>
      <c r="G236" s="734"/>
      <c r="H236" s="748">
        <v>0</v>
      </c>
      <c r="I236" s="734">
        <v>2</v>
      </c>
      <c r="J236" s="734">
        <v>90.44</v>
      </c>
      <c r="K236" s="748">
        <v>1</v>
      </c>
      <c r="L236" s="734">
        <v>2</v>
      </c>
      <c r="M236" s="735">
        <v>90.44</v>
      </c>
    </row>
    <row r="237" spans="1:13" ht="14.45" customHeight="1" x14ac:dyDescent="0.2">
      <c r="A237" s="729" t="s">
        <v>616</v>
      </c>
      <c r="B237" s="730" t="s">
        <v>2348</v>
      </c>
      <c r="C237" s="730" t="s">
        <v>2349</v>
      </c>
      <c r="D237" s="730" t="s">
        <v>1490</v>
      </c>
      <c r="E237" s="730" t="s">
        <v>1491</v>
      </c>
      <c r="F237" s="734"/>
      <c r="G237" s="734"/>
      <c r="H237" s="748">
        <v>0</v>
      </c>
      <c r="I237" s="734">
        <v>33</v>
      </c>
      <c r="J237" s="734">
        <v>150381.44999999998</v>
      </c>
      <c r="K237" s="748">
        <v>1</v>
      </c>
      <c r="L237" s="734">
        <v>33</v>
      </c>
      <c r="M237" s="735">
        <v>150381.44999999998</v>
      </c>
    </row>
    <row r="238" spans="1:13" ht="14.45" customHeight="1" x14ac:dyDescent="0.2">
      <c r="A238" s="729" t="s">
        <v>616</v>
      </c>
      <c r="B238" s="730" t="s">
        <v>2350</v>
      </c>
      <c r="C238" s="730" t="s">
        <v>2351</v>
      </c>
      <c r="D238" s="730" t="s">
        <v>1451</v>
      </c>
      <c r="E238" s="730" t="s">
        <v>775</v>
      </c>
      <c r="F238" s="734"/>
      <c r="G238" s="734"/>
      <c r="H238" s="748">
        <v>0</v>
      </c>
      <c r="I238" s="734">
        <v>1</v>
      </c>
      <c r="J238" s="734">
        <v>98.15</v>
      </c>
      <c r="K238" s="748">
        <v>1</v>
      </c>
      <c r="L238" s="734">
        <v>1</v>
      </c>
      <c r="M238" s="735">
        <v>98.15</v>
      </c>
    </row>
    <row r="239" spans="1:13" ht="14.45" customHeight="1" x14ac:dyDescent="0.2">
      <c r="A239" s="729" t="s">
        <v>616</v>
      </c>
      <c r="B239" s="730" t="s">
        <v>2352</v>
      </c>
      <c r="C239" s="730" t="s">
        <v>2353</v>
      </c>
      <c r="D239" s="730" t="s">
        <v>2354</v>
      </c>
      <c r="E239" s="730" t="s">
        <v>2355</v>
      </c>
      <c r="F239" s="734"/>
      <c r="G239" s="734"/>
      <c r="H239" s="748">
        <v>0</v>
      </c>
      <c r="I239" s="734">
        <v>1</v>
      </c>
      <c r="J239" s="734">
        <v>91.44</v>
      </c>
      <c r="K239" s="748">
        <v>1</v>
      </c>
      <c r="L239" s="734">
        <v>1</v>
      </c>
      <c r="M239" s="735">
        <v>91.44</v>
      </c>
    </row>
    <row r="240" spans="1:13" ht="14.45" customHeight="1" x14ac:dyDescent="0.2">
      <c r="A240" s="729" t="s">
        <v>616</v>
      </c>
      <c r="B240" s="730" t="s">
        <v>2356</v>
      </c>
      <c r="C240" s="730" t="s">
        <v>2357</v>
      </c>
      <c r="D240" s="730" t="s">
        <v>1492</v>
      </c>
      <c r="E240" s="730" t="s">
        <v>1493</v>
      </c>
      <c r="F240" s="734"/>
      <c r="G240" s="734"/>
      <c r="H240" s="748">
        <v>0</v>
      </c>
      <c r="I240" s="734">
        <v>1</v>
      </c>
      <c r="J240" s="734">
        <v>132.52999999999997</v>
      </c>
      <c r="K240" s="748">
        <v>1</v>
      </c>
      <c r="L240" s="734">
        <v>1</v>
      </c>
      <c r="M240" s="735">
        <v>132.52999999999997</v>
      </c>
    </row>
    <row r="241" spans="1:13" ht="14.45" customHeight="1" x14ac:dyDescent="0.2">
      <c r="A241" s="729" t="s">
        <v>616</v>
      </c>
      <c r="B241" s="730" t="s">
        <v>2241</v>
      </c>
      <c r="C241" s="730" t="s">
        <v>2243</v>
      </c>
      <c r="D241" s="730" t="s">
        <v>1285</v>
      </c>
      <c r="E241" s="730" t="s">
        <v>1286</v>
      </c>
      <c r="F241" s="734"/>
      <c r="G241" s="734"/>
      <c r="H241" s="748">
        <v>0</v>
      </c>
      <c r="I241" s="734">
        <v>19</v>
      </c>
      <c r="J241" s="734">
        <v>1541.0599999999997</v>
      </c>
      <c r="K241" s="748">
        <v>1</v>
      </c>
      <c r="L241" s="734">
        <v>19</v>
      </c>
      <c r="M241" s="735">
        <v>1541.0599999999997</v>
      </c>
    </row>
    <row r="242" spans="1:13" ht="14.45" customHeight="1" x14ac:dyDescent="0.2">
      <c r="A242" s="729" t="s">
        <v>616</v>
      </c>
      <c r="B242" s="730" t="s">
        <v>2253</v>
      </c>
      <c r="C242" s="730" t="s">
        <v>2257</v>
      </c>
      <c r="D242" s="730" t="s">
        <v>1109</v>
      </c>
      <c r="E242" s="730" t="s">
        <v>2258</v>
      </c>
      <c r="F242" s="734"/>
      <c r="G242" s="734"/>
      <c r="H242" s="748">
        <v>0</v>
      </c>
      <c r="I242" s="734">
        <v>2</v>
      </c>
      <c r="J242" s="734">
        <v>154.42000000000002</v>
      </c>
      <c r="K242" s="748">
        <v>1</v>
      </c>
      <c r="L242" s="734">
        <v>2</v>
      </c>
      <c r="M242" s="735">
        <v>154.42000000000002</v>
      </c>
    </row>
    <row r="243" spans="1:13" ht="14.45" customHeight="1" x14ac:dyDescent="0.2">
      <c r="A243" s="729" t="s">
        <v>616</v>
      </c>
      <c r="B243" s="730" t="s">
        <v>2261</v>
      </c>
      <c r="C243" s="730" t="s">
        <v>2262</v>
      </c>
      <c r="D243" s="730" t="s">
        <v>1316</v>
      </c>
      <c r="E243" s="730" t="s">
        <v>2263</v>
      </c>
      <c r="F243" s="734"/>
      <c r="G243" s="734"/>
      <c r="H243" s="748">
        <v>0</v>
      </c>
      <c r="I243" s="734">
        <v>5</v>
      </c>
      <c r="J243" s="734">
        <v>375.46000000000004</v>
      </c>
      <c r="K243" s="748">
        <v>1</v>
      </c>
      <c r="L243" s="734">
        <v>5</v>
      </c>
      <c r="M243" s="735">
        <v>375.46000000000004</v>
      </c>
    </row>
    <row r="244" spans="1:13" ht="14.45" customHeight="1" x14ac:dyDescent="0.2">
      <c r="A244" s="729" t="s">
        <v>616</v>
      </c>
      <c r="B244" s="730" t="s">
        <v>2261</v>
      </c>
      <c r="C244" s="730" t="s">
        <v>2358</v>
      </c>
      <c r="D244" s="730" t="s">
        <v>1316</v>
      </c>
      <c r="E244" s="730" t="s">
        <v>732</v>
      </c>
      <c r="F244" s="734"/>
      <c r="G244" s="734"/>
      <c r="H244" s="748">
        <v>0</v>
      </c>
      <c r="I244" s="734">
        <v>1</v>
      </c>
      <c r="J244" s="734">
        <v>29.87</v>
      </c>
      <c r="K244" s="748">
        <v>1</v>
      </c>
      <c r="L244" s="734">
        <v>1</v>
      </c>
      <c r="M244" s="735">
        <v>29.87</v>
      </c>
    </row>
    <row r="245" spans="1:13" ht="14.45" customHeight="1" x14ac:dyDescent="0.2">
      <c r="A245" s="729" t="s">
        <v>616</v>
      </c>
      <c r="B245" s="730" t="s">
        <v>2266</v>
      </c>
      <c r="C245" s="730" t="s">
        <v>2267</v>
      </c>
      <c r="D245" s="730" t="s">
        <v>1332</v>
      </c>
      <c r="E245" s="730" t="s">
        <v>1333</v>
      </c>
      <c r="F245" s="734"/>
      <c r="G245" s="734"/>
      <c r="H245" s="748">
        <v>0</v>
      </c>
      <c r="I245" s="734">
        <v>1</v>
      </c>
      <c r="J245" s="734">
        <v>131.14999999999998</v>
      </c>
      <c r="K245" s="748">
        <v>1</v>
      </c>
      <c r="L245" s="734">
        <v>1</v>
      </c>
      <c r="M245" s="735">
        <v>131.14999999999998</v>
      </c>
    </row>
    <row r="246" spans="1:13" ht="14.45" customHeight="1" x14ac:dyDescent="0.2">
      <c r="A246" s="729" t="s">
        <v>616</v>
      </c>
      <c r="B246" s="730" t="s">
        <v>2266</v>
      </c>
      <c r="C246" s="730" t="s">
        <v>2359</v>
      </c>
      <c r="D246" s="730" t="s">
        <v>1678</v>
      </c>
      <c r="E246" s="730" t="s">
        <v>1333</v>
      </c>
      <c r="F246" s="734"/>
      <c r="G246" s="734"/>
      <c r="H246" s="748">
        <v>0</v>
      </c>
      <c r="I246" s="734">
        <v>1</v>
      </c>
      <c r="J246" s="734">
        <v>131.15</v>
      </c>
      <c r="K246" s="748">
        <v>1</v>
      </c>
      <c r="L246" s="734">
        <v>1</v>
      </c>
      <c r="M246" s="735">
        <v>131.15</v>
      </c>
    </row>
    <row r="247" spans="1:13" ht="14.45" customHeight="1" x14ac:dyDescent="0.2">
      <c r="A247" s="729" t="s">
        <v>616</v>
      </c>
      <c r="B247" s="730" t="s">
        <v>2266</v>
      </c>
      <c r="C247" s="730" t="s">
        <v>2360</v>
      </c>
      <c r="D247" s="730" t="s">
        <v>1682</v>
      </c>
      <c r="E247" s="730" t="s">
        <v>2361</v>
      </c>
      <c r="F247" s="734"/>
      <c r="G247" s="734"/>
      <c r="H247" s="748">
        <v>0</v>
      </c>
      <c r="I247" s="734">
        <v>1</v>
      </c>
      <c r="J247" s="734">
        <v>169.56</v>
      </c>
      <c r="K247" s="748">
        <v>1</v>
      </c>
      <c r="L247" s="734">
        <v>1</v>
      </c>
      <c r="M247" s="735">
        <v>169.56</v>
      </c>
    </row>
    <row r="248" spans="1:13" ht="14.45" customHeight="1" x14ac:dyDescent="0.2">
      <c r="A248" s="729" t="s">
        <v>616</v>
      </c>
      <c r="B248" s="730" t="s">
        <v>2266</v>
      </c>
      <c r="C248" s="730" t="s">
        <v>2362</v>
      </c>
      <c r="D248" s="730" t="s">
        <v>1680</v>
      </c>
      <c r="E248" s="730" t="s">
        <v>1337</v>
      </c>
      <c r="F248" s="734"/>
      <c r="G248" s="734"/>
      <c r="H248" s="748">
        <v>0</v>
      </c>
      <c r="I248" s="734">
        <v>26</v>
      </c>
      <c r="J248" s="734">
        <v>1086.8000000000002</v>
      </c>
      <c r="K248" s="748">
        <v>1</v>
      </c>
      <c r="L248" s="734">
        <v>26</v>
      </c>
      <c r="M248" s="735">
        <v>1086.8000000000002</v>
      </c>
    </row>
    <row r="249" spans="1:13" ht="14.45" customHeight="1" x14ac:dyDescent="0.2">
      <c r="A249" s="729" t="s">
        <v>616</v>
      </c>
      <c r="B249" s="730" t="s">
        <v>2266</v>
      </c>
      <c r="C249" s="730" t="s">
        <v>2363</v>
      </c>
      <c r="D249" s="730" t="s">
        <v>1681</v>
      </c>
      <c r="E249" s="730" t="s">
        <v>1337</v>
      </c>
      <c r="F249" s="734"/>
      <c r="G249" s="734"/>
      <c r="H249" s="748">
        <v>0</v>
      </c>
      <c r="I249" s="734">
        <v>26</v>
      </c>
      <c r="J249" s="734">
        <v>1084.1999999999998</v>
      </c>
      <c r="K249" s="748">
        <v>1</v>
      </c>
      <c r="L249" s="734">
        <v>26</v>
      </c>
      <c r="M249" s="735">
        <v>1084.1999999999998</v>
      </c>
    </row>
    <row r="250" spans="1:13" ht="14.45" customHeight="1" x14ac:dyDescent="0.2">
      <c r="A250" s="729" t="s">
        <v>616</v>
      </c>
      <c r="B250" s="730" t="s">
        <v>2266</v>
      </c>
      <c r="C250" s="730" t="s">
        <v>2364</v>
      </c>
      <c r="D250" s="730" t="s">
        <v>2365</v>
      </c>
      <c r="E250" s="730" t="s">
        <v>1707</v>
      </c>
      <c r="F250" s="734"/>
      <c r="G250" s="734"/>
      <c r="H250" s="748">
        <v>0</v>
      </c>
      <c r="I250" s="734">
        <v>14</v>
      </c>
      <c r="J250" s="734">
        <v>1804.04</v>
      </c>
      <c r="K250" s="748">
        <v>1</v>
      </c>
      <c r="L250" s="734">
        <v>14</v>
      </c>
      <c r="M250" s="735">
        <v>1804.04</v>
      </c>
    </row>
    <row r="251" spans="1:13" ht="14.45" customHeight="1" x14ac:dyDescent="0.2">
      <c r="A251" s="729" t="s">
        <v>616</v>
      </c>
      <c r="B251" s="730" t="s">
        <v>2266</v>
      </c>
      <c r="C251" s="730" t="s">
        <v>2366</v>
      </c>
      <c r="D251" s="730" t="s">
        <v>1710</v>
      </c>
      <c r="E251" s="730" t="s">
        <v>1707</v>
      </c>
      <c r="F251" s="734"/>
      <c r="G251" s="734"/>
      <c r="H251" s="748">
        <v>0</v>
      </c>
      <c r="I251" s="734">
        <v>7</v>
      </c>
      <c r="J251" s="734">
        <v>2078.0899999999997</v>
      </c>
      <c r="K251" s="748">
        <v>1</v>
      </c>
      <c r="L251" s="734">
        <v>7</v>
      </c>
      <c r="M251" s="735">
        <v>2078.0899999999997</v>
      </c>
    </row>
    <row r="252" spans="1:13" ht="14.45" customHeight="1" x14ac:dyDescent="0.2">
      <c r="A252" s="729" t="s">
        <v>616</v>
      </c>
      <c r="B252" s="730" t="s">
        <v>2266</v>
      </c>
      <c r="C252" s="730" t="s">
        <v>2367</v>
      </c>
      <c r="D252" s="730" t="s">
        <v>1705</v>
      </c>
      <c r="E252" s="730" t="s">
        <v>1707</v>
      </c>
      <c r="F252" s="734"/>
      <c r="G252" s="734"/>
      <c r="H252" s="748">
        <v>0</v>
      </c>
      <c r="I252" s="734">
        <v>24</v>
      </c>
      <c r="J252" s="734">
        <v>7810.38</v>
      </c>
      <c r="K252" s="748">
        <v>1</v>
      </c>
      <c r="L252" s="734">
        <v>24</v>
      </c>
      <c r="M252" s="735">
        <v>7810.38</v>
      </c>
    </row>
    <row r="253" spans="1:13" ht="14.45" customHeight="1" x14ac:dyDescent="0.2">
      <c r="A253" s="729" t="s">
        <v>616</v>
      </c>
      <c r="B253" s="730" t="s">
        <v>2266</v>
      </c>
      <c r="C253" s="730" t="s">
        <v>2368</v>
      </c>
      <c r="D253" s="730" t="s">
        <v>1714</v>
      </c>
      <c r="E253" s="730" t="s">
        <v>1707</v>
      </c>
      <c r="F253" s="734"/>
      <c r="G253" s="734"/>
      <c r="H253" s="748">
        <v>0</v>
      </c>
      <c r="I253" s="734">
        <v>6</v>
      </c>
      <c r="J253" s="734">
        <v>944.22</v>
      </c>
      <c r="K253" s="748">
        <v>1</v>
      </c>
      <c r="L253" s="734">
        <v>6</v>
      </c>
      <c r="M253" s="735">
        <v>944.22</v>
      </c>
    </row>
    <row r="254" spans="1:13" ht="14.45" customHeight="1" x14ac:dyDescent="0.2">
      <c r="A254" s="729" t="s">
        <v>616</v>
      </c>
      <c r="B254" s="730" t="s">
        <v>2266</v>
      </c>
      <c r="C254" s="730" t="s">
        <v>2369</v>
      </c>
      <c r="D254" s="730" t="s">
        <v>1692</v>
      </c>
      <c r="E254" s="730" t="s">
        <v>1689</v>
      </c>
      <c r="F254" s="734"/>
      <c r="G254" s="734"/>
      <c r="H254" s="748">
        <v>0</v>
      </c>
      <c r="I254" s="734">
        <v>4</v>
      </c>
      <c r="J254" s="734">
        <v>447.24</v>
      </c>
      <c r="K254" s="748">
        <v>1</v>
      </c>
      <c r="L254" s="734">
        <v>4</v>
      </c>
      <c r="M254" s="735">
        <v>447.24</v>
      </c>
    </row>
    <row r="255" spans="1:13" ht="14.45" customHeight="1" x14ac:dyDescent="0.2">
      <c r="A255" s="729" t="s">
        <v>616</v>
      </c>
      <c r="B255" s="730" t="s">
        <v>2266</v>
      </c>
      <c r="C255" s="730" t="s">
        <v>2370</v>
      </c>
      <c r="D255" s="730" t="s">
        <v>1691</v>
      </c>
      <c r="E255" s="730" t="s">
        <v>1689</v>
      </c>
      <c r="F255" s="734"/>
      <c r="G255" s="734"/>
      <c r="H255" s="748">
        <v>0</v>
      </c>
      <c r="I255" s="734">
        <v>4</v>
      </c>
      <c r="J255" s="734">
        <v>447.24</v>
      </c>
      <c r="K255" s="748">
        <v>1</v>
      </c>
      <c r="L255" s="734">
        <v>4</v>
      </c>
      <c r="M255" s="735">
        <v>447.24</v>
      </c>
    </row>
    <row r="256" spans="1:13" ht="14.45" customHeight="1" x14ac:dyDescent="0.2">
      <c r="A256" s="729" t="s">
        <v>616</v>
      </c>
      <c r="B256" s="730" t="s">
        <v>2266</v>
      </c>
      <c r="C256" s="730" t="s">
        <v>2371</v>
      </c>
      <c r="D256" s="730" t="s">
        <v>1696</v>
      </c>
      <c r="E256" s="730" t="s">
        <v>2271</v>
      </c>
      <c r="F256" s="734"/>
      <c r="G256" s="734"/>
      <c r="H256" s="748">
        <v>0</v>
      </c>
      <c r="I256" s="734">
        <v>16</v>
      </c>
      <c r="J256" s="734">
        <v>1544.7999999999997</v>
      </c>
      <c r="K256" s="748">
        <v>1</v>
      </c>
      <c r="L256" s="734">
        <v>16</v>
      </c>
      <c r="M256" s="735">
        <v>1544.7999999999997</v>
      </c>
    </row>
    <row r="257" spans="1:13" ht="14.45" customHeight="1" x14ac:dyDescent="0.2">
      <c r="A257" s="729" t="s">
        <v>616</v>
      </c>
      <c r="B257" s="730" t="s">
        <v>2266</v>
      </c>
      <c r="C257" s="730" t="s">
        <v>2372</v>
      </c>
      <c r="D257" s="730" t="s">
        <v>1693</v>
      </c>
      <c r="E257" s="730" t="s">
        <v>2271</v>
      </c>
      <c r="F257" s="734"/>
      <c r="G257" s="734"/>
      <c r="H257" s="748">
        <v>0</v>
      </c>
      <c r="I257" s="734">
        <v>11</v>
      </c>
      <c r="J257" s="734">
        <v>1062.0500000000002</v>
      </c>
      <c r="K257" s="748">
        <v>1</v>
      </c>
      <c r="L257" s="734">
        <v>11</v>
      </c>
      <c r="M257" s="735">
        <v>1062.0500000000002</v>
      </c>
    </row>
    <row r="258" spans="1:13" ht="14.45" customHeight="1" x14ac:dyDescent="0.2">
      <c r="A258" s="729" t="s">
        <v>616</v>
      </c>
      <c r="B258" s="730" t="s">
        <v>2266</v>
      </c>
      <c r="C258" s="730" t="s">
        <v>2373</v>
      </c>
      <c r="D258" s="730" t="s">
        <v>2374</v>
      </c>
      <c r="E258" s="730" t="s">
        <v>2271</v>
      </c>
      <c r="F258" s="734"/>
      <c r="G258" s="734"/>
      <c r="H258" s="748">
        <v>0</v>
      </c>
      <c r="I258" s="734">
        <v>3</v>
      </c>
      <c r="J258" s="734">
        <v>289.65000202715464</v>
      </c>
      <c r="K258" s="748">
        <v>1</v>
      </c>
      <c r="L258" s="734">
        <v>3</v>
      </c>
      <c r="M258" s="735">
        <v>289.65000202715464</v>
      </c>
    </row>
    <row r="259" spans="1:13" ht="14.45" customHeight="1" x14ac:dyDescent="0.2">
      <c r="A259" s="729" t="s">
        <v>616</v>
      </c>
      <c r="B259" s="730" t="s">
        <v>2266</v>
      </c>
      <c r="C259" s="730" t="s">
        <v>2375</v>
      </c>
      <c r="D259" s="730" t="s">
        <v>1679</v>
      </c>
      <c r="E259" s="730" t="s">
        <v>1333</v>
      </c>
      <c r="F259" s="734"/>
      <c r="G259" s="734"/>
      <c r="H259" s="748">
        <v>0</v>
      </c>
      <c r="I259" s="734">
        <v>7</v>
      </c>
      <c r="J259" s="734">
        <v>1170.54</v>
      </c>
      <c r="K259" s="748">
        <v>1</v>
      </c>
      <c r="L259" s="734">
        <v>7</v>
      </c>
      <c r="M259" s="735">
        <v>1170.54</v>
      </c>
    </row>
    <row r="260" spans="1:13" ht="14.45" customHeight="1" x14ac:dyDescent="0.2">
      <c r="A260" s="729" t="s">
        <v>616</v>
      </c>
      <c r="B260" s="730" t="s">
        <v>2266</v>
      </c>
      <c r="C260" s="730" t="s">
        <v>2376</v>
      </c>
      <c r="D260" s="730" t="s">
        <v>1702</v>
      </c>
      <c r="E260" s="730" t="s">
        <v>1333</v>
      </c>
      <c r="F260" s="734"/>
      <c r="G260" s="734"/>
      <c r="H260" s="748">
        <v>0</v>
      </c>
      <c r="I260" s="734">
        <v>5</v>
      </c>
      <c r="J260" s="734">
        <v>626.80000000000007</v>
      </c>
      <c r="K260" s="748">
        <v>1</v>
      </c>
      <c r="L260" s="734">
        <v>5</v>
      </c>
      <c r="M260" s="735">
        <v>626.80000000000007</v>
      </c>
    </row>
    <row r="261" spans="1:13" ht="14.45" customHeight="1" x14ac:dyDescent="0.2">
      <c r="A261" s="729" t="s">
        <v>616</v>
      </c>
      <c r="B261" s="730" t="s">
        <v>2266</v>
      </c>
      <c r="C261" s="730" t="s">
        <v>2377</v>
      </c>
      <c r="D261" s="730" t="s">
        <v>1699</v>
      </c>
      <c r="E261" s="730" t="s">
        <v>1333</v>
      </c>
      <c r="F261" s="734"/>
      <c r="G261" s="734"/>
      <c r="H261" s="748">
        <v>0</v>
      </c>
      <c r="I261" s="734">
        <v>8</v>
      </c>
      <c r="J261" s="734">
        <v>861.68</v>
      </c>
      <c r="K261" s="748">
        <v>1</v>
      </c>
      <c r="L261" s="734">
        <v>8</v>
      </c>
      <c r="M261" s="735">
        <v>861.68</v>
      </c>
    </row>
    <row r="262" spans="1:13" ht="14.45" customHeight="1" x14ac:dyDescent="0.2">
      <c r="A262" s="729" t="s">
        <v>616</v>
      </c>
      <c r="B262" s="730" t="s">
        <v>2266</v>
      </c>
      <c r="C262" s="730" t="s">
        <v>2378</v>
      </c>
      <c r="D262" s="730" t="s">
        <v>1701</v>
      </c>
      <c r="E262" s="730" t="s">
        <v>1333</v>
      </c>
      <c r="F262" s="734"/>
      <c r="G262" s="734"/>
      <c r="H262" s="748">
        <v>0</v>
      </c>
      <c r="I262" s="734">
        <v>8</v>
      </c>
      <c r="J262" s="734">
        <v>861.68</v>
      </c>
      <c r="K262" s="748">
        <v>1</v>
      </c>
      <c r="L262" s="734">
        <v>8</v>
      </c>
      <c r="M262" s="735">
        <v>861.68</v>
      </c>
    </row>
    <row r="263" spans="1:13" ht="14.45" customHeight="1" x14ac:dyDescent="0.2">
      <c r="A263" s="729" t="s">
        <v>616</v>
      </c>
      <c r="B263" s="730" t="s">
        <v>2266</v>
      </c>
      <c r="C263" s="730" t="s">
        <v>2379</v>
      </c>
      <c r="D263" s="730" t="s">
        <v>1700</v>
      </c>
      <c r="E263" s="730" t="s">
        <v>1333</v>
      </c>
      <c r="F263" s="734"/>
      <c r="G263" s="734"/>
      <c r="H263" s="748">
        <v>0</v>
      </c>
      <c r="I263" s="734">
        <v>3</v>
      </c>
      <c r="J263" s="734">
        <v>323.13</v>
      </c>
      <c r="K263" s="748">
        <v>1</v>
      </c>
      <c r="L263" s="734">
        <v>3</v>
      </c>
      <c r="M263" s="735">
        <v>323.13</v>
      </c>
    </row>
    <row r="264" spans="1:13" ht="14.45" customHeight="1" x14ac:dyDescent="0.2">
      <c r="A264" s="729" t="s">
        <v>616</v>
      </c>
      <c r="B264" s="730" t="s">
        <v>2266</v>
      </c>
      <c r="C264" s="730" t="s">
        <v>2380</v>
      </c>
      <c r="D264" s="730" t="s">
        <v>2381</v>
      </c>
      <c r="E264" s="730" t="s">
        <v>1687</v>
      </c>
      <c r="F264" s="734"/>
      <c r="G264" s="734"/>
      <c r="H264" s="748">
        <v>0</v>
      </c>
      <c r="I264" s="734">
        <v>12</v>
      </c>
      <c r="J264" s="734">
        <v>2197.8000000000002</v>
      </c>
      <c r="K264" s="748">
        <v>1</v>
      </c>
      <c r="L264" s="734">
        <v>12</v>
      </c>
      <c r="M264" s="735">
        <v>2197.8000000000002</v>
      </c>
    </row>
    <row r="265" spans="1:13" ht="14.45" customHeight="1" x14ac:dyDescent="0.2">
      <c r="A265" s="729" t="s">
        <v>616</v>
      </c>
      <c r="B265" s="730" t="s">
        <v>2266</v>
      </c>
      <c r="C265" s="730" t="s">
        <v>2382</v>
      </c>
      <c r="D265" s="730" t="s">
        <v>1703</v>
      </c>
      <c r="E265" s="730" t="s">
        <v>1333</v>
      </c>
      <c r="F265" s="734"/>
      <c r="G265" s="734"/>
      <c r="H265" s="748">
        <v>0</v>
      </c>
      <c r="I265" s="734">
        <v>2</v>
      </c>
      <c r="J265" s="734">
        <v>265.58000000000004</v>
      </c>
      <c r="K265" s="748">
        <v>1</v>
      </c>
      <c r="L265" s="734">
        <v>2</v>
      </c>
      <c r="M265" s="735">
        <v>265.58000000000004</v>
      </c>
    </row>
    <row r="266" spans="1:13" ht="14.45" customHeight="1" x14ac:dyDescent="0.2">
      <c r="A266" s="729" t="s">
        <v>616</v>
      </c>
      <c r="B266" s="730" t="s">
        <v>2266</v>
      </c>
      <c r="C266" s="730" t="s">
        <v>2383</v>
      </c>
      <c r="D266" s="730" t="s">
        <v>1704</v>
      </c>
      <c r="E266" s="730" t="s">
        <v>1333</v>
      </c>
      <c r="F266" s="734"/>
      <c r="G266" s="734"/>
      <c r="H266" s="748">
        <v>0</v>
      </c>
      <c r="I266" s="734">
        <v>1</v>
      </c>
      <c r="J266" s="734">
        <v>132.79</v>
      </c>
      <c r="K266" s="748">
        <v>1</v>
      </c>
      <c r="L266" s="734">
        <v>1</v>
      </c>
      <c r="M266" s="735">
        <v>132.79</v>
      </c>
    </row>
    <row r="267" spans="1:13" ht="14.45" customHeight="1" x14ac:dyDescent="0.2">
      <c r="A267" s="729" t="s">
        <v>616</v>
      </c>
      <c r="B267" s="730" t="s">
        <v>2266</v>
      </c>
      <c r="C267" s="730" t="s">
        <v>2384</v>
      </c>
      <c r="D267" s="730" t="s">
        <v>1698</v>
      </c>
      <c r="E267" s="730" t="s">
        <v>1333</v>
      </c>
      <c r="F267" s="734"/>
      <c r="G267" s="734"/>
      <c r="H267" s="748">
        <v>0</v>
      </c>
      <c r="I267" s="734">
        <v>9</v>
      </c>
      <c r="J267" s="734">
        <v>1272.7800029692407</v>
      </c>
      <c r="K267" s="748">
        <v>1</v>
      </c>
      <c r="L267" s="734">
        <v>9</v>
      </c>
      <c r="M267" s="735">
        <v>1272.7800029692407</v>
      </c>
    </row>
    <row r="268" spans="1:13" ht="14.45" customHeight="1" x14ac:dyDescent="0.2">
      <c r="A268" s="729" t="s">
        <v>616</v>
      </c>
      <c r="B268" s="730" t="s">
        <v>2266</v>
      </c>
      <c r="C268" s="730" t="s">
        <v>2385</v>
      </c>
      <c r="D268" s="730" t="s">
        <v>1697</v>
      </c>
      <c r="E268" s="730" t="s">
        <v>1333</v>
      </c>
      <c r="F268" s="734"/>
      <c r="G268" s="734"/>
      <c r="H268" s="748">
        <v>0</v>
      </c>
      <c r="I268" s="734">
        <v>10</v>
      </c>
      <c r="J268" s="734">
        <v>1414.1999999999998</v>
      </c>
      <c r="K268" s="748">
        <v>1</v>
      </c>
      <c r="L268" s="734">
        <v>10</v>
      </c>
      <c r="M268" s="735">
        <v>1414.1999999999998</v>
      </c>
    </row>
    <row r="269" spans="1:13" ht="14.45" customHeight="1" x14ac:dyDescent="0.2">
      <c r="A269" s="729" t="s">
        <v>616</v>
      </c>
      <c r="B269" s="730" t="s">
        <v>2266</v>
      </c>
      <c r="C269" s="730" t="s">
        <v>2386</v>
      </c>
      <c r="D269" s="730" t="s">
        <v>2387</v>
      </c>
      <c r="E269" s="730" t="s">
        <v>1689</v>
      </c>
      <c r="F269" s="734"/>
      <c r="G269" s="734"/>
      <c r="H269" s="748">
        <v>0</v>
      </c>
      <c r="I269" s="734">
        <v>1</v>
      </c>
      <c r="J269" s="734">
        <v>111.81</v>
      </c>
      <c r="K269" s="748">
        <v>1</v>
      </c>
      <c r="L269" s="734">
        <v>1</v>
      </c>
      <c r="M269" s="735">
        <v>111.81</v>
      </c>
    </row>
    <row r="270" spans="1:13" ht="14.45" customHeight="1" x14ac:dyDescent="0.2">
      <c r="A270" s="729" t="s">
        <v>616</v>
      </c>
      <c r="B270" s="730" t="s">
        <v>2266</v>
      </c>
      <c r="C270" s="730" t="s">
        <v>2388</v>
      </c>
      <c r="D270" s="730" t="s">
        <v>1688</v>
      </c>
      <c r="E270" s="730" t="s">
        <v>1689</v>
      </c>
      <c r="F270" s="734"/>
      <c r="G270" s="734"/>
      <c r="H270" s="748">
        <v>0</v>
      </c>
      <c r="I270" s="734">
        <v>10</v>
      </c>
      <c r="J270" s="734">
        <v>1385.4</v>
      </c>
      <c r="K270" s="748">
        <v>1</v>
      </c>
      <c r="L270" s="734">
        <v>10</v>
      </c>
      <c r="M270" s="735">
        <v>1385.4</v>
      </c>
    </row>
    <row r="271" spans="1:13" ht="14.45" customHeight="1" x14ac:dyDescent="0.2">
      <c r="A271" s="729" t="s">
        <v>619</v>
      </c>
      <c r="B271" s="730" t="s">
        <v>2274</v>
      </c>
      <c r="C271" s="730" t="s">
        <v>2275</v>
      </c>
      <c r="D271" s="730" t="s">
        <v>2276</v>
      </c>
      <c r="E271" s="730" t="s">
        <v>2277</v>
      </c>
      <c r="F271" s="734"/>
      <c r="G271" s="734"/>
      <c r="H271" s="748">
        <v>0</v>
      </c>
      <c r="I271" s="734">
        <v>2</v>
      </c>
      <c r="J271" s="734">
        <v>547.79999999999995</v>
      </c>
      <c r="K271" s="748">
        <v>1</v>
      </c>
      <c r="L271" s="734">
        <v>2</v>
      </c>
      <c r="M271" s="735">
        <v>547.79999999999995</v>
      </c>
    </row>
    <row r="272" spans="1:13" ht="14.45" customHeight="1" x14ac:dyDescent="0.2">
      <c r="A272" s="729" t="s">
        <v>619</v>
      </c>
      <c r="B272" s="730" t="s">
        <v>1974</v>
      </c>
      <c r="C272" s="730" t="s">
        <v>1975</v>
      </c>
      <c r="D272" s="730" t="s">
        <v>796</v>
      </c>
      <c r="E272" s="730" t="s">
        <v>1976</v>
      </c>
      <c r="F272" s="734"/>
      <c r="G272" s="734"/>
      <c r="H272" s="748">
        <v>0</v>
      </c>
      <c r="I272" s="734">
        <v>1</v>
      </c>
      <c r="J272" s="734">
        <v>128.28000000000003</v>
      </c>
      <c r="K272" s="748">
        <v>1</v>
      </c>
      <c r="L272" s="734">
        <v>1</v>
      </c>
      <c r="M272" s="735">
        <v>128.28000000000003</v>
      </c>
    </row>
    <row r="273" spans="1:13" ht="14.45" customHeight="1" x14ac:dyDescent="0.2">
      <c r="A273" s="729" t="s">
        <v>619</v>
      </c>
      <c r="B273" s="730" t="s">
        <v>1981</v>
      </c>
      <c r="C273" s="730" t="s">
        <v>1982</v>
      </c>
      <c r="D273" s="730" t="s">
        <v>1599</v>
      </c>
      <c r="E273" s="730" t="s">
        <v>1983</v>
      </c>
      <c r="F273" s="734"/>
      <c r="G273" s="734"/>
      <c r="H273" s="748">
        <v>0</v>
      </c>
      <c r="I273" s="734">
        <v>377</v>
      </c>
      <c r="J273" s="734">
        <v>18593.640000000003</v>
      </c>
      <c r="K273" s="748">
        <v>1</v>
      </c>
      <c r="L273" s="734">
        <v>377</v>
      </c>
      <c r="M273" s="735">
        <v>18593.640000000003</v>
      </c>
    </row>
    <row r="274" spans="1:13" ht="14.45" customHeight="1" x14ac:dyDescent="0.2">
      <c r="A274" s="729" t="s">
        <v>619</v>
      </c>
      <c r="B274" s="730" t="s">
        <v>1990</v>
      </c>
      <c r="C274" s="730" t="s">
        <v>1991</v>
      </c>
      <c r="D274" s="730" t="s">
        <v>941</v>
      </c>
      <c r="E274" s="730" t="s">
        <v>942</v>
      </c>
      <c r="F274" s="734"/>
      <c r="G274" s="734"/>
      <c r="H274" s="748">
        <v>0</v>
      </c>
      <c r="I274" s="734">
        <v>5</v>
      </c>
      <c r="J274" s="734">
        <v>201.83</v>
      </c>
      <c r="K274" s="748">
        <v>1</v>
      </c>
      <c r="L274" s="734">
        <v>5</v>
      </c>
      <c r="M274" s="735">
        <v>201.83</v>
      </c>
    </row>
    <row r="275" spans="1:13" ht="14.45" customHeight="1" x14ac:dyDescent="0.2">
      <c r="A275" s="729" t="s">
        <v>619</v>
      </c>
      <c r="B275" s="730" t="s">
        <v>2010</v>
      </c>
      <c r="C275" s="730" t="s">
        <v>2018</v>
      </c>
      <c r="D275" s="730" t="s">
        <v>708</v>
      </c>
      <c r="E275" s="730" t="s">
        <v>709</v>
      </c>
      <c r="F275" s="734"/>
      <c r="G275" s="734"/>
      <c r="H275" s="748">
        <v>0</v>
      </c>
      <c r="I275" s="734">
        <v>1</v>
      </c>
      <c r="J275" s="734">
        <v>94.01</v>
      </c>
      <c r="K275" s="748">
        <v>1</v>
      </c>
      <c r="L275" s="734">
        <v>1</v>
      </c>
      <c r="M275" s="735">
        <v>94.01</v>
      </c>
    </row>
    <row r="276" spans="1:13" ht="14.45" customHeight="1" x14ac:dyDescent="0.2">
      <c r="A276" s="729" t="s">
        <v>619</v>
      </c>
      <c r="B276" s="730" t="s">
        <v>2091</v>
      </c>
      <c r="C276" s="730" t="s">
        <v>2295</v>
      </c>
      <c r="D276" s="730" t="s">
        <v>1209</v>
      </c>
      <c r="E276" s="730" t="s">
        <v>2296</v>
      </c>
      <c r="F276" s="734"/>
      <c r="G276" s="734"/>
      <c r="H276" s="748">
        <v>0</v>
      </c>
      <c r="I276" s="734">
        <v>13</v>
      </c>
      <c r="J276" s="734">
        <v>2222.4700000000003</v>
      </c>
      <c r="K276" s="748">
        <v>1</v>
      </c>
      <c r="L276" s="734">
        <v>13</v>
      </c>
      <c r="M276" s="735">
        <v>2222.4700000000003</v>
      </c>
    </row>
    <row r="277" spans="1:13" ht="14.45" customHeight="1" x14ac:dyDescent="0.2">
      <c r="A277" s="729" t="s">
        <v>619</v>
      </c>
      <c r="B277" s="730" t="s">
        <v>2330</v>
      </c>
      <c r="C277" s="730" t="s">
        <v>2389</v>
      </c>
      <c r="D277" s="730" t="s">
        <v>2390</v>
      </c>
      <c r="E277" s="730" t="s">
        <v>1619</v>
      </c>
      <c r="F277" s="734">
        <v>15</v>
      </c>
      <c r="G277" s="734">
        <v>10725</v>
      </c>
      <c r="H277" s="748">
        <v>1</v>
      </c>
      <c r="I277" s="734"/>
      <c r="J277" s="734"/>
      <c r="K277" s="748">
        <v>0</v>
      </c>
      <c r="L277" s="734">
        <v>15</v>
      </c>
      <c r="M277" s="735">
        <v>10725</v>
      </c>
    </row>
    <row r="278" spans="1:13" ht="14.45" customHeight="1" x14ac:dyDescent="0.2">
      <c r="A278" s="729" t="s">
        <v>619</v>
      </c>
      <c r="B278" s="730" t="s">
        <v>2330</v>
      </c>
      <c r="C278" s="730" t="s">
        <v>2331</v>
      </c>
      <c r="D278" s="730" t="s">
        <v>1618</v>
      </c>
      <c r="E278" s="730" t="s">
        <v>1619</v>
      </c>
      <c r="F278" s="734"/>
      <c r="G278" s="734"/>
      <c r="H278" s="748">
        <v>0</v>
      </c>
      <c r="I278" s="734">
        <v>127</v>
      </c>
      <c r="J278" s="734">
        <v>63415.000031178919</v>
      </c>
      <c r="K278" s="748">
        <v>1</v>
      </c>
      <c r="L278" s="734">
        <v>127</v>
      </c>
      <c r="M278" s="735">
        <v>63415.000031178919</v>
      </c>
    </row>
    <row r="279" spans="1:13" ht="14.45" customHeight="1" x14ac:dyDescent="0.2">
      <c r="A279" s="729" t="s">
        <v>619</v>
      </c>
      <c r="B279" s="730" t="s">
        <v>2330</v>
      </c>
      <c r="C279" s="730" t="s">
        <v>2332</v>
      </c>
      <c r="D279" s="730" t="s">
        <v>1618</v>
      </c>
      <c r="E279" s="730" t="s">
        <v>1619</v>
      </c>
      <c r="F279" s="734"/>
      <c r="G279" s="734"/>
      <c r="H279" s="748">
        <v>0</v>
      </c>
      <c r="I279" s="734">
        <v>2</v>
      </c>
      <c r="J279" s="734">
        <v>990</v>
      </c>
      <c r="K279" s="748">
        <v>1</v>
      </c>
      <c r="L279" s="734">
        <v>2</v>
      </c>
      <c r="M279" s="735">
        <v>990</v>
      </c>
    </row>
    <row r="280" spans="1:13" ht="14.45" customHeight="1" x14ac:dyDescent="0.2">
      <c r="A280" s="729" t="s">
        <v>619</v>
      </c>
      <c r="B280" s="730" t="s">
        <v>2330</v>
      </c>
      <c r="C280" s="730" t="s">
        <v>2391</v>
      </c>
      <c r="D280" s="730" t="s">
        <v>1778</v>
      </c>
      <c r="E280" s="730" t="s">
        <v>1619</v>
      </c>
      <c r="F280" s="734">
        <v>12</v>
      </c>
      <c r="G280" s="734">
        <v>11308.800000000001</v>
      </c>
      <c r="H280" s="748">
        <v>1</v>
      </c>
      <c r="I280" s="734"/>
      <c r="J280" s="734"/>
      <c r="K280" s="748">
        <v>0</v>
      </c>
      <c r="L280" s="734">
        <v>12</v>
      </c>
      <c r="M280" s="735">
        <v>11308.800000000001</v>
      </c>
    </row>
    <row r="281" spans="1:13" ht="14.45" customHeight="1" x14ac:dyDescent="0.2">
      <c r="A281" s="729" t="s">
        <v>619</v>
      </c>
      <c r="B281" s="730" t="s">
        <v>2330</v>
      </c>
      <c r="C281" s="730" t="s">
        <v>2392</v>
      </c>
      <c r="D281" s="730" t="s">
        <v>2390</v>
      </c>
      <c r="E281" s="730" t="s">
        <v>2393</v>
      </c>
      <c r="F281" s="734">
        <v>4</v>
      </c>
      <c r="G281" s="734">
        <v>5720</v>
      </c>
      <c r="H281" s="748">
        <v>1</v>
      </c>
      <c r="I281" s="734"/>
      <c r="J281" s="734"/>
      <c r="K281" s="748">
        <v>0</v>
      </c>
      <c r="L281" s="734">
        <v>4</v>
      </c>
      <c r="M281" s="735">
        <v>5720</v>
      </c>
    </row>
    <row r="282" spans="1:13" ht="14.45" customHeight="1" x14ac:dyDescent="0.2">
      <c r="A282" s="729" t="s">
        <v>619</v>
      </c>
      <c r="B282" s="730" t="s">
        <v>2394</v>
      </c>
      <c r="C282" s="730" t="s">
        <v>2395</v>
      </c>
      <c r="D282" s="730" t="s">
        <v>2396</v>
      </c>
      <c r="E282" s="730" t="s">
        <v>2397</v>
      </c>
      <c r="F282" s="734"/>
      <c r="G282" s="734"/>
      <c r="H282" s="748">
        <v>0</v>
      </c>
      <c r="I282" s="734">
        <v>7.17</v>
      </c>
      <c r="J282" s="734">
        <v>96044.256000000023</v>
      </c>
      <c r="K282" s="748">
        <v>1</v>
      </c>
      <c r="L282" s="734">
        <v>7.17</v>
      </c>
      <c r="M282" s="735">
        <v>96044.256000000023</v>
      </c>
    </row>
    <row r="283" spans="1:13" ht="14.45" customHeight="1" x14ac:dyDescent="0.2">
      <c r="A283" s="729" t="s">
        <v>619</v>
      </c>
      <c r="B283" s="730" t="s">
        <v>2172</v>
      </c>
      <c r="C283" s="730" t="s">
        <v>2333</v>
      </c>
      <c r="D283" s="730" t="s">
        <v>2174</v>
      </c>
      <c r="E283" s="730" t="s">
        <v>2334</v>
      </c>
      <c r="F283" s="734"/>
      <c r="G283" s="734"/>
      <c r="H283" s="748">
        <v>0</v>
      </c>
      <c r="I283" s="734">
        <v>28</v>
      </c>
      <c r="J283" s="734">
        <v>10934</v>
      </c>
      <c r="K283" s="748">
        <v>1</v>
      </c>
      <c r="L283" s="734">
        <v>28</v>
      </c>
      <c r="M283" s="735">
        <v>10934</v>
      </c>
    </row>
    <row r="284" spans="1:13" ht="14.45" customHeight="1" x14ac:dyDescent="0.2">
      <c r="A284" s="729" t="s">
        <v>619</v>
      </c>
      <c r="B284" s="730" t="s">
        <v>2172</v>
      </c>
      <c r="C284" s="730" t="s">
        <v>2335</v>
      </c>
      <c r="D284" s="730" t="s">
        <v>2174</v>
      </c>
      <c r="E284" s="730" t="s">
        <v>2336</v>
      </c>
      <c r="F284" s="734"/>
      <c r="G284" s="734"/>
      <c r="H284" s="748">
        <v>0</v>
      </c>
      <c r="I284" s="734">
        <v>14</v>
      </c>
      <c r="J284" s="734">
        <v>8778</v>
      </c>
      <c r="K284" s="748">
        <v>1</v>
      </c>
      <c r="L284" s="734">
        <v>14</v>
      </c>
      <c r="M284" s="735">
        <v>8778</v>
      </c>
    </row>
    <row r="285" spans="1:13" ht="14.45" customHeight="1" x14ac:dyDescent="0.2">
      <c r="A285" s="729" t="s">
        <v>619</v>
      </c>
      <c r="B285" s="730" t="s">
        <v>2337</v>
      </c>
      <c r="C285" s="730" t="s">
        <v>2338</v>
      </c>
      <c r="D285" s="730" t="s">
        <v>2339</v>
      </c>
      <c r="E285" s="730" t="s">
        <v>2340</v>
      </c>
      <c r="F285" s="734"/>
      <c r="G285" s="734"/>
      <c r="H285" s="748">
        <v>0</v>
      </c>
      <c r="I285" s="734">
        <v>2</v>
      </c>
      <c r="J285" s="734">
        <v>220.00002010960094</v>
      </c>
      <c r="K285" s="748">
        <v>1</v>
      </c>
      <c r="L285" s="734">
        <v>2</v>
      </c>
      <c r="M285" s="735">
        <v>220.00002010960094</v>
      </c>
    </row>
    <row r="286" spans="1:13" ht="14.45" customHeight="1" x14ac:dyDescent="0.2">
      <c r="A286" s="729" t="s">
        <v>619</v>
      </c>
      <c r="B286" s="730" t="s">
        <v>2176</v>
      </c>
      <c r="C286" s="730" t="s">
        <v>2180</v>
      </c>
      <c r="D286" s="730" t="s">
        <v>1137</v>
      </c>
      <c r="E286" s="730" t="s">
        <v>2181</v>
      </c>
      <c r="F286" s="734"/>
      <c r="G286" s="734"/>
      <c r="H286" s="748">
        <v>0</v>
      </c>
      <c r="I286" s="734">
        <v>1</v>
      </c>
      <c r="J286" s="734">
        <v>41.27</v>
      </c>
      <c r="K286" s="748">
        <v>1</v>
      </c>
      <c r="L286" s="734">
        <v>1</v>
      </c>
      <c r="M286" s="735">
        <v>41.27</v>
      </c>
    </row>
    <row r="287" spans="1:13" ht="14.45" customHeight="1" x14ac:dyDescent="0.2">
      <c r="A287" s="729" t="s">
        <v>619</v>
      </c>
      <c r="B287" s="730" t="s">
        <v>2214</v>
      </c>
      <c r="C287" s="730" t="s">
        <v>2215</v>
      </c>
      <c r="D287" s="730" t="s">
        <v>2216</v>
      </c>
      <c r="E287" s="730" t="s">
        <v>2217</v>
      </c>
      <c r="F287" s="734"/>
      <c r="G287" s="734"/>
      <c r="H287" s="748">
        <v>0</v>
      </c>
      <c r="I287" s="734">
        <v>2</v>
      </c>
      <c r="J287" s="734">
        <v>134.78</v>
      </c>
      <c r="K287" s="748">
        <v>1</v>
      </c>
      <c r="L287" s="734">
        <v>2</v>
      </c>
      <c r="M287" s="735">
        <v>134.78</v>
      </c>
    </row>
    <row r="288" spans="1:13" ht="14.45" customHeight="1" x14ac:dyDescent="0.2">
      <c r="A288" s="729" t="s">
        <v>619</v>
      </c>
      <c r="B288" s="730" t="s">
        <v>2214</v>
      </c>
      <c r="C288" s="730" t="s">
        <v>2345</v>
      </c>
      <c r="D288" s="730" t="s">
        <v>2216</v>
      </c>
      <c r="E288" s="730" t="s">
        <v>2346</v>
      </c>
      <c r="F288" s="734"/>
      <c r="G288" s="734"/>
      <c r="H288" s="748">
        <v>0</v>
      </c>
      <c r="I288" s="734">
        <v>14</v>
      </c>
      <c r="J288" s="734">
        <v>6533.52</v>
      </c>
      <c r="K288" s="748">
        <v>1</v>
      </c>
      <c r="L288" s="734">
        <v>14</v>
      </c>
      <c r="M288" s="735">
        <v>6533.52</v>
      </c>
    </row>
    <row r="289" spans="1:13" ht="14.45" customHeight="1" x14ac:dyDescent="0.2">
      <c r="A289" s="729" t="s">
        <v>619</v>
      </c>
      <c r="B289" s="730" t="s">
        <v>2214</v>
      </c>
      <c r="C289" s="730" t="s">
        <v>2398</v>
      </c>
      <c r="D289" s="730" t="s">
        <v>2399</v>
      </c>
      <c r="E289" s="730" t="s">
        <v>2217</v>
      </c>
      <c r="F289" s="734">
        <v>2</v>
      </c>
      <c r="G289" s="734">
        <v>445.98</v>
      </c>
      <c r="H289" s="748">
        <v>1</v>
      </c>
      <c r="I289" s="734"/>
      <c r="J289" s="734"/>
      <c r="K289" s="748">
        <v>0</v>
      </c>
      <c r="L289" s="734">
        <v>2</v>
      </c>
      <c r="M289" s="735">
        <v>445.98</v>
      </c>
    </row>
    <row r="290" spans="1:13" ht="14.45" customHeight="1" x14ac:dyDescent="0.2">
      <c r="A290" s="729" t="s">
        <v>619</v>
      </c>
      <c r="B290" s="730" t="s">
        <v>2214</v>
      </c>
      <c r="C290" s="730" t="s">
        <v>2220</v>
      </c>
      <c r="D290" s="730" t="s">
        <v>2216</v>
      </c>
      <c r="E290" s="730" t="s">
        <v>2217</v>
      </c>
      <c r="F290" s="734"/>
      <c r="G290" s="734"/>
      <c r="H290" s="748">
        <v>0</v>
      </c>
      <c r="I290" s="734">
        <v>8</v>
      </c>
      <c r="J290" s="734">
        <v>1216.3599999999999</v>
      </c>
      <c r="K290" s="748">
        <v>1</v>
      </c>
      <c r="L290" s="734">
        <v>8</v>
      </c>
      <c r="M290" s="735">
        <v>1216.3599999999999</v>
      </c>
    </row>
    <row r="291" spans="1:13" ht="14.45" customHeight="1" thickBot="1" x14ac:dyDescent="0.25">
      <c r="A291" s="736" t="s">
        <v>619</v>
      </c>
      <c r="B291" s="737" t="s">
        <v>2214</v>
      </c>
      <c r="C291" s="737" t="s">
        <v>2347</v>
      </c>
      <c r="D291" s="737" t="s">
        <v>2216</v>
      </c>
      <c r="E291" s="737" t="s">
        <v>2346</v>
      </c>
      <c r="F291" s="741"/>
      <c r="G291" s="741"/>
      <c r="H291" s="749">
        <v>0</v>
      </c>
      <c r="I291" s="741">
        <v>14</v>
      </c>
      <c r="J291" s="741">
        <v>5973.0899999999992</v>
      </c>
      <c r="K291" s="749">
        <v>1</v>
      </c>
      <c r="L291" s="741">
        <v>14</v>
      </c>
      <c r="M291" s="742">
        <v>5973.0899999999992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8F18349-754A-4702-BDC7-43A1C3CAC8B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4495</v>
      </c>
      <c r="C3" s="396">
        <f>SUM(C6:C1048576)</f>
        <v>1499</v>
      </c>
      <c r="D3" s="396">
        <f>SUM(D6:D1048576)</f>
        <v>714</v>
      </c>
      <c r="E3" s="397">
        <f>SUM(E6:E1048576)</f>
        <v>0</v>
      </c>
      <c r="F3" s="394">
        <f>IF(SUM($B3:$E3)=0,"",B3/SUM($B3:$E3))</f>
        <v>0.67009540846750149</v>
      </c>
      <c r="G3" s="392">
        <f t="shared" ref="G3:I3" si="0">IF(SUM($B3:$E3)=0,"",C3/SUM($B3:$E3))</f>
        <v>0.22346451997614789</v>
      </c>
      <c r="H3" s="392">
        <f t="shared" si="0"/>
        <v>0.10644007155635063</v>
      </c>
      <c r="I3" s="393">
        <f t="shared" si="0"/>
        <v>0</v>
      </c>
      <c r="J3" s="396">
        <f>SUM(J6:J1048576)</f>
        <v>472</v>
      </c>
      <c r="K3" s="396">
        <f>SUM(K6:K1048576)</f>
        <v>665</v>
      </c>
      <c r="L3" s="396">
        <f>SUM(L6:L1048576)</f>
        <v>714</v>
      </c>
      <c r="M3" s="397">
        <f>SUM(M6:M1048576)</f>
        <v>0</v>
      </c>
      <c r="N3" s="394">
        <f>IF(SUM($J3:$M3)=0,"",J3/SUM($J3:$M3))</f>
        <v>0.25499729875742844</v>
      </c>
      <c r="O3" s="392">
        <f t="shared" ref="O3:Q3" si="1">IF(SUM($J3:$M3)=0,"",K3/SUM($J3:$M3))</f>
        <v>0.35926526202052944</v>
      </c>
      <c r="P3" s="392">
        <f t="shared" si="1"/>
        <v>0.38573743922204212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2401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1819</v>
      </c>
      <c r="B7" s="780">
        <v>833</v>
      </c>
      <c r="C7" s="734">
        <v>1098</v>
      </c>
      <c r="D7" s="734">
        <v>372</v>
      </c>
      <c r="E7" s="735"/>
      <c r="F7" s="777">
        <v>0.36170212765957449</v>
      </c>
      <c r="G7" s="748">
        <v>0.47676943117672599</v>
      </c>
      <c r="H7" s="748">
        <v>0.16152844116369952</v>
      </c>
      <c r="I7" s="783">
        <v>0</v>
      </c>
      <c r="J7" s="780">
        <v>123</v>
      </c>
      <c r="K7" s="734">
        <v>425</v>
      </c>
      <c r="L7" s="734">
        <v>372</v>
      </c>
      <c r="M7" s="735"/>
      <c r="N7" s="777">
        <v>0.13369565217391305</v>
      </c>
      <c r="O7" s="748">
        <v>0.46195652173913043</v>
      </c>
      <c r="P7" s="748">
        <v>0.40434782608695652</v>
      </c>
      <c r="Q7" s="771">
        <v>0</v>
      </c>
    </row>
    <row r="8" spans="1:17" ht="14.45" customHeight="1" x14ac:dyDescent="0.2">
      <c r="A8" s="774" t="s">
        <v>1822</v>
      </c>
      <c r="B8" s="780">
        <v>39</v>
      </c>
      <c r="C8" s="734">
        <v>1</v>
      </c>
      <c r="D8" s="734"/>
      <c r="E8" s="735"/>
      <c r="F8" s="777">
        <v>0.97499999999999998</v>
      </c>
      <c r="G8" s="748">
        <v>2.5000000000000001E-2</v>
      </c>
      <c r="H8" s="748">
        <v>0</v>
      </c>
      <c r="I8" s="783">
        <v>0</v>
      </c>
      <c r="J8" s="780">
        <v>12</v>
      </c>
      <c r="K8" s="734">
        <v>1</v>
      </c>
      <c r="L8" s="734"/>
      <c r="M8" s="735"/>
      <c r="N8" s="777">
        <v>0.92307692307692313</v>
      </c>
      <c r="O8" s="748">
        <v>7.6923076923076927E-2</v>
      </c>
      <c r="P8" s="748">
        <v>0</v>
      </c>
      <c r="Q8" s="771">
        <v>0</v>
      </c>
    </row>
    <row r="9" spans="1:17" ht="14.45" customHeight="1" x14ac:dyDescent="0.2">
      <c r="A9" s="774" t="s">
        <v>1820</v>
      </c>
      <c r="B9" s="780">
        <v>2430</v>
      </c>
      <c r="C9" s="734">
        <v>313</v>
      </c>
      <c r="D9" s="734">
        <v>342</v>
      </c>
      <c r="E9" s="735"/>
      <c r="F9" s="777">
        <v>0.78768233387358189</v>
      </c>
      <c r="G9" s="748">
        <v>0.10145867098865478</v>
      </c>
      <c r="H9" s="748">
        <v>0.11085899513776337</v>
      </c>
      <c r="I9" s="783">
        <v>0</v>
      </c>
      <c r="J9" s="780">
        <v>148</v>
      </c>
      <c r="K9" s="734">
        <v>179</v>
      </c>
      <c r="L9" s="734">
        <v>342</v>
      </c>
      <c r="M9" s="735"/>
      <c r="N9" s="777">
        <v>0.22122571001494767</v>
      </c>
      <c r="O9" s="748">
        <v>0.26756352765321373</v>
      </c>
      <c r="P9" s="748">
        <v>0.5112107623318386</v>
      </c>
      <c r="Q9" s="771">
        <v>0</v>
      </c>
    </row>
    <row r="10" spans="1:17" ht="14.45" customHeight="1" x14ac:dyDescent="0.2">
      <c r="A10" s="774" t="s">
        <v>1821</v>
      </c>
      <c r="B10" s="780">
        <v>1134</v>
      </c>
      <c r="C10" s="734">
        <v>86</v>
      </c>
      <c r="D10" s="734"/>
      <c r="E10" s="735"/>
      <c r="F10" s="777">
        <v>0.92950819672131146</v>
      </c>
      <c r="G10" s="748">
        <v>7.0491803278688522E-2</v>
      </c>
      <c r="H10" s="748">
        <v>0</v>
      </c>
      <c r="I10" s="783">
        <v>0</v>
      </c>
      <c r="J10" s="780">
        <v>177</v>
      </c>
      <c r="K10" s="734">
        <v>59</v>
      </c>
      <c r="L10" s="734"/>
      <c r="M10" s="735"/>
      <c r="N10" s="777">
        <v>0.75</v>
      </c>
      <c r="O10" s="748">
        <v>0.25</v>
      </c>
      <c r="P10" s="748">
        <v>0</v>
      </c>
      <c r="Q10" s="771">
        <v>0</v>
      </c>
    </row>
    <row r="11" spans="1:17" ht="14.45" customHeight="1" thickBot="1" x14ac:dyDescent="0.25">
      <c r="A11" s="775" t="s">
        <v>2402</v>
      </c>
      <c r="B11" s="781">
        <v>59</v>
      </c>
      <c r="C11" s="741">
        <v>1</v>
      </c>
      <c r="D11" s="741"/>
      <c r="E11" s="742"/>
      <c r="F11" s="778">
        <v>0.98333333333333328</v>
      </c>
      <c r="G11" s="749">
        <v>1.6666666666666666E-2</v>
      </c>
      <c r="H11" s="749">
        <v>0</v>
      </c>
      <c r="I11" s="784">
        <v>0</v>
      </c>
      <c r="J11" s="781">
        <v>12</v>
      </c>
      <c r="K11" s="741">
        <v>1</v>
      </c>
      <c r="L11" s="741"/>
      <c r="M11" s="742"/>
      <c r="N11" s="778">
        <v>0.92307692307692313</v>
      </c>
      <c r="O11" s="749">
        <v>7.6923076923076927E-2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86DBE2F-4DDE-4C84-B0CE-D1DF41F3504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2403</v>
      </c>
      <c r="C5" s="715">
        <v>1724301.6600000013</v>
      </c>
      <c r="D5" s="715">
        <v>3238</v>
      </c>
      <c r="E5" s="715">
        <v>791981.93000000098</v>
      </c>
      <c r="F5" s="785">
        <v>0.45930590242544939</v>
      </c>
      <c r="G5" s="715">
        <v>1559</v>
      </c>
      <c r="H5" s="785">
        <v>0.48147004323656578</v>
      </c>
      <c r="I5" s="715">
        <v>932319.73</v>
      </c>
      <c r="J5" s="785">
        <v>0.54069409757455045</v>
      </c>
      <c r="K5" s="715">
        <v>1679</v>
      </c>
      <c r="L5" s="785">
        <v>0.51852995676343416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2404</v>
      </c>
      <c r="C6" s="715">
        <v>1584841.5700000012</v>
      </c>
      <c r="D6" s="715">
        <v>2700</v>
      </c>
      <c r="E6" s="715">
        <v>654824.92000000109</v>
      </c>
      <c r="F6" s="785">
        <v>0.4131800505459991</v>
      </c>
      <c r="G6" s="715">
        <v>1032</v>
      </c>
      <c r="H6" s="785">
        <v>0.38222222222222224</v>
      </c>
      <c r="I6" s="715">
        <v>930016.65</v>
      </c>
      <c r="J6" s="785">
        <v>0.58681994945400084</v>
      </c>
      <c r="K6" s="715">
        <v>1668</v>
      </c>
      <c r="L6" s="785">
        <v>0.61777777777777776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2405</v>
      </c>
      <c r="C7" s="715">
        <v>479.58</v>
      </c>
      <c r="D7" s="715">
        <v>12</v>
      </c>
      <c r="E7" s="715">
        <v>479.58</v>
      </c>
      <c r="F7" s="785">
        <v>1</v>
      </c>
      <c r="G7" s="715">
        <v>8</v>
      </c>
      <c r="H7" s="785">
        <v>0.66666666666666663</v>
      </c>
      <c r="I7" s="715">
        <v>0</v>
      </c>
      <c r="J7" s="785">
        <v>0</v>
      </c>
      <c r="K7" s="715">
        <v>4</v>
      </c>
      <c r="L7" s="785">
        <v>0.33333333333333331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2406</v>
      </c>
      <c r="C8" s="715">
        <v>138980.50999999995</v>
      </c>
      <c r="D8" s="715">
        <v>526</v>
      </c>
      <c r="E8" s="715">
        <v>136677.42999999996</v>
      </c>
      <c r="F8" s="785">
        <v>0.98342875558594522</v>
      </c>
      <c r="G8" s="715">
        <v>519</v>
      </c>
      <c r="H8" s="785">
        <v>0.98669201520912553</v>
      </c>
      <c r="I8" s="715">
        <v>2303.08</v>
      </c>
      <c r="J8" s="785">
        <v>1.6571244414054897E-2</v>
      </c>
      <c r="K8" s="715">
        <v>7</v>
      </c>
      <c r="L8" s="785">
        <v>1.3307984790874524E-2</v>
      </c>
      <c r="M8" s="715" t="s">
        <v>1</v>
      </c>
      <c r="N8" s="270"/>
    </row>
    <row r="9" spans="1:14" ht="14.45" customHeight="1" x14ac:dyDescent="0.2">
      <c r="A9" s="711" t="s">
        <v>594</v>
      </c>
      <c r="B9" s="712" t="s">
        <v>3</v>
      </c>
      <c r="C9" s="715">
        <v>1724301.6600000013</v>
      </c>
      <c r="D9" s="715">
        <v>3238</v>
      </c>
      <c r="E9" s="715">
        <v>791981.93000000098</v>
      </c>
      <c r="F9" s="785">
        <v>0.45930590242544939</v>
      </c>
      <c r="G9" s="715">
        <v>1559</v>
      </c>
      <c r="H9" s="785">
        <v>0.48147004323656578</v>
      </c>
      <c r="I9" s="715">
        <v>932319.73</v>
      </c>
      <c r="J9" s="785">
        <v>0.54069409757455045</v>
      </c>
      <c r="K9" s="715">
        <v>1679</v>
      </c>
      <c r="L9" s="785">
        <v>0.51852995676343416</v>
      </c>
      <c r="M9" s="715" t="s">
        <v>607</v>
      </c>
      <c r="N9" s="270"/>
    </row>
    <row r="11" spans="1:14" ht="14.45" customHeight="1" x14ac:dyDescent="0.2">
      <c r="A11" s="711">
        <v>50</v>
      </c>
      <c r="B11" s="712" t="s">
        <v>2403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2407</v>
      </c>
      <c r="B12" s="712" t="s">
        <v>2404</v>
      </c>
      <c r="C12" s="715">
        <v>937.93</v>
      </c>
      <c r="D12" s="715">
        <v>15</v>
      </c>
      <c r="E12" s="715">
        <v>195.85</v>
      </c>
      <c r="F12" s="785">
        <v>0.20881089207083683</v>
      </c>
      <c r="G12" s="715">
        <v>3</v>
      </c>
      <c r="H12" s="785">
        <v>0.2</v>
      </c>
      <c r="I12" s="715">
        <v>742.07999999999993</v>
      </c>
      <c r="J12" s="785">
        <v>0.79118910792916308</v>
      </c>
      <c r="K12" s="715">
        <v>12</v>
      </c>
      <c r="L12" s="785">
        <v>0.8</v>
      </c>
      <c r="M12" s="715" t="s">
        <v>1</v>
      </c>
      <c r="N12" s="270"/>
    </row>
    <row r="13" spans="1:14" ht="14.45" customHeight="1" x14ac:dyDescent="0.2">
      <c r="A13" s="711" t="s">
        <v>2407</v>
      </c>
      <c r="B13" s="712" t="s">
        <v>2408</v>
      </c>
      <c r="C13" s="715">
        <v>937.93</v>
      </c>
      <c r="D13" s="715">
        <v>15</v>
      </c>
      <c r="E13" s="715">
        <v>195.85</v>
      </c>
      <c r="F13" s="785">
        <v>0.20881089207083683</v>
      </c>
      <c r="G13" s="715">
        <v>3</v>
      </c>
      <c r="H13" s="785">
        <v>0.2</v>
      </c>
      <c r="I13" s="715">
        <v>742.07999999999993</v>
      </c>
      <c r="J13" s="785">
        <v>0.79118910792916308</v>
      </c>
      <c r="K13" s="715">
        <v>12</v>
      </c>
      <c r="L13" s="785">
        <v>0.8</v>
      </c>
      <c r="M13" s="715" t="s">
        <v>611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612</v>
      </c>
      <c r="N14" s="270"/>
    </row>
    <row r="15" spans="1:14" ht="14.45" customHeight="1" x14ac:dyDescent="0.2">
      <c r="A15" s="711" t="s">
        <v>2409</v>
      </c>
      <c r="B15" s="712" t="s">
        <v>2404</v>
      </c>
      <c r="C15" s="715">
        <v>1583779.3400000012</v>
      </c>
      <c r="D15" s="715">
        <v>2682</v>
      </c>
      <c r="E15" s="715">
        <v>654629.070000001</v>
      </c>
      <c r="F15" s="785">
        <v>0.413333507684221</v>
      </c>
      <c r="G15" s="715">
        <v>1029</v>
      </c>
      <c r="H15" s="785">
        <v>0.38366890380313201</v>
      </c>
      <c r="I15" s="715">
        <v>929150.27000000014</v>
      </c>
      <c r="J15" s="785">
        <v>0.58666649231577894</v>
      </c>
      <c r="K15" s="715">
        <v>1653</v>
      </c>
      <c r="L15" s="785">
        <v>0.61633109619686799</v>
      </c>
      <c r="M15" s="715" t="s">
        <v>1</v>
      </c>
      <c r="N15" s="270"/>
    </row>
    <row r="16" spans="1:14" ht="14.45" customHeight="1" x14ac:dyDescent="0.2">
      <c r="A16" s="711" t="s">
        <v>2409</v>
      </c>
      <c r="B16" s="712" t="s">
        <v>2405</v>
      </c>
      <c r="C16" s="715">
        <v>479.58</v>
      </c>
      <c r="D16" s="715">
        <v>12</v>
      </c>
      <c r="E16" s="715">
        <v>479.58</v>
      </c>
      <c r="F16" s="785">
        <v>1</v>
      </c>
      <c r="G16" s="715">
        <v>8</v>
      </c>
      <c r="H16" s="785">
        <v>0.66666666666666663</v>
      </c>
      <c r="I16" s="715">
        <v>0</v>
      </c>
      <c r="J16" s="785">
        <v>0</v>
      </c>
      <c r="K16" s="715">
        <v>4</v>
      </c>
      <c r="L16" s="785">
        <v>0.33333333333333331</v>
      </c>
      <c r="M16" s="715" t="s">
        <v>1</v>
      </c>
      <c r="N16" s="270"/>
    </row>
    <row r="17" spans="1:14" ht="14.45" customHeight="1" x14ac:dyDescent="0.2">
      <c r="A17" s="711" t="s">
        <v>2409</v>
      </c>
      <c r="B17" s="712" t="s">
        <v>2406</v>
      </c>
      <c r="C17" s="715">
        <v>138980.50999999995</v>
      </c>
      <c r="D17" s="715">
        <v>526</v>
      </c>
      <c r="E17" s="715">
        <v>136677.42999999996</v>
      </c>
      <c r="F17" s="785">
        <v>0.98342875558594522</v>
      </c>
      <c r="G17" s="715">
        <v>519</v>
      </c>
      <c r="H17" s="785">
        <v>0.98669201520912553</v>
      </c>
      <c r="I17" s="715">
        <v>2303.08</v>
      </c>
      <c r="J17" s="785">
        <v>1.6571244414054897E-2</v>
      </c>
      <c r="K17" s="715">
        <v>7</v>
      </c>
      <c r="L17" s="785">
        <v>1.3307984790874524E-2</v>
      </c>
      <c r="M17" s="715" t="s">
        <v>1</v>
      </c>
      <c r="N17" s="270"/>
    </row>
    <row r="18" spans="1:14" ht="14.45" customHeight="1" x14ac:dyDescent="0.2">
      <c r="A18" s="711" t="s">
        <v>2409</v>
      </c>
      <c r="B18" s="712" t="s">
        <v>2410</v>
      </c>
      <c r="C18" s="715">
        <v>1723239.4300000013</v>
      </c>
      <c r="D18" s="715">
        <v>3220</v>
      </c>
      <c r="E18" s="715">
        <v>791786.08000000089</v>
      </c>
      <c r="F18" s="785">
        <v>0.45947537307685693</v>
      </c>
      <c r="G18" s="715">
        <v>1556</v>
      </c>
      <c r="H18" s="785">
        <v>0.48322981366459627</v>
      </c>
      <c r="I18" s="715">
        <v>931453.35000000009</v>
      </c>
      <c r="J18" s="785">
        <v>0.54052462692314285</v>
      </c>
      <c r="K18" s="715">
        <v>1664</v>
      </c>
      <c r="L18" s="785">
        <v>0.51677018633540373</v>
      </c>
      <c r="M18" s="715" t="s">
        <v>611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612</v>
      </c>
      <c r="N19" s="270"/>
    </row>
    <row r="20" spans="1:14" ht="14.45" customHeight="1" x14ac:dyDescent="0.2">
      <c r="A20" s="711" t="s">
        <v>2411</v>
      </c>
      <c r="B20" s="712" t="s">
        <v>2404</v>
      </c>
      <c r="C20" s="715">
        <v>124.30000000000001</v>
      </c>
      <c r="D20" s="715">
        <v>3</v>
      </c>
      <c r="E20" s="715" t="s">
        <v>329</v>
      </c>
      <c r="F20" s="785">
        <v>0</v>
      </c>
      <c r="G20" s="715" t="s">
        <v>329</v>
      </c>
      <c r="H20" s="785">
        <v>0</v>
      </c>
      <c r="I20" s="715">
        <v>124.30000000000001</v>
      </c>
      <c r="J20" s="785">
        <v>1</v>
      </c>
      <c r="K20" s="715">
        <v>3</v>
      </c>
      <c r="L20" s="785">
        <v>1</v>
      </c>
      <c r="M20" s="715" t="s">
        <v>1</v>
      </c>
      <c r="N20" s="270"/>
    </row>
    <row r="21" spans="1:14" ht="14.45" customHeight="1" x14ac:dyDescent="0.2">
      <c r="A21" s="711" t="s">
        <v>2411</v>
      </c>
      <c r="B21" s="712" t="s">
        <v>2412</v>
      </c>
      <c r="C21" s="715">
        <v>124.30000000000001</v>
      </c>
      <c r="D21" s="715">
        <v>3</v>
      </c>
      <c r="E21" s="715" t="s">
        <v>329</v>
      </c>
      <c r="F21" s="785">
        <v>0</v>
      </c>
      <c r="G21" s="715" t="s">
        <v>329</v>
      </c>
      <c r="H21" s="785">
        <v>0</v>
      </c>
      <c r="I21" s="715">
        <v>124.30000000000001</v>
      </c>
      <c r="J21" s="785">
        <v>1</v>
      </c>
      <c r="K21" s="715">
        <v>3</v>
      </c>
      <c r="L21" s="785">
        <v>1</v>
      </c>
      <c r="M21" s="715" t="s">
        <v>611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612</v>
      </c>
      <c r="N22" s="270"/>
    </row>
    <row r="23" spans="1:14" ht="14.45" customHeight="1" x14ac:dyDescent="0.2">
      <c r="A23" s="711" t="s">
        <v>594</v>
      </c>
      <c r="B23" s="712" t="s">
        <v>2413</v>
      </c>
      <c r="C23" s="715">
        <v>1724301.6600000013</v>
      </c>
      <c r="D23" s="715">
        <v>3238</v>
      </c>
      <c r="E23" s="715">
        <v>791981.93000000087</v>
      </c>
      <c r="F23" s="785">
        <v>0.45930590242544933</v>
      </c>
      <c r="G23" s="715">
        <v>1559</v>
      </c>
      <c r="H23" s="785">
        <v>0.48147004323656578</v>
      </c>
      <c r="I23" s="715">
        <v>932319.7300000001</v>
      </c>
      <c r="J23" s="785">
        <v>0.54069409757455045</v>
      </c>
      <c r="K23" s="715">
        <v>1679</v>
      </c>
      <c r="L23" s="785">
        <v>0.51852995676343416</v>
      </c>
      <c r="M23" s="715" t="s">
        <v>607</v>
      </c>
      <c r="N23" s="270"/>
    </row>
    <row r="24" spans="1:14" ht="14.45" customHeight="1" x14ac:dyDescent="0.2">
      <c r="A24" s="786" t="s">
        <v>295</v>
      </c>
    </row>
    <row r="25" spans="1:14" ht="14.45" customHeight="1" x14ac:dyDescent="0.2">
      <c r="A25" s="787" t="s">
        <v>2414</v>
      </c>
    </row>
    <row r="26" spans="1:14" ht="14.45" customHeight="1" x14ac:dyDescent="0.2">
      <c r="A26" s="786" t="s">
        <v>2415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3">
    <cfRule type="expression" dxfId="49" priority="4">
      <formula>AND(LEFT(M11,6)&lt;&gt;"mezera",M11&lt;&gt;"")</formula>
    </cfRule>
  </conditionalFormatting>
  <conditionalFormatting sqref="A11:A23">
    <cfRule type="expression" dxfId="48" priority="2">
      <formula>AND(M11&lt;&gt;"",M11&lt;&gt;"mezeraKL")</formula>
    </cfRule>
  </conditionalFormatting>
  <conditionalFormatting sqref="F11:F23">
    <cfRule type="cellIs" dxfId="47" priority="1" operator="lessThan">
      <formula>0.6</formula>
    </cfRule>
  </conditionalFormatting>
  <conditionalFormatting sqref="B11:L2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3">
    <cfRule type="expression" dxfId="44" priority="6">
      <formula>$M11&lt;&gt;""</formula>
    </cfRule>
  </conditionalFormatting>
  <hyperlinks>
    <hyperlink ref="A2" location="Obsah!A1" display="Zpět na Obsah  KL 01  1.-4.měsíc" xr:uid="{0884B2C7-4DE8-480E-A6AD-93D7C40572D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2416</v>
      </c>
      <c r="B5" s="779">
        <v>84.21</v>
      </c>
      <c r="C5" s="723">
        <v>1</v>
      </c>
      <c r="D5" s="792">
        <v>1</v>
      </c>
      <c r="E5" s="795" t="s">
        <v>2416</v>
      </c>
      <c r="F5" s="779">
        <v>84.21</v>
      </c>
      <c r="G5" s="747">
        <v>1</v>
      </c>
      <c r="H5" s="727">
        <v>1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2417</v>
      </c>
      <c r="B6" s="780">
        <v>36668.050000000003</v>
      </c>
      <c r="C6" s="730">
        <v>1</v>
      </c>
      <c r="D6" s="793">
        <v>168</v>
      </c>
      <c r="E6" s="796" t="s">
        <v>2417</v>
      </c>
      <c r="F6" s="780">
        <v>16432.049999999996</v>
      </c>
      <c r="G6" s="748">
        <v>0.44812991146243103</v>
      </c>
      <c r="H6" s="734">
        <v>67</v>
      </c>
      <c r="I6" s="771">
        <v>0.39880952380952384</v>
      </c>
      <c r="J6" s="799">
        <v>20236.000000000007</v>
      </c>
      <c r="K6" s="748">
        <v>0.55187008853756891</v>
      </c>
      <c r="L6" s="734">
        <v>101</v>
      </c>
      <c r="M6" s="771">
        <v>0.60119047619047616</v>
      </c>
    </row>
    <row r="7" spans="1:13" ht="14.45" customHeight="1" x14ac:dyDescent="0.2">
      <c r="A7" s="789" t="s">
        <v>2418</v>
      </c>
      <c r="B7" s="780">
        <v>40940.150000000009</v>
      </c>
      <c r="C7" s="730">
        <v>1</v>
      </c>
      <c r="D7" s="793">
        <v>114</v>
      </c>
      <c r="E7" s="796" t="s">
        <v>2418</v>
      </c>
      <c r="F7" s="780">
        <v>31687.480000000007</v>
      </c>
      <c r="G7" s="748">
        <v>0.77399521008105732</v>
      </c>
      <c r="H7" s="734">
        <v>80</v>
      </c>
      <c r="I7" s="771">
        <v>0.70175438596491224</v>
      </c>
      <c r="J7" s="799">
        <v>9252.6699999999983</v>
      </c>
      <c r="K7" s="748">
        <v>0.22600478991894257</v>
      </c>
      <c r="L7" s="734">
        <v>34</v>
      </c>
      <c r="M7" s="771">
        <v>0.2982456140350877</v>
      </c>
    </row>
    <row r="8" spans="1:13" ht="14.45" customHeight="1" x14ac:dyDescent="0.2">
      <c r="A8" s="789" t="s">
        <v>2419</v>
      </c>
      <c r="B8" s="780">
        <v>2208.9900000000002</v>
      </c>
      <c r="C8" s="730">
        <v>1</v>
      </c>
      <c r="D8" s="793">
        <v>2</v>
      </c>
      <c r="E8" s="796" t="s">
        <v>2419</v>
      </c>
      <c r="F8" s="780">
        <v>2208.9900000000002</v>
      </c>
      <c r="G8" s="748">
        <v>1</v>
      </c>
      <c r="H8" s="734">
        <v>2</v>
      </c>
      <c r="I8" s="771">
        <v>1</v>
      </c>
      <c r="J8" s="799"/>
      <c r="K8" s="748">
        <v>0</v>
      </c>
      <c r="L8" s="734"/>
      <c r="M8" s="771">
        <v>0</v>
      </c>
    </row>
    <row r="9" spans="1:13" ht="14.45" customHeight="1" x14ac:dyDescent="0.2">
      <c r="A9" s="789" t="s">
        <v>2420</v>
      </c>
      <c r="B9" s="780">
        <v>16831.970000000005</v>
      </c>
      <c r="C9" s="730">
        <v>1</v>
      </c>
      <c r="D9" s="793">
        <v>64</v>
      </c>
      <c r="E9" s="796" t="s">
        <v>2420</v>
      </c>
      <c r="F9" s="780">
        <v>1926.7599999999998</v>
      </c>
      <c r="G9" s="748">
        <v>0.11447026105678654</v>
      </c>
      <c r="H9" s="734">
        <v>12</v>
      </c>
      <c r="I9" s="771">
        <v>0.1875</v>
      </c>
      <c r="J9" s="799">
        <v>14905.210000000005</v>
      </c>
      <c r="K9" s="748">
        <v>0.88552973894321341</v>
      </c>
      <c r="L9" s="734">
        <v>52</v>
      </c>
      <c r="M9" s="771">
        <v>0.8125</v>
      </c>
    </row>
    <row r="10" spans="1:13" ht="14.45" customHeight="1" x14ac:dyDescent="0.2">
      <c r="A10" s="789" t="s">
        <v>2421</v>
      </c>
      <c r="B10" s="780">
        <v>310186.95999999996</v>
      </c>
      <c r="C10" s="730">
        <v>1</v>
      </c>
      <c r="D10" s="793">
        <v>500</v>
      </c>
      <c r="E10" s="796" t="s">
        <v>2421</v>
      </c>
      <c r="F10" s="780">
        <v>167148</v>
      </c>
      <c r="G10" s="748">
        <v>0.53886211077345103</v>
      </c>
      <c r="H10" s="734">
        <v>310</v>
      </c>
      <c r="I10" s="771">
        <v>0.62</v>
      </c>
      <c r="J10" s="799">
        <v>143038.95999999996</v>
      </c>
      <c r="K10" s="748">
        <v>0.46113788922654897</v>
      </c>
      <c r="L10" s="734">
        <v>190</v>
      </c>
      <c r="M10" s="771">
        <v>0.38</v>
      </c>
    </row>
    <row r="11" spans="1:13" ht="14.45" customHeight="1" x14ac:dyDescent="0.2">
      <c r="A11" s="789" t="s">
        <v>2422</v>
      </c>
      <c r="B11" s="780">
        <v>80357.939999999988</v>
      </c>
      <c r="C11" s="730">
        <v>1</v>
      </c>
      <c r="D11" s="793">
        <v>222</v>
      </c>
      <c r="E11" s="796" t="s">
        <v>2422</v>
      </c>
      <c r="F11" s="780">
        <v>31496.780000000002</v>
      </c>
      <c r="G11" s="748">
        <v>0.39195604068496537</v>
      </c>
      <c r="H11" s="734">
        <v>59</v>
      </c>
      <c r="I11" s="771">
        <v>0.26576576576576577</v>
      </c>
      <c r="J11" s="799">
        <v>48861.159999999982</v>
      </c>
      <c r="K11" s="748">
        <v>0.60804395931503452</v>
      </c>
      <c r="L11" s="734">
        <v>163</v>
      </c>
      <c r="M11" s="771">
        <v>0.73423423423423428</v>
      </c>
    </row>
    <row r="12" spans="1:13" ht="14.45" customHeight="1" x14ac:dyDescent="0.2">
      <c r="A12" s="789" t="s">
        <v>2423</v>
      </c>
      <c r="B12" s="780">
        <v>23214.619999999992</v>
      </c>
      <c r="C12" s="730">
        <v>1</v>
      </c>
      <c r="D12" s="793">
        <v>111</v>
      </c>
      <c r="E12" s="796" t="s">
        <v>2423</v>
      </c>
      <c r="F12" s="780">
        <v>4904.72</v>
      </c>
      <c r="G12" s="748">
        <v>0.21127720376211206</v>
      </c>
      <c r="H12" s="734">
        <v>20</v>
      </c>
      <c r="I12" s="771">
        <v>0.18018018018018017</v>
      </c>
      <c r="J12" s="799">
        <v>18309.899999999991</v>
      </c>
      <c r="K12" s="748">
        <v>0.78872279623788788</v>
      </c>
      <c r="L12" s="734">
        <v>91</v>
      </c>
      <c r="M12" s="771">
        <v>0.81981981981981977</v>
      </c>
    </row>
    <row r="13" spans="1:13" ht="14.45" customHeight="1" x14ac:dyDescent="0.2">
      <c r="A13" s="789" t="s">
        <v>2424</v>
      </c>
      <c r="B13" s="780">
        <v>44892.89</v>
      </c>
      <c r="C13" s="730">
        <v>1</v>
      </c>
      <c r="D13" s="793">
        <v>86</v>
      </c>
      <c r="E13" s="796" t="s">
        <v>2424</v>
      </c>
      <c r="F13" s="780">
        <v>18593.73</v>
      </c>
      <c r="G13" s="748">
        <v>0.41417984005930558</v>
      </c>
      <c r="H13" s="734">
        <v>37</v>
      </c>
      <c r="I13" s="771">
        <v>0.43023255813953487</v>
      </c>
      <c r="J13" s="799">
        <v>26299.16</v>
      </c>
      <c r="K13" s="748">
        <v>0.58582015994069436</v>
      </c>
      <c r="L13" s="734">
        <v>49</v>
      </c>
      <c r="M13" s="771">
        <v>0.56976744186046513</v>
      </c>
    </row>
    <row r="14" spans="1:13" ht="14.45" customHeight="1" x14ac:dyDescent="0.2">
      <c r="A14" s="789" t="s">
        <v>2425</v>
      </c>
      <c r="B14" s="780">
        <v>55025.960000000021</v>
      </c>
      <c r="C14" s="730">
        <v>1</v>
      </c>
      <c r="D14" s="793">
        <v>206</v>
      </c>
      <c r="E14" s="796" t="s">
        <v>2425</v>
      </c>
      <c r="F14" s="780">
        <v>30302.350000000017</v>
      </c>
      <c r="G14" s="748">
        <v>0.5506918916089788</v>
      </c>
      <c r="H14" s="734">
        <v>75</v>
      </c>
      <c r="I14" s="771">
        <v>0.36407766990291263</v>
      </c>
      <c r="J14" s="799">
        <v>24723.610000000008</v>
      </c>
      <c r="K14" s="748">
        <v>0.44930810839102125</v>
      </c>
      <c r="L14" s="734">
        <v>131</v>
      </c>
      <c r="M14" s="771">
        <v>0.63592233009708743</v>
      </c>
    </row>
    <row r="15" spans="1:13" ht="14.45" customHeight="1" x14ac:dyDescent="0.2">
      <c r="A15" s="789" t="s">
        <v>2426</v>
      </c>
      <c r="B15" s="780">
        <v>1162.8799999999999</v>
      </c>
      <c r="C15" s="730">
        <v>1</v>
      </c>
      <c r="D15" s="793">
        <v>18</v>
      </c>
      <c r="E15" s="796" t="s">
        <v>2426</v>
      </c>
      <c r="F15" s="780">
        <v>1162.8799999999999</v>
      </c>
      <c r="G15" s="748">
        <v>1</v>
      </c>
      <c r="H15" s="734">
        <v>17</v>
      </c>
      <c r="I15" s="771">
        <v>0.94444444444444442</v>
      </c>
      <c r="J15" s="799">
        <v>0</v>
      </c>
      <c r="K15" s="748">
        <v>0</v>
      </c>
      <c r="L15" s="734">
        <v>1</v>
      </c>
      <c r="M15" s="771">
        <v>5.5555555555555552E-2</v>
      </c>
    </row>
    <row r="16" spans="1:13" ht="14.45" customHeight="1" x14ac:dyDescent="0.2">
      <c r="A16" s="789" t="s">
        <v>2427</v>
      </c>
      <c r="B16" s="780">
        <v>763725.65999999992</v>
      </c>
      <c r="C16" s="730">
        <v>1</v>
      </c>
      <c r="D16" s="793">
        <v>1214</v>
      </c>
      <c r="E16" s="796" t="s">
        <v>2427</v>
      </c>
      <c r="F16" s="780">
        <v>341380.98999999976</v>
      </c>
      <c r="G16" s="748">
        <v>0.44699426493015804</v>
      </c>
      <c r="H16" s="734">
        <v>642</v>
      </c>
      <c r="I16" s="771">
        <v>0.52883031301482697</v>
      </c>
      <c r="J16" s="799">
        <v>422344.67000000016</v>
      </c>
      <c r="K16" s="748">
        <v>0.55300573506984196</v>
      </c>
      <c r="L16" s="734">
        <v>572</v>
      </c>
      <c r="M16" s="771">
        <v>0.47116968698517298</v>
      </c>
    </row>
    <row r="17" spans="1:13" ht="14.45" customHeight="1" x14ac:dyDescent="0.2">
      <c r="A17" s="789" t="s">
        <v>2428</v>
      </c>
      <c r="B17" s="780">
        <v>46476.25</v>
      </c>
      <c r="C17" s="730">
        <v>1</v>
      </c>
      <c r="D17" s="793">
        <v>61</v>
      </c>
      <c r="E17" s="796" t="s">
        <v>2428</v>
      </c>
      <c r="F17" s="780">
        <v>12830.960000000003</v>
      </c>
      <c r="G17" s="748">
        <v>0.27607563002608865</v>
      </c>
      <c r="H17" s="734">
        <v>39</v>
      </c>
      <c r="I17" s="771">
        <v>0.63934426229508201</v>
      </c>
      <c r="J17" s="799">
        <v>33645.29</v>
      </c>
      <c r="K17" s="748">
        <v>0.72392436997391141</v>
      </c>
      <c r="L17" s="734">
        <v>22</v>
      </c>
      <c r="M17" s="771">
        <v>0.36065573770491804</v>
      </c>
    </row>
    <row r="18" spans="1:13" ht="14.45" customHeight="1" x14ac:dyDescent="0.2">
      <c r="A18" s="789" t="s">
        <v>2429</v>
      </c>
      <c r="B18" s="780">
        <v>0</v>
      </c>
      <c r="C18" s="730"/>
      <c r="D18" s="793">
        <v>1</v>
      </c>
      <c r="E18" s="796" t="s">
        <v>2429</v>
      </c>
      <c r="F18" s="780"/>
      <c r="G18" s="748"/>
      <c r="H18" s="734"/>
      <c r="I18" s="771">
        <v>0</v>
      </c>
      <c r="J18" s="799">
        <v>0</v>
      </c>
      <c r="K18" s="748"/>
      <c r="L18" s="734">
        <v>1</v>
      </c>
      <c r="M18" s="771">
        <v>1</v>
      </c>
    </row>
    <row r="19" spans="1:13" ht="14.45" customHeight="1" x14ac:dyDescent="0.2">
      <c r="A19" s="789" t="s">
        <v>2430</v>
      </c>
      <c r="B19" s="780">
        <v>7508.2100000000028</v>
      </c>
      <c r="C19" s="730">
        <v>1</v>
      </c>
      <c r="D19" s="793">
        <v>44</v>
      </c>
      <c r="E19" s="796" t="s">
        <v>2430</v>
      </c>
      <c r="F19" s="780">
        <v>2281.7799999999993</v>
      </c>
      <c r="G19" s="748">
        <v>0.30390465903324476</v>
      </c>
      <c r="H19" s="734">
        <v>15</v>
      </c>
      <c r="I19" s="771">
        <v>0.34090909090909088</v>
      </c>
      <c r="J19" s="799">
        <v>5226.430000000003</v>
      </c>
      <c r="K19" s="748">
        <v>0.69609534096675518</v>
      </c>
      <c r="L19" s="734">
        <v>29</v>
      </c>
      <c r="M19" s="771">
        <v>0.65909090909090906</v>
      </c>
    </row>
    <row r="20" spans="1:13" ht="14.45" customHeight="1" x14ac:dyDescent="0.2">
      <c r="A20" s="789" t="s">
        <v>2431</v>
      </c>
      <c r="B20" s="780">
        <v>1006.2600000000001</v>
      </c>
      <c r="C20" s="730">
        <v>1</v>
      </c>
      <c r="D20" s="793">
        <v>10</v>
      </c>
      <c r="E20" s="796" t="s">
        <v>2431</v>
      </c>
      <c r="F20" s="780">
        <v>161.38</v>
      </c>
      <c r="G20" s="748">
        <v>0.16037604595233834</v>
      </c>
      <c r="H20" s="734">
        <v>2</v>
      </c>
      <c r="I20" s="771">
        <v>0.2</v>
      </c>
      <c r="J20" s="799">
        <v>844.88000000000011</v>
      </c>
      <c r="K20" s="748">
        <v>0.83962395404766166</v>
      </c>
      <c r="L20" s="734">
        <v>8</v>
      </c>
      <c r="M20" s="771">
        <v>0.8</v>
      </c>
    </row>
    <row r="21" spans="1:13" ht="14.45" customHeight="1" x14ac:dyDescent="0.2">
      <c r="A21" s="789" t="s">
        <v>2432</v>
      </c>
      <c r="B21" s="780">
        <v>19382.349999999995</v>
      </c>
      <c r="C21" s="730">
        <v>1</v>
      </c>
      <c r="D21" s="793">
        <v>107</v>
      </c>
      <c r="E21" s="796" t="s">
        <v>2432</v>
      </c>
      <c r="F21" s="780">
        <v>3932.8599999999997</v>
      </c>
      <c r="G21" s="748">
        <v>0.20290934793768561</v>
      </c>
      <c r="H21" s="734">
        <v>29</v>
      </c>
      <c r="I21" s="771">
        <v>0.27102803738317754</v>
      </c>
      <c r="J21" s="799">
        <v>15449.489999999996</v>
      </c>
      <c r="K21" s="748">
        <v>0.79709065206231444</v>
      </c>
      <c r="L21" s="734">
        <v>78</v>
      </c>
      <c r="M21" s="771">
        <v>0.7289719626168224</v>
      </c>
    </row>
    <row r="22" spans="1:13" ht="14.45" customHeight="1" x14ac:dyDescent="0.2">
      <c r="A22" s="789" t="s">
        <v>2433</v>
      </c>
      <c r="B22" s="780">
        <v>274398.22000000009</v>
      </c>
      <c r="C22" s="730">
        <v>1</v>
      </c>
      <c r="D22" s="793">
        <v>300</v>
      </c>
      <c r="E22" s="796" t="s">
        <v>2433</v>
      </c>
      <c r="F22" s="780">
        <v>125215.92</v>
      </c>
      <c r="G22" s="748">
        <v>0.45632919922002396</v>
      </c>
      <c r="H22" s="734">
        <v>145</v>
      </c>
      <c r="I22" s="771">
        <v>0.48333333333333334</v>
      </c>
      <c r="J22" s="799">
        <v>149182.30000000008</v>
      </c>
      <c r="K22" s="748">
        <v>0.54367080077997598</v>
      </c>
      <c r="L22" s="734">
        <v>155</v>
      </c>
      <c r="M22" s="771">
        <v>0.51666666666666672</v>
      </c>
    </row>
    <row r="23" spans="1:13" ht="14.45" customHeight="1" thickBot="1" x14ac:dyDescent="0.25">
      <c r="A23" s="790" t="s">
        <v>2434</v>
      </c>
      <c r="B23" s="781">
        <v>230.09000000000003</v>
      </c>
      <c r="C23" s="737">
        <v>1</v>
      </c>
      <c r="D23" s="794">
        <v>9</v>
      </c>
      <c r="E23" s="797" t="s">
        <v>2434</v>
      </c>
      <c r="F23" s="781">
        <v>230.09000000000003</v>
      </c>
      <c r="G23" s="749">
        <v>1</v>
      </c>
      <c r="H23" s="741">
        <v>7</v>
      </c>
      <c r="I23" s="772">
        <v>0.77777777777777779</v>
      </c>
      <c r="J23" s="800">
        <v>0</v>
      </c>
      <c r="K23" s="749">
        <v>0</v>
      </c>
      <c r="L23" s="741">
        <v>2</v>
      </c>
      <c r="M23" s="772">
        <v>0.22222222222222221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3F12F4C-0D7C-4EE1-8A67-393C045E7D7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3851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1724301.6600000041</v>
      </c>
      <c r="N3" s="70">
        <f>SUBTOTAL(9,N7:N1048576)</f>
        <v>6734</v>
      </c>
      <c r="O3" s="70">
        <f>SUBTOTAL(9,O7:O1048576)</f>
        <v>3238</v>
      </c>
      <c r="P3" s="70">
        <f>SUBTOTAL(9,P7:P1048576)</f>
        <v>791981.93000000063</v>
      </c>
      <c r="Q3" s="71">
        <f>IF(M3=0,0,P3/M3)</f>
        <v>0.45930590242544844</v>
      </c>
      <c r="R3" s="70">
        <f>SUBTOTAL(9,R7:R1048576)</f>
        <v>3483</v>
      </c>
      <c r="S3" s="71">
        <f>IF(N3=0,0,R3/N3)</f>
        <v>0.51722601722601724</v>
      </c>
      <c r="T3" s="70">
        <f>SUBTOTAL(9,T7:T1048576)</f>
        <v>1559</v>
      </c>
      <c r="U3" s="72">
        <f>IF(O3=0,0,T3/O3)</f>
        <v>0.48147004323656578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2403</v>
      </c>
      <c r="C7" s="807" t="s">
        <v>2407</v>
      </c>
      <c r="D7" s="808" t="s">
        <v>3848</v>
      </c>
      <c r="E7" s="809" t="s">
        <v>2416</v>
      </c>
      <c r="F7" s="807" t="s">
        <v>2404</v>
      </c>
      <c r="G7" s="807" t="s">
        <v>2435</v>
      </c>
      <c r="H7" s="807" t="s">
        <v>648</v>
      </c>
      <c r="I7" s="807" t="s">
        <v>2436</v>
      </c>
      <c r="J7" s="807" t="s">
        <v>1311</v>
      </c>
      <c r="K7" s="807" t="s">
        <v>2437</v>
      </c>
      <c r="L7" s="810">
        <v>84.21</v>
      </c>
      <c r="M7" s="810">
        <v>84.21</v>
      </c>
      <c r="N7" s="807">
        <v>1</v>
      </c>
      <c r="O7" s="811">
        <v>1</v>
      </c>
      <c r="P7" s="810">
        <v>84.21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50</v>
      </c>
      <c r="B8" s="822" t="s">
        <v>2403</v>
      </c>
      <c r="C8" s="822" t="s">
        <v>2407</v>
      </c>
      <c r="D8" s="823" t="s">
        <v>3848</v>
      </c>
      <c r="E8" s="824" t="s">
        <v>2425</v>
      </c>
      <c r="F8" s="822" t="s">
        <v>2404</v>
      </c>
      <c r="G8" s="822" t="s">
        <v>2438</v>
      </c>
      <c r="H8" s="822" t="s">
        <v>648</v>
      </c>
      <c r="I8" s="822" t="s">
        <v>2033</v>
      </c>
      <c r="J8" s="822" t="s">
        <v>731</v>
      </c>
      <c r="K8" s="822" t="s">
        <v>638</v>
      </c>
      <c r="L8" s="825">
        <v>117.03</v>
      </c>
      <c r="M8" s="825">
        <v>117.03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2403</v>
      </c>
      <c r="C9" s="822" t="s">
        <v>2407</v>
      </c>
      <c r="D9" s="823" t="s">
        <v>3848</v>
      </c>
      <c r="E9" s="824" t="s">
        <v>2425</v>
      </c>
      <c r="F9" s="822" t="s">
        <v>2404</v>
      </c>
      <c r="G9" s="822" t="s">
        <v>2438</v>
      </c>
      <c r="H9" s="822" t="s">
        <v>648</v>
      </c>
      <c r="I9" s="822" t="s">
        <v>2032</v>
      </c>
      <c r="J9" s="822" t="s">
        <v>731</v>
      </c>
      <c r="K9" s="822" t="s">
        <v>736</v>
      </c>
      <c r="L9" s="825">
        <v>35.11</v>
      </c>
      <c r="M9" s="825">
        <v>35.11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2403</v>
      </c>
      <c r="C10" s="822" t="s">
        <v>2407</v>
      </c>
      <c r="D10" s="823" t="s">
        <v>3848</v>
      </c>
      <c r="E10" s="824" t="s">
        <v>2430</v>
      </c>
      <c r="F10" s="822" t="s">
        <v>2404</v>
      </c>
      <c r="G10" s="822" t="s">
        <v>2439</v>
      </c>
      <c r="H10" s="822" t="s">
        <v>329</v>
      </c>
      <c r="I10" s="822" t="s">
        <v>2440</v>
      </c>
      <c r="J10" s="822" t="s">
        <v>676</v>
      </c>
      <c r="K10" s="822" t="s">
        <v>2441</v>
      </c>
      <c r="L10" s="825">
        <v>10.55</v>
      </c>
      <c r="M10" s="825">
        <v>10.55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50</v>
      </c>
      <c r="B11" s="822" t="s">
        <v>2403</v>
      </c>
      <c r="C11" s="822" t="s">
        <v>2407</v>
      </c>
      <c r="D11" s="823" t="s">
        <v>3848</v>
      </c>
      <c r="E11" s="824" t="s">
        <v>2431</v>
      </c>
      <c r="F11" s="822" t="s">
        <v>2404</v>
      </c>
      <c r="G11" s="822" t="s">
        <v>2438</v>
      </c>
      <c r="H11" s="822" t="s">
        <v>648</v>
      </c>
      <c r="I11" s="822" t="s">
        <v>2031</v>
      </c>
      <c r="J11" s="822" t="s">
        <v>731</v>
      </c>
      <c r="K11" s="822" t="s">
        <v>734</v>
      </c>
      <c r="L11" s="825">
        <v>17.559999999999999</v>
      </c>
      <c r="M11" s="825">
        <v>17.559999999999999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50</v>
      </c>
      <c r="B12" s="822" t="s">
        <v>2403</v>
      </c>
      <c r="C12" s="822" t="s">
        <v>2407</v>
      </c>
      <c r="D12" s="823" t="s">
        <v>3848</v>
      </c>
      <c r="E12" s="824" t="s">
        <v>2431</v>
      </c>
      <c r="F12" s="822" t="s">
        <v>2404</v>
      </c>
      <c r="G12" s="822" t="s">
        <v>2442</v>
      </c>
      <c r="H12" s="822" t="s">
        <v>329</v>
      </c>
      <c r="I12" s="822" t="s">
        <v>2443</v>
      </c>
      <c r="J12" s="822" t="s">
        <v>1484</v>
      </c>
      <c r="K12" s="822" t="s">
        <v>2444</v>
      </c>
      <c r="L12" s="825">
        <v>73.989999999999995</v>
      </c>
      <c r="M12" s="825">
        <v>73.989999999999995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50</v>
      </c>
      <c r="B13" s="822" t="s">
        <v>2403</v>
      </c>
      <c r="C13" s="822" t="s">
        <v>2407</v>
      </c>
      <c r="D13" s="823" t="s">
        <v>3848</v>
      </c>
      <c r="E13" s="824" t="s">
        <v>2431</v>
      </c>
      <c r="F13" s="822" t="s">
        <v>2404</v>
      </c>
      <c r="G13" s="822" t="s">
        <v>2439</v>
      </c>
      <c r="H13" s="822" t="s">
        <v>329</v>
      </c>
      <c r="I13" s="822" t="s">
        <v>2440</v>
      </c>
      <c r="J13" s="822" t="s">
        <v>676</v>
      </c>
      <c r="K13" s="822" t="s">
        <v>2441</v>
      </c>
      <c r="L13" s="825">
        <v>10.55</v>
      </c>
      <c r="M13" s="825">
        <v>10.55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50</v>
      </c>
      <c r="B14" s="822" t="s">
        <v>2403</v>
      </c>
      <c r="C14" s="822" t="s">
        <v>2407</v>
      </c>
      <c r="D14" s="823" t="s">
        <v>3848</v>
      </c>
      <c r="E14" s="824" t="s">
        <v>2431</v>
      </c>
      <c r="F14" s="822" t="s">
        <v>2404</v>
      </c>
      <c r="G14" s="822" t="s">
        <v>2445</v>
      </c>
      <c r="H14" s="822" t="s">
        <v>648</v>
      </c>
      <c r="I14" s="822" t="s">
        <v>2446</v>
      </c>
      <c r="J14" s="822" t="s">
        <v>1170</v>
      </c>
      <c r="K14" s="822" t="s">
        <v>736</v>
      </c>
      <c r="L14" s="825">
        <v>34.47</v>
      </c>
      <c r="M14" s="825">
        <v>34.47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50</v>
      </c>
      <c r="B15" s="822" t="s">
        <v>2403</v>
      </c>
      <c r="C15" s="822" t="s">
        <v>2407</v>
      </c>
      <c r="D15" s="823" t="s">
        <v>3848</v>
      </c>
      <c r="E15" s="824" t="s">
        <v>2431</v>
      </c>
      <c r="F15" s="822" t="s">
        <v>2404</v>
      </c>
      <c r="G15" s="822" t="s">
        <v>2447</v>
      </c>
      <c r="H15" s="822" t="s">
        <v>329</v>
      </c>
      <c r="I15" s="822" t="s">
        <v>2448</v>
      </c>
      <c r="J15" s="822" t="s">
        <v>2449</v>
      </c>
      <c r="K15" s="822" t="s">
        <v>2450</v>
      </c>
      <c r="L15" s="825">
        <v>154.36000000000001</v>
      </c>
      <c r="M15" s="825">
        <v>154.36000000000001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50</v>
      </c>
      <c r="B16" s="822" t="s">
        <v>2403</v>
      </c>
      <c r="C16" s="822" t="s">
        <v>2407</v>
      </c>
      <c r="D16" s="823" t="s">
        <v>3848</v>
      </c>
      <c r="E16" s="824" t="s">
        <v>2432</v>
      </c>
      <c r="F16" s="822" t="s">
        <v>2404</v>
      </c>
      <c r="G16" s="822" t="s">
        <v>2451</v>
      </c>
      <c r="H16" s="822" t="s">
        <v>329</v>
      </c>
      <c r="I16" s="822" t="s">
        <v>2452</v>
      </c>
      <c r="J16" s="822" t="s">
        <v>2453</v>
      </c>
      <c r="K16" s="822" t="s">
        <v>2454</v>
      </c>
      <c r="L16" s="825">
        <v>33.31</v>
      </c>
      <c r="M16" s="825">
        <v>33.31</v>
      </c>
      <c r="N16" s="822">
        <v>1</v>
      </c>
      <c r="O16" s="826">
        <v>1</v>
      </c>
      <c r="P16" s="825">
        <v>33.31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50</v>
      </c>
      <c r="B17" s="822" t="s">
        <v>2403</v>
      </c>
      <c r="C17" s="822" t="s">
        <v>2407</v>
      </c>
      <c r="D17" s="823" t="s">
        <v>3848</v>
      </c>
      <c r="E17" s="824" t="s">
        <v>2429</v>
      </c>
      <c r="F17" s="822" t="s">
        <v>2404</v>
      </c>
      <c r="G17" s="822" t="s">
        <v>2455</v>
      </c>
      <c r="H17" s="822" t="s">
        <v>329</v>
      </c>
      <c r="I17" s="822" t="s">
        <v>2456</v>
      </c>
      <c r="J17" s="822" t="s">
        <v>2457</v>
      </c>
      <c r="K17" s="822" t="s">
        <v>2458</v>
      </c>
      <c r="L17" s="825">
        <v>0</v>
      </c>
      <c r="M17" s="825">
        <v>0</v>
      </c>
      <c r="N17" s="822">
        <v>1</v>
      </c>
      <c r="O17" s="826">
        <v>1</v>
      </c>
      <c r="P17" s="825"/>
      <c r="Q17" s="827"/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50</v>
      </c>
      <c r="B18" s="822" t="s">
        <v>2403</v>
      </c>
      <c r="C18" s="822" t="s">
        <v>2407</v>
      </c>
      <c r="D18" s="823" t="s">
        <v>3848</v>
      </c>
      <c r="E18" s="824" t="s">
        <v>2417</v>
      </c>
      <c r="F18" s="822" t="s">
        <v>2404</v>
      </c>
      <c r="G18" s="822" t="s">
        <v>2459</v>
      </c>
      <c r="H18" s="822" t="s">
        <v>648</v>
      </c>
      <c r="I18" s="822" t="s">
        <v>2077</v>
      </c>
      <c r="J18" s="822" t="s">
        <v>2078</v>
      </c>
      <c r="K18" s="822" t="s">
        <v>2079</v>
      </c>
      <c r="L18" s="825">
        <v>220.53</v>
      </c>
      <c r="M18" s="825">
        <v>220.53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50</v>
      </c>
      <c r="B19" s="822" t="s">
        <v>2403</v>
      </c>
      <c r="C19" s="822" t="s">
        <v>2407</v>
      </c>
      <c r="D19" s="823" t="s">
        <v>3848</v>
      </c>
      <c r="E19" s="824" t="s">
        <v>2417</v>
      </c>
      <c r="F19" s="822" t="s">
        <v>2404</v>
      </c>
      <c r="G19" s="822" t="s">
        <v>2460</v>
      </c>
      <c r="H19" s="822" t="s">
        <v>329</v>
      </c>
      <c r="I19" s="822" t="s">
        <v>2461</v>
      </c>
      <c r="J19" s="822" t="s">
        <v>712</v>
      </c>
      <c r="K19" s="822" t="s">
        <v>716</v>
      </c>
      <c r="L19" s="825">
        <v>10.65</v>
      </c>
      <c r="M19" s="825">
        <v>10.65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50</v>
      </c>
      <c r="B20" s="822" t="s">
        <v>2403</v>
      </c>
      <c r="C20" s="822" t="s">
        <v>2407</v>
      </c>
      <c r="D20" s="823" t="s">
        <v>3848</v>
      </c>
      <c r="E20" s="824" t="s">
        <v>2417</v>
      </c>
      <c r="F20" s="822" t="s">
        <v>2404</v>
      </c>
      <c r="G20" s="822" t="s">
        <v>2462</v>
      </c>
      <c r="H20" s="822" t="s">
        <v>329</v>
      </c>
      <c r="I20" s="822" t="s">
        <v>2463</v>
      </c>
      <c r="J20" s="822" t="s">
        <v>2464</v>
      </c>
      <c r="K20" s="822" t="s">
        <v>2465</v>
      </c>
      <c r="L20" s="825">
        <v>57.28</v>
      </c>
      <c r="M20" s="825">
        <v>57.28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50</v>
      </c>
      <c r="B21" s="822" t="s">
        <v>2403</v>
      </c>
      <c r="C21" s="822" t="s">
        <v>2407</v>
      </c>
      <c r="D21" s="823" t="s">
        <v>3848</v>
      </c>
      <c r="E21" s="824" t="s">
        <v>2418</v>
      </c>
      <c r="F21" s="822" t="s">
        <v>2404</v>
      </c>
      <c r="G21" s="822" t="s">
        <v>2466</v>
      </c>
      <c r="H21" s="822" t="s">
        <v>329</v>
      </c>
      <c r="I21" s="822" t="s">
        <v>2467</v>
      </c>
      <c r="J21" s="822" t="s">
        <v>2468</v>
      </c>
      <c r="K21" s="822" t="s">
        <v>772</v>
      </c>
      <c r="L21" s="825">
        <v>78.33</v>
      </c>
      <c r="M21" s="825">
        <v>78.33</v>
      </c>
      <c r="N21" s="822">
        <v>1</v>
      </c>
      <c r="O21" s="826">
        <v>1</v>
      </c>
      <c r="P21" s="825">
        <v>78.33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50</v>
      </c>
      <c r="B22" s="822" t="s">
        <v>2403</v>
      </c>
      <c r="C22" s="822" t="s">
        <v>2409</v>
      </c>
      <c r="D22" s="823" t="s">
        <v>3849</v>
      </c>
      <c r="E22" s="824" t="s">
        <v>2419</v>
      </c>
      <c r="F22" s="822" t="s">
        <v>2404</v>
      </c>
      <c r="G22" s="822" t="s">
        <v>2469</v>
      </c>
      <c r="H22" s="822" t="s">
        <v>648</v>
      </c>
      <c r="I22" s="822" t="s">
        <v>1956</v>
      </c>
      <c r="J22" s="822" t="s">
        <v>927</v>
      </c>
      <c r="K22" s="822" t="s">
        <v>1957</v>
      </c>
      <c r="L22" s="825">
        <v>736.33</v>
      </c>
      <c r="M22" s="825">
        <v>2208.9900000000002</v>
      </c>
      <c r="N22" s="822">
        <v>3</v>
      </c>
      <c r="O22" s="826">
        <v>2</v>
      </c>
      <c r="P22" s="825">
        <v>2208.9900000000002</v>
      </c>
      <c r="Q22" s="827">
        <v>1</v>
      </c>
      <c r="R22" s="822">
        <v>3</v>
      </c>
      <c r="S22" s="827">
        <v>1</v>
      </c>
      <c r="T22" s="826">
        <v>2</v>
      </c>
      <c r="U22" s="828">
        <v>1</v>
      </c>
    </row>
    <row r="23" spans="1:21" ht="14.45" customHeight="1" x14ac:dyDescent="0.2">
      <c r="A23" s="821">
        <v>50</v>
      </c>
      <c r="B23" s="822" t="s">
        <v>2403</v>
      </c>
      <c r="C23" s="822" t="s">
        <v>2409</v>
      </c>
      <c r="D23" s="823" t="s">
        <v>3849</v>
      </c>
      <c r="E23" s="824" t="s">
        <v>2420</v>
      </c>
      <c r="F23" s="822" t="s">
        <v>2404</v>
      </c>
      <c r="G23" s="822" t="s">
        <v>2470</v>
      </c>
      <c r="H23" s="822" t="s">
        <v>329</v>
      </c>
      <c r="I23" s="822" t="s">
        <v>2471</v>
      </c>
      <c r="J23" s="822" t="s">
        <v>2472</v>
      </c>
      <c r="K23" s="822" t="s">
        <v>2473</v>
      </c>
      <c r="L23" s="825">
        <v>36.270000000000003</v>
      </c>
      <c r="M23" s="825">
        <v>36.270000000000003</v>
      </c>
      <c r="N23" s="822">
        <v>1</v>
      </c>
      <c r="O23" s="826">
        <v>0.5</v>
      </c>
      <c r="P23" s="825">
        <v>36.270000000000003</v>
      </c>
      <c r="Q23" s="827">
        <v>1</v>
      </c>
      <c r="R23" s="822">
        <v>1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50</v>
      </c>
      <c r="B24" s="822" t="s">
        <v>2403</v>
      </c>
      <c r="C24" s="822" t="s">
        <v>2409</v>
      </c>
      <c r="D24" s="823" t="s">
        <v>3849</v>
      </c>
      <c r="E24" s="824" t="s">
        <v>2420</v>
      </c>
      <c r="F24" s="822" t="s">
        <v>2404</v>
      </c>
      <c r="G24" s="822" t="s">
        <v>2470</v>
      </c>
      <c r="H24" s="822" t="s">
        <v>648</v>
      </c>
      <c r="I24" s="822" t="s">
        <v>2171</v>
      </c>
      <c r="J24" s="822" t="s">
        <v>661</v>
      </c>
      <c r="K24" s="822" t="s">
        <v>662</v>
      </c>
      <c r="L24" s="825">
        <v>65.28</v>
      </c>
      <c r="M24" s="825">
        <v>65.28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50</v>
      </c>
      <c r="B25" s="822" t="s">
        <v>2403</v>
      </c>
      <c r="C25" s="822" t="s">
        <v>2409</v>
      </c>
      <c r="D25" s="823" t="s">
        <v>3849</v>
      </c>
      <c r="E25" s="824" t="s">
        <v>2420</v>
      </c>
      <c r="F25" s="822" t="s">
        <v>2404</v>
      </c>
      <c r="G25" s="822" t="s">
        <v>2474</v>
      </c>
      <c r="H25" s="822" t="s">
        <v>329</v>
      </c>
      <c r="I25" s="822" t="s">
        <v>2475</v>
      </c>
      <c r="J25" s="822" t="s">
        <v>2476</v>
      </c>
      <c r="K25" s="822" t="s">
        <v>2213</v>
      </c>
      <c r="L25" s="825">
        <v>11.71</v>
      </c>
      <c r="M25" s="825">
        <v>23.42</v>
      </c>
      <c r="N25" s="822">
        <v>2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50</v>
      </c>
      <c r="B26" s="822" t="s">
        <v>2403</v>
      </c>
      <c r="C26" s="822" t="s">
        <v>2409</v>
      </c>
      <c r="D26" s="823" t="s">
        <v>3849</v>
      </c>
      <c r="E26" s="824" t="s">
        <v>2420</v>
      </c>
      <c r="F26" s="822" t="s">
        <v>2404</v>
      </c>
      <c r="G26" s="822" t="s">
        <v>2477</v>
      </c>
      <c r="H26" s="822" t="s">
        <v>648</v>
      </c>
      <c r="I26" s="822" t="s">
        <v>1977</v>
      </c>
      <c r="J26" s="822" t="s">
        <v>796</v>
      </c>
      <c r="K26" s="822" t="s">
        <v>1978</v>
      </c>
      <c r="L26" s="825">
        <v>80.010000000000005</v>
      </c>
      <c r="M26" s="825">
        <v>160.02000000000001</v>
      </c>
      <c r="N26" s="822">
        <v>2</v>
      </c>
      <c r="O26" s="826">
        <v>1.5</v>
      </c>
      <c r="P26" s="825">
        <v>80.010000000000005</v>
      </c>
      <c r="Q26" s="827">
        <v>0.5</v>
      </c>
      <c r="R26" s="822">
        <v>1</v>
      </c>
      <c r="S26" s="827">
        <v>0.5</v>
      </c>
      <c r="T26" s="826">
        <v>1</v>
      </c>
      <c r="U26" s="828">
        <v>0.66666666666666663</v>
      </c>
    </row>
    <row r="27" spans="1:21" ht="14.45" customHeight="1" x14ac:dyDescent="0.2">
      <c r="A27" s="821">
        <v>50</v>
      </c>
      <c r="B27" s="822" t="s">
        <v>2403</v>
      </c>
      <c r="C27" s="822" t="s">
        <v>2409</v>
      </c>
      <c r="D27" s="823" t="s">
        <v>3849</v>
      </c>
      <c r="E27" s="824" t="s">
        <v>2420</v>
      </c>
      <c r="F27" s="822" t="s">
        <v>2404</v>
      </c>
      <c r="G27" s="822" t="s">
        <v>2478</v>
      </c>
      <c r="H27" s="822" t="s">
        <v>329</v>
      </c>
      <c r="I27" s="822" t="s">
        <v>2479</v>
      </c>
      <c r="J27" s="822" t="s">
        <v>2480</v>
      </c>
      <c r="K27" s="822" t="s">
        <v>2481</v>
      </c>
      <c r="L27" s="825">
        <v>62.18</v>
      </c>
      <c r="M27" s="825">
        <v>62.18</v>
      </c>
      <c r="N27" s="822">
        <v>1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50</v>
      </c>
      <c r="B28" s="822" t="s">
        <v>2403</v>
      </c>
      <c r="C28" s="822" t="s">
        <v>2409</v>
      </c>
      <c r="D28" s="823" t="s">
        <v>3849</v>
      </c>
      <c r="E28" s="824" t="s">
        <v>2420</v>
      </c>
      <c r="F28" s="822" t="s">
        <v>2404</v>
      </c>
      <c r="G28" s="822" t="s">
        <v>2459</v>
      </c>
      <c r="H28" s="822" t="s">
        <v>648</v>
      </c>
      <c r="I28" s="822" t="s">
        <v>2077</v>
      </c>
      <c r="J28" s="822" t="s">
        <v>2078</v>
      </c>
      <c r="K28" s="822" t="s">
        <v>2079</v>
      </c>
      <c r="L28" s="825">
        <v>220.53</v>
      </c>
      <c r="M28" s="825">
        <v>220.53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50</v>
      </c>
      <c r="B29" s="822" t="s">
        <v>2403</v>
      </c>
      <c r="C29" s="822" t="s">
        <v>2409</v>
      </c>
      <c r="D29" s="823" t="s">
        <v>3849</v>
      </c>
      <c r="E29" s="824" t="s">
        <v>2420</v>
      </c>
      <c r="F29" s="822" t="s">
        <v>2404</v>
      </c>
      <c r="G29" s="822" t="s">
        <v>2459</v>
      </c>
      <c r="H29" s="822" t="s">
        <v>648</v>
      </c>
      <c r="I29" s="822" t="s">
        <v>2077</v>
      </c>
      <c r="J29" s="822" t="s">
        <v>2078</v>
      </c>
      <c r="K29" s="822" t="s">
        <v>2079</v>
      </c>
      <c r="L29" s="825">
        <v>130.51</v>
      </c>
      <c r="M29" s="825">
        <v>130.51</v>
      </c>
      <c r="N29" s="822">
        <v>1</v>
      </c>
      <c r="O29" s="826">
        <v>0.5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50</v>
      </c>
      <c r="B30" s="822" t="s">
        <v>2403</v>
      </c>
      <c r="C30" s="822" t="s">
        <v>2409</v>
      </c>
      <c r="D30" s="823" t="s">
        <v>3849</v>
      </c>
      <c r="E30" s="824" t="s">
        <v>2420</v>
      </c>
      <c r="F30" s="822" t="s">
        <v>2404</v>
      </c>
      <c r="G30" s="822" t="s">
        <v>2459</v>
      </c>
      <c r="H30" s="822" t="s">
        <v>329</v>
      </c>
      <c r="I30" s="822" t="s">
        <v>2083</v>
      </c>
      <c r="J30" s="822" t="s">
        <v>2078</v>
      </c>
      <c r="K30" s="822" t="s">
        <v>1089</v>
      </c>
      <c r="L30" s="825">
        <v>143.35</v>
      </c>
      <c r="M30" s="825">
        <v>143.35</v>
      </c>
      <c r="N30" s="822">
        <v>1</v>
      </c>
      <c r="O30" s="826">
        <v>1</v>
      </c>
      <c r="P30" s="825">
        <v>143.35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50</v>
      </c>
      <c r="B31" s="822" t="s">
        <v>2403</v>
      </c>
      <c r="C31" s="822" t="s">
        <v>2409</v>
      </c>
      <c r="D31" s="823" t="s">
        <v>3849</v>
      </c>
      <c r="E31" s="824" t="s">
        <v>2420</v>
      </c>
      <c r="F31" s="822" t="s">
        <v>2404</v>
      </c>
      <c r="G31" s="822" t="s">
        <v>2459</v>
      </c>
      <c r="H31" s="822" t="s">
        <v>329</v>
      </c>
      <c r="I31" s="822" t="s">
        <v>2482</v>
      </c>
      <c r="J31" s="822" t="s">
        <v>2483</v>
      </c>
      <c r="K31" s="822" t="s">
        <v>2079</v>
      </c>
      <c r="L31" s="825">
        <v>130.51</v>
      </c>
      <c r="M31" s="825">
        <v>130.51</v>
      </c>
      <c r="N31" s="822">
        <v>1</v>
      </c>
      <c r="O31" s="826">
        <v>0.5</v>
      </c>
      <c r="P31" s="825">
        <v>130.51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50</v>
      </c>
      <c r="B32" s="822" t="s">
        <v>2403</v>
      </c>
      <c r="C32" s="822" t="s">
        <v>2409</v>
      </c>
      <c r="D32" s="823" t="s">
        <v>3849</v>
      </c>
      <c r="E32" s="824" t="s">
        <v>2420</v>
      </c>
      <c r="F32" s="822" t="s">
        <v>2404</v>
      </c>
      <c r="G32" s="822" t="s">
        <v>2484</v>
      </c>
      <c r="H32" s="822" t="s">
        <v>329</v>
      </c>
      <c r="I32" s="822" t="s">
        <v>2485</v>
      </c>
      <c r="J32" s="822" t="s">
        <v>2486</v>
      </c>
      <c r="K32" s="822" t="s">
        <v>2487</v>
      </c>
      <c r="L32" s="825">
        <v>80.19</v>
      </c>
      <c r="M32" s="825">
        <v>80.19</v>
      </c>
      <c r="N32" s="822">
        <v>1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50</v>
      </c>
      <c r="B33" s="822" t="s">
        <v>2403</v>
      </c>
      <c r="C33" s="822" t="s">
        <v>2409</v>
      </c>
      <c r="D33" s="823" t="s">
        <v>3849</v>
      </c>
      <c r="E33" s="824" t="s">
        <v>2420</v>
      </c>
      <c r="F33" s="822" t="s">
        <v>2404</v>
      </c>
      <c r="G33" s="822" t="s">
        <v>2438</v>
      </c>
      <c r="H33" s="822" t="s">
        <v>329</v>
      </c>
      <c r="I33" s="822" t="s">
        <v>2488</v>
      </c>
      <c r="J33" s="822" t="s">
        <v>786</v>
      </c>
      <c r="K33" s="822" t="s">
        <v>787</v>
      </c>
      <c r="L33" s="825">
        <v>16.38</v>
      </c>
      <c r="M33" s="825">
        <v>32.76</v>
      </c>
      <c r="N33" s="822">
        <v>2</v>
      </c>
      <c r="O33" s="826">
        <v>1.5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2403</v>
      </c>
      <c r="C34" s="822" t="s">
        <v>2409</v>
      </c>
      <c r="D34" s="823" t="s">
        <v>3849</v>
      </c>
      <c r="E34" s="824" t="s">
        <v>2420</v>
      </c>
      <c r="F34" s="822" t="s">
        <v>2404</v>
      </c>
      <c r="G34" s="822" t="s">
        <v>2438</v>
      </c>
      <c r="H34" s="822" t="s">
        <v>329</v>
      </c>
      <c r="I34" s="822" t="s">
        <v>2489</v>
      </c>
      <c r="J34" s="822" t="s">
        <v>786</v>
      </c>
      <c r="K34" s="822" t="s">
        <v>1493</v>
      </c>
      <c r="L34" s="825">
        <v>32.76</v>
      </c>
      <c r="M34" s="825">
        <v>32.76</v>
      </c>
      <c r="N34" s="822">
        <v>1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50</v>
      </c>
      <c r="B35" s="822" t="s">
        <v>2403</v>
      </c>
      <c r="C35" s="822" t="s">
        <v>2409</v>
      </c>
      <c r="D35" s="823" t="s">
        <v>3849</v>
      </c>
      <c r="E35" s="824" t="s">
        <v>2420</v>
      </c>
      <c r="F35" s="822" t="s">
        <v>2404</v>
      </c>
      <c r="G35" s="822" t="s">
        <v>2438</v>
      </c>
      <c r="H35" s="822" t="s">
        <v>329</v>
      </c>
      <c r="I35" s="822" t="s">
        <v>2490</v>
      </c>
      <c r="J35" s="822" t="s">
        <v>2491</v>
      </c>
      <c r="K35" s="822" t="s">
        <v>736</v>
      </c>
      <c r="L35" s="825">
        <v>35.11</v>
      </c>
      <c r="M35" s="825">
        <v>35.11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50</v>
      </c>
      <c r="B36" s="822" t="s">
        <v>2403</v>
      </c>
      <c r="C36" s="822" t="s">
        <v>2409</v>
      </c>
      <c r="D36" s="823" t="s">
        <v>3849</v>
      </c>
      <c r="E36" s="824" t="s">
        <v>2420</v>
      </c>
      <c r="F36" s="822" t="s">
        <v>2404</v>
      </c>
      <c r="G36" s="822" t="s">
        <v>2438</v>
      </c>
      <c r="H36" s="822" t="s">
        <v>329</v>
      </c>
      <c r="I36" s="822" t="s">
        <v>2492</v>
      </c>
      <c r="J36" s="822" t="s">
        <v>2030</v>
      </c>
      <c r="K36" s="822" t="s">
        <v>734</v>
      </c>
      <c r="L36" s="825">
        <v>17.559999999999999</v>
      </c>
      <c r="M36" s="825">
        <v>17.559999999999999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50</v>
      </c>
      <c r="B37" s="822" t="s">
        <v>2403</v>
      </c>
      <c r="C37" s="822" t="s">
        <v>2409</v>
      </c>
      <c r="D37" s="823" t="s">
        <v>3849</v>
      </c>
      <c r="E37" s="824" t="s">
        <v>2420</v>
      </c>
      <c r="F37" s="822" t="s">
        <v>2404</v>
      </c>
      <c r="G37" s="822" t="s">
        <v>2438</v>
      </c>
      <c r="H37" s="822" t="s">
        <v>329</v>
      </c>
      <c r="I37" s="822" t="s">
        <v>2493</v>
      </c>
      <c r="J37" s="822" t="s">
        <v>785</v>
      </c>
      <c r="K37" s="822" t="s">
        <v>638</v>
      </c>
      <c r="L37" s="825">
        <v>117.03</v>
      </c>
      <c r="M37" s="825">
        <v>117.03</v>
      </c>
      <c r="N37" s="822">
        <v>1</v>
      </c>
      <c r="O37" s="826">
        <v>1</v>
      </c>
      <c r="P37" s="825">
        <v>117.03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50</v>
      </c>
      <c r="B38" s="822" t="s">
        <v>2403</v>
      </c>
      <c r="C38" s="822" t="s">
        <v>2409</v>
      </c>
      <c r="D38" s="823" t="s">
        <v>3849</v>
      </c>
      <c r="E38" s="824" t="s">
        <v>2420</v>
      </c>
      <c r="F38" s="822" t="s">
        <v>2404</v>
      </c>
      <c r="G38" s="822" t="s">
        <v>2438</v>
      </c>
      <c r="H38" s="822" t="s">
        <v>329</v>
      </c>
      <c r="I38" s="822" t="s">
        <v>2494</v>
      </c>
      <c r="J38" s="822" t="s">
        <v>2030</v>
      </c>
      <c r="K38" s="822" t="s">
        <v>736</v>
      </c>
      <c r="L38" s="825">
        <v>35.11</v>
      </c>
      <c r="M38" s="825">
        <v>35.11</v>
      </c>
      <c r="N38" s="822">
        <v>1</v>
      </c>
      <c r="O38" s="826">
        <v>1</v>
      </c>
      <c r="P38" s="825">
        <v>35.11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50</v>
      </c>
      <c r="B39" s="822" t="s">
        <v>2403</v>
      </c>
      <c r="C39" s="822" t="s">
        <v>2409</v>
      </c>
      <c r="D39" s="823" t="s">
        <v>3849</v>
      </c>
      <c r="E39" s="824" t="s">
        <v>2420</v>
      </c>
      <c r="F39" s="822" t="s">
        <v>2404</v>
      </c>
      <c r="G39" s="822" t="s">
        <v>2438</v>
      </c>
      <c r="H39" s="822" t="s">
        <v>329</v>
      </c>
      <c r="I39" s="822" t="s">
        <v>2029</v>
      </c>
      <c r="J39" s="822" t="s">
        <v>2030</v>
      </c>
      <c r="K39" s="822" t="s">
        <v>734</v>
      </c>
      <c r="L39" s="825">
        <v>17.559999999999999</v>
      </c>
      <c r="M39" s="825">
        <v>17.559999999999999</v>
      </c>
      <c r="N39" s="822">
        <v>1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50</v>
      </c>
      <c r="B40" s="822" t="s">
        <v>2403</v>
      </c>
      <c r="C40" s="822" t="s">
        <v>2409</v>
      </c>
      <c r="D40" s="823" t="s">
        <v>3849</v>
      </c>
      <c r="E40" s="824" t="s">
        <v>2420</v>
      </c>
      <c r="F40" s="822" t="s">
        <v>2404</v>
      </c>
      <c r="G40" s="822" t="s">
        <v>2495</v>
      </c>
      <c r="H40" s="822" t="s">
        <v>648</v>
      </c>
      <c r="I40" s="822" t="s">
        <v>1993</v>
      </c>
      <c r="J40" s="822" t="s">
        <v>1994</v>
      </c>
      <c r="K40" s="822" t="s">
        <v>1995</v>
      </c>
      <c r="L40" s="825">
        <v>42.51</v>
      </c>
      <c r="M40" s="825">
        <v>85.02</v>
      </c>
      <c r="N40" s="822">
        <v>2</v>
      </c>
      <c r="O40" s="826">
        <v>1.5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50</v>
      </c>
      <c r="B41" s="822" t="s">
        <v>2403</v>
      </c>
      <c r="C41" s="822" t="s">
        <v>2409</v>
      </c>
      <c r="D41" s="823" t="s">
        <v>3849</v>
      </c>
      <c r="E41" s="824" t="s">
        <v>2420</v>
      </c>
      <c r="F41" s="822" t="s">
        <v>2404</v>
      </c>
      <c r="G41" s="822" t="s">
        <v>2495</v>
      </c>
      <c r="H41" s="822" t="s">
        <v>329</v>
      </c>
      <c r="I41" s="822" t="s">
        <v>2000</v>
      </c>
      <c r="J41" s="822" t="s">
        <v>935</v>
      </c>
      <c r="K41" s="822" t="s">
        <v>1995</v>
      </c>
      <c r="L41" s="825">
        <v>42.51</v>
      </c>
      <c r="M41" s="825">
        <v>127.53</v>
      </c>
      <c r="N41" s="822">
        <v>3</v>
      </c>
      <c r="O41" s="826">
        <v>3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50</v>
      </c>
      <c r="B42" s="822" t="s">
        <v>2403</v>
      </c>
      <c r="C42" s="822" t="s">
        <v>2409</v>
      </c>
      <c r="D42" s="823" t="s">
        <v>3849</v>
      </c>
      <c r="E42" s="824" t="s">
        <v>2420</v>
      </c>
      <c r="F42" s="822" t="s">
        <v>2404</v>
      </c>
      <c r="G42" s="822" t="s">
        <v>2496</v>
      </c>
      <c r="H42" s="822" t="s">
        <v>329</v>
      </c>
      <c r="I42" s="822" t="s">
        <v>2497</v>
      </c>
      <c r="J42" s="822" t="s">
        <v>2498</v>
      </c>
      <c r="K42" s="822" t="s">
        <v>2499</v>
      </c>
      <c r="L42" s="825">
        <v>45.89</v>
      </c>
      <c r="M42" s="825">
        <v>91.78</v>
      </c>
      <c r="N42" s="822">
        <v>2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50</v>
      </c>
      <c r="B43" s="822" t="s">
        <v>2403</v>
      </c>
      <c r="C43" s="822" t="s">
        <v>2409</v>
      </c>
      <c r="D43" s="823" t="s">
        <v>3849</v>
      </c>
      <c r="E43" s="824" t="s">
        <v>2420</v>
      </c>
      <c r="F43" s="822" t="s">
        <v>2404</v>
      </c>
      <c r="G43" s="822" t="s">
        <v>2500</v>
      </c>
      <c r="H43" s="822" t="s">
        <v>329</v>
      </c>
      <c r="I43" s="822" t="s">
        <v>2501</v>
      </c>
      <c r="J43" s="822" t="s">
        <v>2502</v>
      </c>
      <c r="K43" s="822" t="s">
        <v>2503</v>
      </c>
      <c r="L43" s="825">
        <v>51.71</v>
      </c>
      <c r="M43" s="825">
        <v>103.42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50</v>
      </c>
      <c r="B44" s="822" t="s">
        <v>2403</v>
      </c>
      <c r="C44" s="822" t="s">
        <v>2409</v>
      </c>
      <c r="D44" s="823" t="s">
        <v>3849</v>
      </c>
      <c r="E44" s="824" t="s">
        <v>2420</v>
      </c>
      <c r="F44" s="822" t="s">
        <v>2404</v>
      </c>
      <c r="G44" s="822" t="s">
        <v>2504</v>
      </c>
      <c r="H44" s="822" t="s">
        <v>648</v>
      </c>
      <c r="I44" s="822" t="s">
        <v>1963</v>
      </c>
      <c r="J44" s="822" t="s">
        <v>1964</v>
      </c>
      <c r="K44" s="822" t="s">
        <v>1965</v>
      </c>
      <c r="L44" s="825">
        <v>93.43</v>
      </c>
      <c r="M44" s="825">
        <v>186.86</v>
      </c>
      <c r="N44" s="822">
        <v>2</v>
      </c>
      <c r="O44" s="826">
        <v>1.5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50</v>
      </c>
      <c r="B45" s="822" t="s">
        <v>2403</v>
      </c>
      <c r="C45" s="822" t="s">
        <v>2409</v>
      </c>
      <c r="D45" s="823" t="s">
        <v>3849</v>
      </c>
      <c r="E45" s="824" t="s">
        <v>2420</v>
      </c>
      <c r="F45" s="822" t="s">
        <v>2404</v>
      </c>
      <c r="G45" s="822" t="s">
        <v>2505</v>
      </c>
      <c r="H45" s="822" t="s">
        <v>329</v>
      </c>
      <c r="I45" s="822" t="s">
        <v>2506</v>
      </c>
      <c r="J45" s="822" t="s">
        <v>783</v>
      </c>
      <c r="K45" s="822" t="s">
        <v>2507</v>
      </c>
      <c r="L45" s="825">
        <v>577.88</v>
      </c>
      <c r="M45" s="825">
        <v>577.88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50</v>
      </c>
      <c r="B46" s="822" t="s">
        <v>2403</v>
      </c>
      <c r="C46" s="822" t="s">
        <v>2409</v>
      </c>
      <c r="D46" s="823" t="s">
        <v>3849</v>
      </c>
      <c r="E46" s="824" t="s">
        <v>2420</v>
      </c>
      <c r="F46" s="822" t="s">
        <v>2404</v>
      </c>
      <c r="G46" s="822" t="s">
        <v>2439</v>
      </c>
      <c r="H46" s="822" t="s">
        <v>329</v>
      </c>
      <c r="I46" s="822" t="s">
        <v>2440</v>
      </c>
      <c r="J46" s="822" t="s">
        <v>676</v>
      </c>
      <c r="K46" s="822" t="s">
        <v>2441</v>
      </c>
      <c r="L46" s="825">
        <v>10.55</v>
      </c>
      <c r="M46" s="825">
        <v>31.650000000000002</v>
      </c>
      <c r="N46" s="822">
        <v>3</v>
      </c>
      <c r="O46" s="826">
        <v>2.5</v>
      </c>
      <c r="P46" s="825">
        <v>10.55</v>
      </c>
      <c r="Q46" s="827">
        <v>0.33333333333333331</v>
      </c>
      <c r="R46" s="822">
        <v>1</v>
      </c>
      <c r="S46" s="827">
        <v>0.33333333333333331</v>
      </c>
      <c r="T46" s="826">
        <v>1</v>
      </c>
      <c r="U46" s="828">
        <v>0.4</v>
      </c>
    </row>
    <row r="47" spans="1:21" ht="14.45" customHeight="1" x14ac:dyDescent="0.2">
      <c r="A47" s="821">
        <v>50</v>
      </c>
      <c r="B47" s="822" t="s">
        <v>2403</v>
      </c>
      <c r="C47" s="822" t="s">
        <v>2409</v>
      </c>
      <c r="D47" s="823" t="s">
        <v>3849</v>
      </c>
      <c r="E47" s="824" t="s">
        <v>2420</v>
      </c>
      <c r="F47" s="822" t="s">
        <v>2404</v>
      </c>
      <c r="G47" s="822" t="s">
        <v>2439</v>
      </c>
      <c r="H47" s="822" t="s">
        <v>329</v>
      </c>
      <c r="I47" s="822" t="s">
        <v>2508</v>
      </c>
      <c r="J47" s="822" t="s">
        <v>2509</v>
      </c>
      <c r="K47" s="822" t="s">
        <v>2510</v>
      </c>
      <c r="L47" s="825">
        <v>10.55</v>
      </c>
      <c r="M47" s="825">
        <v>21.1</v>
      </c>
      <c r="N47" s="822">
        <v>2</v>
      </c>
      <c r="O47" s="826">
        <v>2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50</v>
      </c>
      <c r="B48" s="822" t="s">
        <v>2403</v>
      </c>
      <c r="C48" s="822" t="s">
        <v>2409</v>
      </c>
      <c r="D48" s="823" t="s">
        <v>3849</v>
      </c>
      <c r="E48" s="824" t="s">
        <v>2420</v>
      </c>
      <c r="F48" s="822" t="s">
        <v>2404</v>
      </c>
      <c r="G48" s="822" t="s">
        <v>2439</v>
      </c>
      <c r="H48" s="822" t="s">
        <v>329</v>
      </c>
      <c r="I48" s="822" t="s">
        <v>2511</v>
      </c>
      <c r="J48" s="822" t="s">
        <v>2512</v>
      </c>
      <c r="K48" s="822" t="s">
        <v>2513</v>
      </c>
      <c r="L48" s="825">
        <v>31.65</v>
      </c>
      <c r="M48" s="825">
        <v>31.65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50</v>
      </c>
      <c r="B49" s="822" t="s">
        <v>2403</v>
      </c>
      <c r="C49" s="822" t="s">
        <v>2409</v>
      </c>
      <c r="D49" s="823" t="s">
        <v>3849</v>
      </c>
      <c r="E49" s="824" t="s">
        <v>2420</v>
      </c>
      <c r="F49" s="822" t="s">
        <v>2404</v>
      </c>
      <c r="G49" s="822" t="s">
        <v>2514</v>
      </c>
      <c r="H49" s="822" t="s">
        <v>329</v>
      </c>
      <c r="I49" s="822" t="s">
        <v>2515</v>
      </c>
      <c r="J49" s="822" t="s">
        <v>2516</v>
      </c>
      <c r="K49" s="822" t="s">
        <v>2517</v>
      </c>
      <c r="L49" s="825">
        <v>69.59</v>
      </c>
      <c r="M49" s="825">
        <v>69.59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50</v>
      </c>
      <c r="B50" s="822" t="s">
        <v>2403</v>
      </c>
      <c r="C50" s="822" t="s">
        <v>2409</v>
      </c>
      <c r="D50" s="823" t="s">
        <v>3849</v>
      </c>
      <c r="E50" s="824" t="s">
        <v>2420</v>
      </c>
      <c r="F50" s="822" t="s">
        <v>2404</v>
      </c>
      <c r="G50" s="822" t="s">
        <v>2460</v>
      </c>
      <c r="H50" s="822" t="s">
        <v>329</v>
      </c>
      <c r="I50" s="822" t="s">
        <v>2518</v>
      </c>
      <c r="J50" s="822" t="s">
        <v>712</v>
      </c>
      <c r="K50" s="822" t="s">
        <v>715</v>
      </c>
      <c r="L50" s="825">
        <v>58.52</v>
      </c>
      <c r="M50" s="825">
        <v>117.04</v>
      </c>
      <c r="N50" s="822">
        <v>2</v>
      </c>
      <c r="O50" s="826">
        <v>2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50</v>
      </c>
      <c r="B51" s="822" t="s">
        <v>2403</v>
      </c>
      <c r="C51" s="822" t="s">
        <v>2409</v>
      </c>
      <c r="D51" s="823" t="s">
        <v>3849</v>
      </c>
      <c r="E51" s="824" t="s">
        <v>2420</v>
      </c>
      <c r="F51" s="822" t="s">
        <v>2404</v>
      </c>
      <c r="G51" s="822" t="s">
        <v>2460</v>
      </c>
      <c r="H51" s="822" t="s">
        <v>648</v>
      </c>
      <c r="I51" s="822" t="s">
        <v>2015</v>
      </c>
      <c r="J51" s="822" t="s">
        <v>712</v>
      </c>
      <c r="K51" s="822" t="s">
        <v>713</v>
      </c>
      <c r="L51" s="825">
        <v>38.04</v>
      </c>
      <c r="M51" s="825">
        <v>38.04</v>
      </c>
      <c r="N51" s="822">
        <v>1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50</v>
      </c>
      <c r="B52" s="822" t="s">
        <v>2403</v>
      </c>
      <c r="C52" s="822" t="s">
        <v>2409</v>
      </c>
      <c r="D52" s="823" t="s">
        <v>3849</v>
      </c>
      <c r="E52" s="824" t="s">
        <v>2420</v>
      </c>
      <c r="F52" s="822" t="s">
        <v>2404</v>
      </c>
      <c r="G52" s="822" t="s">
        <v>2460</v>
      </c>
      <c r="H52" s="822" t="s">
        <v>648</v>
      </c>
      <c r="I52" s="822" t="s">
        <v>2519</v>
      </c>
      <c r="J52" s="822" t="s">
        <v>712</v>
      </c>
      <c r="K52" s="822" t="s">
        <v>2520</v>
      </c>
      <c r="L52" s="825">
        <v>17.559999999999999</v>
      </c>
      <c r="M52" s="825">
        <v>17.559999999999999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50</v>
      </c>
      <c r="B53" s="822" t="s">
        <v>2403</v>
      </c>
      <c r="C53" s="822" t="s">
        <v>2409</v>
      </c>
      <c r="D53" s="823" t="s">
        <v>3849</v>
      </c>
      <c r="E53" s="824" t="s">
        <v>2420</v>
      </c>
      <c r="F53" s="822" t="s">
        <v>2404</v>
      </c>
      <c r="G53" s="822" t="s">
        <v>2469</v>
      </c>
      <c r="H53" s="822" t="s">
        <v>648</v>
      </c>
      <c r="I53" s="822" t="s">
        <v>1956</v>
      </c>
      <c r="J53" s="822" t="s">
        <v>927</v>
      </c>
      <c r="K53" s="822" t="s">
        <v>1957</v>
      </c>
      <c r="L53" s="825">
        <v>736.33</v>
      </c>
      <c r="M53" s="825">
        <v>736.33</v>
      </c>
      <c r="N53" s="822">
        <v>1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50</v>
      </c>
      <c r="B54" s="822" t="s">
        <v>2403</v>
      </c>
      <c r="C54" s="822" t="s">
        <v>2409</v>
      </c>
      <c r="D54" s="823" t="s">
        <v>3849</v>
      </c>
      <c r="E54" s="824" t="s">
        <v>2420</v>
      </c>
      <c r="F54" s="822" t="s">
        <v>2404</v>
      </c>
      <c r="G54" s="822" t="s">
        <v>2469</v>
      </c>
      <c r="H54" s="822" t="s">
        <v>648</v>
      </c>
      <c r="I54" s="822" t="s">
        <v>1950</v>
      </c>
      <c r="J54" s="822" t="s">
        <v>933</v>
      </c>
      <c r="K54" s="822" t="s">
        <v>1951</v>
      </c>
      <c r="L54" s="825">
        <v>1847.49</v>
      </c>
      <c r="M54" s="825">
        <v>1847.49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50</v>
      </c>
      <c r="B55" s="822" t="s">
        <v>2403</v>
      </c>
      <c r="C55" s="822" t="s">
        <v>2409</v>
      </c>
      <c r="D55" s="823" t="s">
        <v>3849</v>
      </c>
      <c r="E55" s="824" t="s">
        <v>2420</v>
      </c>
      <c r="F55" s="822" t="s">
        <v>2404</v>
      </c>
      <c r="G55" s="822" t="s">
        <v>2469</v>
      </c>
      <c r="H55" s="822" t="s">
        <v>648</v>
      </c>
      <c r="I55" s="822" t="s">
        <v>1952</v>
      </c>
      <c r="J55" s="822" t="s">
        <v>927</v>
      </c>
      <c r="K55" s="822" t="s">
        <v>1953</v>
      </c>
      <c r="L55" s="825">
        <v>923.74</v>
      </c>
      <c r="M55" s="825">
        <v>923.74</v>
      </c>
      <c r="N55" s="822">
        <v>1</v>
      </c>
      <c r="O55" s="826">
        <v>1</v>
      </c>
      <c r="P55" s="825">
        <v>923.74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50</v>
      </c>
      <c r="B56" s="822" t="s">
        <v>2403</v>
      </c>
      <c r="C56" s="822" t="s">
        <v>2409</v>
      </c>
      <c r="D56" s="823" t="s">
        <v>3849</v>
      </c>
      <c r="E56" s="824" t="s">
        <v>2420</v>
      </c>
      <c r="F56" s="822" t="s">
        <v>2404</v>
      </c>
      <c r="G56" s="822" t="s">
        <v>2521</v>
      </c>
      <c r="H56" s="822" t="s">
        <v>329</v>
      </c>
      <c r="I56" s="822" t="s">
        <v>2522</v>
      </c>
      <c r="J56" s="822" t="s">
        <v>2523</v>
      </c>
      <c r="K56" s="822" t="s">
        <v>2524</v>
      </c>
      <c r="L56" s="825">
        <v>57.64</v>
      </c>
      <c r="M56" s="825">
        <v>57.64</v>
      </c>
      <c r="N56" s="822">
        <v>1</v>
      </c>
      <c r="O56" s="826">
        <v>1</v>
      </c>
      <c r="P56" s="825">
        <v>57.64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50</v>
      </c>
      <c r="B57" s="822" t="s">
        <v>2403</v>
      </c>
      <c r="C57" s="822" t="s">
        <v>2409</v>
      </c>
      <c r="D57" s="823" t="s">
        <v>3849</v>
      </c>
      <c r="E57" s="824" t="s">
        <v>2420</v>
      </c>
      <c r="F57" s="822" t="s">
        <v>2404</v>
      </c>
      <c r="G57" s="822" t="s">
        <v>2521</v>
      </c>
      <c r="H57" s="822" t="s">
        <v>329</v>
      </c>
      <c r="I57" s="822" t="s">
        <v>2522</v>
      </c>
      <c r="J57" s="822" t="s">
        <v>2523</v>
      </c>
      <c r="K57" s="822" t="s">
        <v>2524</v>
      </c>
      <c r="L57" s="825">
        <v>27.37</v>
      </c>
      <c r="M57" s="825">
        <v>54.74</v>
      </c>
      <c r="N57" s="822">
        <v>2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50</v>
      </c>
      <c r="B58" s="822" t="s">
        <v>2403</v>
      </c>
      <c r="C58" s="822" t="s">
        <v>2409</v>
      </c>
      <c r="D58" s="823" t="s">
        <v>3849</v>
      </c>
      <c r="E58" s="824" t="s">
        <v>2420</v>
      </c>
      <c r="F58" s="822" t="s">
        <v>2404</v>
      </c>
      <c r="G58" s="822" t="s">
        <v>2521</v>
      </c>
      <c r="H58" s="822" t="s">
        <v>329</v>
      </c>
      <c r="I58" s="822" t="s">
        <v>2525</v>
      </c>
      <c r="J58" s="822" t="s">
        <v>2523</v>
      </c>
      <c r="K58" s="822" t="s">
        <v>2526</v>
      </c>
      <c r="L58" s="825">
        <v>0</v>
      </c>
      <c r="M58" s="825">
        <v>0</v>
      </c>
      <c r="N58" s="822">
        <v>2</v>
      </c>
      <c r="O58" s="826">
        <v>1</v>
      </c>
      <c r="P58" s="825">
        <v>0</v>
      </c>
      <c r="Q58" s="827"/>
      <c r="R58" s="822">
        <v>2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50</v>
      </c>
      <c r="B59" s="822" t="s">
        <v>2403</v>
      </c>
      <c r="C59" s="822" t="s">
        <v>2409</v>
      </c>
      <c r="D59" s="823" t="s">
        <v>3849</v>
      </c>
      <c r="E59" s="824" t="s">
        <v>2420</v>
      </c>
      <c r="F59" s="822" t="s">
        <v>2404</v>
      </c>
      <c r="G59" s="822" t="s">
        <v>2527</v>
      </c>
      <c r="H59" s="822" t="s">
        <v>329</v>
      </c>
      <c r="I59" s="822" t="s">
        <v>2528</v>
      </c>
      <c r="J59" s="822" t="s">
        <v>788</v>
      </c>
      <c r="K59" s="822" t="s">
        <v>2529</v>
      </c>
      <c r="L59" s="825">
        <v>57.64</v>
      </c>
      <c r="M59" s="825">
        <v>57.64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50</v>
      </c>
      <c r="B60" s="822" t="s">
        <v>2403</v>
      </c>
      <c r="C60" s="822" t="s">
        <v>2409</v>
      </c>
      <c r="D60" s="823" t="s">
        <v>3849</v>
      </c>
      <c r="E60" s="824" t="s">
        <v>2420</v>
      </c>
      <c r="F60" s="822" t="s">
        <v>2404</v>
      </c>
      <c r="G60" s="822" t="s">
        <v>2527</v>
      </c>
      <c r="H60" s="822" t="s">
        <v>648</v>
      </c>
      <c r="I60" s="822" t="s">
        <v>2530</v>
      </c>
      <c r="J60" s="822" t="s">
        <v>788</v>
      </c>
      <c r="K60" s="822" t="s">
        <v>2531</v>
      </c>
      <c r="L60" s="825">
        <v>28.81</v>
      </c>
      <c r="M60" s="825">
        <v>57.62</v>
      </c>
      <c r="N60" s="822">
        <v>2</v>
      </c>
      <c r="O60" s="826">
        <v>2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50</v>
      </c>
      <c r="B61" s="822" t="s">
        <v>2403</v>
      </c>
      <c r="C61" s="822" t="s">
        <v>2409</v>
      </c>
      <c r="D61" s="823" t="s">
        <v>3849</v>
      </c>
      <c r="E61" s="824" t="s">
        <v>2420</v>
      </c>
      <c r="F61" s="822" t="s">
        <v>2404</v>
      </c>
      <c r="G61" s="822" t="s">
        <v>2445</v>
      </c>
      <c r="H61" s="822" t="s">
        <v>648</v>
      </c>
      <c r="I61" s="822" t="s">
        <v>2446</v>
      </c>
      <c r="J61" s="822" t="s">
        <v>1170</v>
      </c>
      <c r="K61" s="822" t="s">
        <v>736</v>
      </c>
      <c r="L61" s="825">
        <v>34.47</v>
      </c>
      <c r="M61" s="825">
        <v>68.94</v>
      </c>
      <c r="N61" s="822">
        <v>2</v>
      </c>
      <c r="O61" s="826">
        <v>2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50</v>
      </c>
      <c r="B62" s="822" t="s">
        <v>2403</v>
      </c>
      <c r="C62" s="822" t="s">
        <v>2409</v>
      </c>
      <c r="D62" s="823" t="s">
        <v>3849</v>
      </c>
      <c r="E62" s="824" t="s">
        <v>2420</v>
      </c>
      <c r="F62" s="822" t="s">
        <v>2404</v>
      </c>
      <c r="G62" s="822" t="s">
        <v>2532</v>
      </c>
      <c r="H62" s="822" t="s">
        <v>329</v>
      </c>
      <c r="I62" s="822" t="s">
        <v>2533</v>
      </c>
      <c r="J62" s="822" t="s">
        <v>2534</v>
      </c>
      <c r="K62" s="822" t="s">
        <v>2535</v>
      </c>
      <c r="L62" s="825">
        <v>1653.72</v>
      </c>
      <c r="M62" s="825">
        <v>1653.72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50</v>
      </c>
      <c r="B63" s="822" t="s">
        <v>2403</v>
      </c>
      <c r="C63" s="822" t="s">
        <v>2409</v>
      </c>
      <c r="D63" s="823" t="s">
        <v>3849</v>
      </c>
      <c r="E63" s="824" t="s">
        <v>2420</v>
      </c>
      <c r="F63" s="822" t="s">
        <v>2404</v>
      </c>
      <c r="G63" s="822" t="s">
        <v>2536</v>
      </c>
      <c r="H63" s="822" t="s">
        <v>329</v>
      </c>
      <c r="I63" s="822" t="s">
        <v>2537</v>
      </c>
      <c r="J63" s="822" t="s">
        <v>2538</v>
      </c>
      <c r="K63" s="822" t="s">
        <v>1089</v>
      </c>
      <c r="L63" s="825">
        <v>220.53</v>
      </c>
      <c r="M63" s="825">
        <v>441.06</v>
      </c>
      <c r="N63" s="822">
        <v>2</v>
      </c>
      <c r="O63" s="826">
        <v>2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50</v>
      </c>
      <c r="B64" s="822" t="s">
        <v>2403</v>
      </c>
      <c r="C64" s="822" t="s">
        <v>2409</v>
      </c>
      <c r="D64" s="823" t="s">
        <v>3849</v>
      </c>
      <c r="E64" s="824" t="s">
        <v>2420</v>
      </c>
      <c r="F64" s="822" t="s">
        <v>2404</v>
      </c>
      <c r="G64" s="822" t="s">
        <v>2539</v>
      </c>
      <c r="H64" s="822" t="s">
        <v>329</v>
      </c>
      <c r="I64" s="822" t="s">
        <v>2540</v>
      </c>
      <c r="J64" s="822" t="s">
        <v>2541</v>
      </c>
      <c r="K64" s="822" t="s">
        <v>2542</v>
      </c>
      <c r="L64" s="825">
        <v>45.56</v>
      </c>
      <c r="M64" s="825">
        <v>91.12</v>
      </c>
      <c r="N64" s="822">
        <v>2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50</v>
      </c>
      <c r="B65" s="822" t="s">
        <v>2403</v>
      </c>
      <c r="C65" s="822" t="s">
        <v>2409</v>
      </c>
      <c r="D65" s="823" t="s">
        <v>3849</v>
      </c>
      <c r="E65" s="824" t="s">
        <v>2420</v>
      </c>
      <c r="F65" s="822" t="s">
        <v>2404</v>
      </c>
      <c r="G65" s="822" t="s">
        <v>2543</v>
      </c>
      <c r="H65" s="822" t="s">
        <v>329</v>
      </c>
      <c r="I65" s="822" t="s">
        <v>2544</v>
      </c>
      <c r="J65" s="822" t="s">
        <v>1214</v>
      </c>
      <c r="K65" s="822" t="s">
        <v>2545</v>
      </c>
      <c r="L65" s="825">
        <v>128.69999999999999</v>
      </c>
      <c r="M65" s="825">
        <v>386.09999999999997</v>
      </c>
      <c r="N65" s="822">
        <v>3</v>
      </c>
      <c r="O65" s="826">
        <v>3</v>
      </c>
      <c r="P65" s="825">
        <v>128.69999999999999</v>
      </c>
      <c r="Q65" s="827">
        <v>0.33333333333333331</v>
      </c>
      <c r="R65" s="822">
        <v>1</v>
      </c>
      <c r="S65" s="827">
        <v>0.33333333333333331</v>
      </c>
      <c r="T65" s="826">
        <v>1</v>
      </c>
      <c r="U65" s="828">
        <v>0.33333333333333331</v>
      </c>
    </row>
    <row r="66" spans="1:21" ht="14.45" customHeight="1" x14ac:dyDescent="0.2">
      <c r="A66" s="821">
        <v>50</v>
      </c>
      <c r="B66" s="822" t="s">
        <v>2403</v>
      </c>
      <c r="C66" s="822" t="s">
        <v>2409</v>
      </c>
      <c r="D66" s="823" t="s">
        <v>3849</v>
      </c>
      <c r="E66" s="824" t="s">
        <v>2420</v>
      </c>
      <c r="F66" s="822" t="s">
        <v>2404</v>
      </c>
      <c r="G66" s="822" t="s">
        <v>2546</v>
      </c>
      <c r="H66" s="822" t="s">
        <v>329</v>
      </c>
      <c r="I66" s="822" t="s">
        <v>2547</v>
      </c>
      <c r="J66" s="822" t="s">
        <v>1291</v>
      </c>
      <c r="K66" s="822" t="s">
        <v>2548</v>
      </c>
      <c r="L66" s="825">
        <v>42.08</v>
      </c>
      <c r="M66" s="825">
        <v>42.08</v>
      </c>
      <c r="N66" s="822">
        <v>1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50</v>
      </c>
      <c r="B67" s="822" t="s">
        <v>2403</v>
      </c>
      <c r="C67" s="822" t="s">
        <v>2409</v>
      </c>
      <c r="D67" s="823" t="s">
        <v>3849</v>
      </c>
      <c r="E67" s="824" t="s">
        <v>2420</v>
      </c>
      <c r="F67" s="822" t="s">
        <v>2404</v>
      </c>
      <c r="G67" s="822" t="s">
        <v>2549</v>
      </c>
      <c r="H67" s="822" t="s">
        <v>329</v>
      </c>
      <c r="I67" s="822" t="s">
        <v>2550</v>
      </c>
      <c r="J67" s="822" t="s">
        <v>1423</v>
      </c>
      <c r="K67" s="822" t="s">
        <v>2551</v>
      </c>
      <c r="L67" s="825">
        <v>219.37</v>
      </c>
      <c r="M67" s="825">
        <v>658.11</v>
      </c>
      <c r="N67" s="822">
        <v>3</v>
      </c>
      <c r="O67" s="826">
        <v>1.5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50</v>
      </c>
      <c r="B68" s="822" t="s">
        <v>2403</v>
      </c>
      <c r="C68" s="822" t="s">
        <v>2409</v>
      </c>
      <c r="D68" s="823" t="s">
        <v>3849</v>
      </c>
      <c r="E68" s="824" t="s">
        <v>2420</v>
      </c>
      <c r="F68" s="822" t="s">
        <v>2404</v>
      </c>
      <c r="G68" s="822" t="s">
        <v>2552</v>
      </c>
      <c r="H68" s="822" t="s">
        <v>329</v>
      </c>
      <c r="I68" s="822" t="s">
        <v>2553</v>
      </c>
      <c r="J68" s="822" t="s">
        <v>2554</v>
      </c>
      <c r="K68" s="822" t="s">
        <v>2555</v>
      </c>
      <c r="L68" s="825">
        <v>60.39</v>
      </c>
      <c r="M68" s="825">
        <v>181.17000000000002</v>
      </c>
      <c r="N68" s="822">
        <v>3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50</v>
      </c>
      <c r="B69" s="822" t="s">
        <v>2403</v>
      </c>
      <c r="C69" s="822" t="s">
        <v>2409</v>
      </c>
      <c r="D69" s="823" t="s">
        <v>3849</v>
      </c>
      <c r="E69" s="824" t="s">
        <v>2420</v>
      </c>
      <c r="F69" s="822" t="s">
        <v>2404</v>
      </c>
      <c r="G69" s="822" t="s">
        <v>2556</v>
      </c>
      <c r="H69" s="822" t="s">
        <v>329</v>
      </c>
      <c r="I69" s="822" t="s">
        <v>2557</v>
      </c>
      <c r="J69" s="822" t="s">
        <v>1239</v>
      </c>
      <c r="K69" s="822" t="s">
        <v>2558</v>
      </c>
      <c r="L69" s="825">
        <v>79.11</v>
      </c>
      <c r="M69" s="825">
        <v>79.11</v>
      </c>
      <c r="N69" s="822">
        <v>1</v>
      </c>
      <c r="O69" s="826">
        <v>1</v>
      </c>
      <c r="P69" s="825">
        <v>79.11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50</v>
      </c>
      <c r="B70" s="822" t="s">
        <v>2403</v>
      </c>
      <c r="C70" s="822" t="s">
        <v>2409</v>
      </c>
      <c r="D70" s="823" t="s">
        <v>3849</v>
      </c>
      <c r="E70" s="824" t="s">
        <v>2420</v>
      </c>
      <c r="F70" s="822" t="s">
        <v>2404</v>
      </c>
      <c r="G70" s="822" t="s">
        <v>2559</v>
      </c>
      <c r="H70" s="822" t="s">
        <v>329</v>
      </c>
      <c r="I70" s="822" t="s">
        <v>2560</v>
      </c>
      <c r="J70" s="822" t="s">
        <v>2561</v>
      </c>
      <c r="K70" s="822" t="s">
        <v>2562</v>
      </c>
      <c r="L70" s="825">
        <v>93.43</v>
      </c>
      <c r="M70" s="825">
        <v>186.86</v>
      </c>
      <c r="N70" s="822">
        <v>2</v>
      </c>
      <c r="O70" s="826">
        <v>1.5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50</v>
      </c>
      <c r="B71" s="822" t="s">
        <v>2403</v>
      </c>
      <c r="C71" s="822" t="s">
        <v>2409</v>
      </c>
      <c r="D71" s="823" t="s">
        <v>3849</v>
      </c>
      <c r="E71" s="824" t="s">
        <v>2420</v>
      </c>
      <c r="F71" s="822" t="s">
        <v>2404</v>
      </c>
      <c r="G71" s="822" t="s">
        <v>1300</v>
      </c>
      <c r="H71" s="822" t="s">
        <v>648</v>
      </c>
      <c r="I71" s="822" t="s">
        <v>1937</v>
      </c>
      <c r="J71" s="822" t="s">
        <v>1935</v>
      </c>
      <c r="K71" s="822" t="s">
        <v>1938</v>
      </c>
      <c r="L71" s="825">
        <v>184.74</v>
      </c>
      <c r="M71" s="825">
        <v>369.48</v>
      </c>
      <c r="N71" s="822">
        <v>2</v>
      </c>
      <c r="O71" s="826">
        <v>1.5</v>
      </c>
      <c r="P71" s="825">
        <v>184.74</v>
      </c>
      <c r="Q71" s="827">
        <v>0.5</v>
      </c>
      <c r="R71" s="822">
        <v>1</v>
      </c>
      <c r="S71" s="827">
        <v>0.5</v>
      </c>
      <c r="T71" s="826">
        <v>1</v>
      </c>
      <c r="U71" s="828">
        <v>0.66666666666666663</v>
      </c>
    </row>
    <row r="72" spans="1:21" ht="14.45" customHeight="1" x14ac:dyDescent="0.2">
      <c r="A72" s="821">
        <v>50</v>
      </c>
      <c r="B72" s="822" t="s">
        <v>2403</v>
      </c>
      <c r="C72" s="822" t="s">
        <v>2409</v>
      </c>
      <c r="D72" s="823" t="s">
        <v>3849</v>
      </c>
      <c r="E72" s="824" t="s">
        <v>2420</v>
      </c>
      <c r="F72" s="822" t="s">
        <v>2404</v>
      </c>
      <c r="G72" s="822" t="s">
        <v>1300</v>
      </c>
      <c r="H72" s="822" t="s">
        <v>648</v>
      </c>
      <c r="I72" s="822" t="s">
        <v>1939</v>
      </c>
      <c r="J72" s="822" t="s">
        <v>1940</v>
      </c>
      <c r="K72" s="822" t="s">
        <v>1941</v>
      </c>
      <c r="L72" s="825">
        <v>120.61</v>
      </c>
      <c r="M72" s="825">
        <v>120.61</v>
      </c>
      <c r="N72" s="822">
        <v>1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50</v>
      </c>
      <c r="B73" s="822" t="s">
        <v>2403</v>
      </c>
      <c r="C73" s="822" t="s">
        <v>2409</v>
      </c>
      <c r="D73" s="823" t="s">
        <v>3849</v>
      </c>
      <c r="E73" s="824" t="s">
        <v>2420</v>
      </c>
      <c r="F73" s="822" t="s">
        <v>2404</v>
      </c>
      <c r="G73" s="822" t="s">
        <v>2563</v>
      </c>
      <c r="H73" s="822" t="s">
        <v>648</v>
      </c>
      <c r="I73" s="822" t="s">
        <v>1972</v>
      </c>
      <c r="J73" s="822" t="s">
        <v>1970</v>
      </c>
      <c r="K73" s="822" t="s">
        <v>1973</v>
      </c>
      <c r="L73" s="825">
        <v>1771.84</v>
      </c>
      <c r="M73" s="825">
        <v>5315.5199999999995</v>
      </c>
      <c r="N73" s="822">
        <v>3</v>
      </c>
      <c r="O73" s="826">
        <v>2.5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50</v>
      </c>
      <c r="B74" s="822" t="s">
        <v>2403</v>
      </c>
      <c r="C74" s="822" t="s">
        <v>2409</v>
      </c>
      <c r="D74" s="823" t="s">
        <v>3849</v>
      </c>
      <c r="E74" s="824" t="s">
        <v>2420</v>
      </c>
      <c r="F74" s="822" t="s">
        <v>2404</v>
      </c>
      <c r="G74" s="822" t="s">
        <v>2451</v>
      </c>
      <c r="H74" s="822" t="s">
        <v>329</v>
      </c>
      <c r="I74" s="822" t="s">
        <v>2564</v>
      </c>
      <c r="J74" s="822" t="s">
        <v>2453</v>
      </c>
      <c r="K74" s="822" t="s">
        <v>2565</v>
      </c>
      <c r="L74" s="825">
        <v>16.77</v>
      </c>
      <c r="M74" s="825">
        <v>16.77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50</v>
      </c>
      <c r="B75" s="822" t="s">
        <v>2403</v>
      </c>
      <c r="C75" s="822" t="s">
        <v>2409</v>
      </c>
      <c r="D75" s="823" t="s">
        <v>3849</v>
      </c>
      <c r="E75" s="824" t="s">
        <v>2420</v>
      </c>
      <c r="F75" s="822" t="s">
        <v>2404</v>
      </c>
      <c r="G75" s="822" t="s">
        <v>2447</v>
      </c>
      <c r="H75" s="822" t="s">
        <v>329</v>
      </c>
      <c r="I75" s="822" t="s">
        <v>2566</v>
      </c>
      <c r="J75" s="822" t="s">
        <v>1346</v>
      </c>
      <c r="K75" s="822" t="s">
        <v>2567</v>
      </c>
      <c r="L75" s="825">
        <v>225.06</v>
      </c>
      <c r="M75" s="825">
        <v>225.06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50</v>
      </c>
      <c r="B76" s="822" t="s">
        <v>2403</v>
      </c>
      <c r="C76" s="822" t="s">
        <v>2409</v>
      </c>
      <c r="D76" s="823" t="s">
        <v>3849</v>
      </c>
      <c r="E76" s="824" t="s">
        <v>2420</v>
      </c>
      <c r="F76" s="822" t="s">
        <v>2404</v>
      </c>
      <c r="G76" s="822" t="s">
        <v>2568</v>
      </c>
      <c r="H76" s="822" t="s">
        <v>329</v>
      </c>
      <c r="I76" s="822" t="s">
        <v>2569</v>
      </c>
      <c r="J76" s="822" t="s">
        <v>2570</v>
      </c>
      <c r="K76" s="822" t="s">
        <v>2571</v>
      </c>
      <c r="L76" s="825">
        <v>421.79</v>
      </c>
      <c r="M76" s="825">
        <v>421.79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50</v>
      </c>
      <c r="B77" s="822" t="s">
        <v>2403</v>
      </c>
      <c r="C77" s="822" t="s">
        <v>2409</v>
      </c>
      <c r="D77" s="823" t="s">
        <v>3849</v>
      </c>
      <c r="E77" s="824" t="s">
        <v>2421</v>
      </c>
      <c r="F77" s="822" t="s">
        <v>2404</v>
      </c>
      <c r="G77" s="822" t="s">
        <v>2470</v>
      </c>
      <c r="H77" s="822" t="s">
        <v>329</v>
      </c>
      <c r="I77" s="822" t="s">
        <v>2572</v>
      </c>
      <c r="J77" s="822" t="s">
        <v>2573</v>
      </c>
      <c r="K77" s="822" t="s">
        <v>662</v>
      </c>
      <c r="L77" s="825">
        <v>65.28</v>
      </c>
      <c r="M77" s="825">
        <v>195.84</v>
      </c>
      <c r="N77" s="822">
        <v>3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50</v>
      </c>
      <c r="B78" s="822" t="s">
        <v>2403</v>
      </c>
      <c r="C78" s="822" t="s">
        <v>2409</v>
      </c>
      <c r="D78" s="823" t="s">
        <v>3849</v>
      </c>
      <c r="E78" s="824" t="s">
        <v>2421</v>
      </c>
      <c r="F78" s="822" t="s">
        <v>2404</v>
      </c>
      <c r="G78" s="822" t="s">
        <v>2470</v>
      </c>
      <c r="H78" s="822" t="s">
        <v>648</v>
      </c>
      <c r="I78" s="822" t="s">
        <v>2170</v>
      </c>
      <c r="J78" s="822" t="s">
        <v>661</v>
      </c>
      <c r="K78" s="822" t="s">
        <v>658</v>
      </c>
      <c r="L78" s="825">
        <v>72.55</v>
      </c>
      <c r="M78" s="825">
        <v>72.55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50</v>
      </c>
      <c r="B79" s="822" t="s">
        <v>2403</v>
      </c>
      <c r="C79" s="822" t="s">
        <v>2409</v>
      </c>
      <c r="D79" s="823" t="s">
        <v>3849</v>
      </c>
      <c r="E79" s="824" t="s">
        <v>2421</v>
      </c>
      <c r="F79" s="822" t="s">
        <v>2404</v>
      </c>
      <c r="G79" s="822" t="s">
        <v>2470</v>
      </c>
      <c r="H79" s="822" t="s">
        <v>648</v>
      </c>
      <c r="I79" s="822" t="s">
        <v>2171</v>
      </c>
      <c r="J79" s="822" t="s">
        <v>661</v>
      </c>
      <c r="K79" s="822" t="s">
        <v>662</v>
      </c>
      <c r="L79" s="825">
        <v>65.28</v>
      </c>
      <c r="M79" s="825">
        <v>391.68</v>
      </c>
      <c r="N79" s="822">
        <v>6</v>
      </c>
      <c r="O79" s="826">
        <v>1</v>
      </c>
      <c r="P79" s="825">
        <v>195.84</v>
      </c>
      <c r="Q79" s="827">
        <v>0.5</v>
      </c>
      <c r="R79" s="822">
        <v>3</v>
      </c>
      <c r="S79" s="827">
        <v>0.5</v>
      </c>
      <c r="T79" s="826">
        <v>0.5</v>
      </c>
      <c r="U79" s="828">
        <v>0.5</v>
      </c>
    </row>
    <row r="80" spans="1:21" ht="14.45" customHeight="1" x14ac:dyDescent="0.2">
      <c r="A80" s="821">
        <v>50</v>
      </c>
      <c r="B80" s="822" t="s">
        <v>2403</v>
      </c>
      <c r="C80" s="822" t="s">
        <v>2409</v>
      </c>
      <c r="D80" s="823" t="s">
        <v>3849</v>
      </c>
      <c r="E80" s="824" t="s">
        <v>2421</v>
      </c>
      <c r="F80" s="822" t="s">
        <v>2404</v>
      </c>
      <c r="G80" s="822" t="s">
        <v>2474</v>
      </c>
      <c r="H80" s="822" t="s">
        <v>648</v>
      </c>
      <c r="I80" s="822" t="s">
        <v>2574</v>
      </c>
      <c r="J80" s="822" t="s">
        <v>2210</v>
      </c>
      <c r="K80" s="822" t="s">
        <v>2575</v>
      </c>
      <c r="L80" s="825">
        <v>46.81</v>
      </c>
      <c r="M80" s="825">
        <v>1263.8700000000003</v>
      </c>
      <c r="N80" s="822">
        <v>27</v>
      </c>
      <c r="O80" s="826">
        <v>7.5</v>
      </c>
      <c r="P80" s="825">
        <v>1263.8700000000003</v>
      </c>
      <c r="Q80" s="827">
        <v>1</v>
      </c>
      <c r="R80" s="822">
        <v>27</v>
      </c>
      <c r="S80" s="827">
        <v>1</v>
      </c>
      <c r="T80" s="826">
        <v>7.5</v>
      </c>
      <c r="U80" s="828">
        <v>1</v>
      </c>
    </row>
    <row r="81" spans="1:21" ht="14.45" customHeight="1" x14ac:dyDescent="0.2">
      <c r="A81" s="821">
        <v>50</v>
      </c>
      <c r="B81" s="822" t="s">
        <v>2403</v>
      </c>
      <c r="C81" s="822" t="s">
        <v>2409</v>
      </c>
      <c r="D81" s="823" t="s">
        <v>3849</v>
      </c>
      <c r="E81" s="824" t="s">
        <v>2421</v>
      </c>
      <c r="F81" s="822" t="s">
        <v>2404</v>
      </c>
      <c r="G81" s="822" t="s">
        <v>2474</v>
      </c>
      <c r="H81" s="822" t="s">
        <v>648</v>
      </c>
      <c r="I81" s="822" t="s">
        <v>2212</v>
      </c>
      <c r="J81" s="822" t="s">
        <v>2210</v>
      </c>
      <c r="K81" s="822" t="s">
        <v>2213</v>
      </c>
      <c r="L81" s="825">
        <v>11.71</v>
      </c>
      <c r="M81" s="825">
        <v>210.78000000000003</v>
      </c>
      <c r="N81" s="822">
        <v>18</v>
      </c>
      <c r="O81" s="826">
        <v>6.5</v>
      </c>
      <c r="P81" s="825">
        <v>140.52000000000001</v>
      </c>
      <c r="Q81" s="827">
        <v>0.66666666666666663</v>
      </c>
      <c r="R81" s="822">
        <v>12</v>
      </c>
      <c r="S81" s="827">
        <v>0.66666666666666663</v>
      </c>
      <c r="T81" s="826">
        <v>4.5</v>
      </c>
      <c r="U81" s="828">
        <v>0.69230769230769229</v>
      </c>
    </row>
    <row r="82" spans="1:21" ht="14.45" customHeight="1" x14ac:dyDescent="0.2">
      <c r="A82" s="821">
        <v>50</v>
      </c>
      <c r="B82" s="822" t="s">
        <v>2403</v>
      </c>
      <c r="C82" s="822" t="s">
        <v>2409</v>
      </c>
      <c r="D82" s="823" t="s">
        <v>3849</v>
      </c>
      <c r="E82" s="824" t="s">
        <v>2421</v>
      </c>
      <c r="F82" s="822" t="s">
        <v>2404</v>
      </c>
      <c r="G82" s="822" t="s">
        <v>2477</v>
      </c>
      <c r="H82" s="822" t="s">
        <v>648</v>
      </c>
      <c r="I82" s="822" t="s">
        <v>1977</v>
      </c>
      <c r="J82" s="822" t="s">
        <v>796</v>
      </c>
      <c r="K82" s="822" t="s">
        <v>1978</v>
      </c>
      <c r="L82" s="825">
        <v>80.010000000000005</v>
      </c>
      <c r="M82" s="825">
        <v>1280.1600000000001</v>
      </c>
      <c r="N82" s="822">
        <v>16</v>
      </c>
      <c r="O82" s="826">
        <v>7</v>
      </c>
      <c r="P82" s="825">
        <v>960.12000000000012</v>
      </c>
      <c r="Q82" s="827">
        <v>0.75</v>
      </c>
      <c r="R82" s="822">
        <v>12</v>
      </c>
      <c r="S82" s="827">
        <v>0.75</v>
      </c>
      <c r="T82" s="826">
        <v>3.5</v>
      </c>
      <c r="U82" s="828">
        <v>0.5</v>
      </c>
    </row>
    <row r="83" spans="1:21" ht="14.45" customHeight="1" x14ac:dyDescent="0.2">
      <c r="A83" s="821">
        <v>50</v>
      </c>
      <c r="B83" s="822" t="s">
        <v>2403</v>
      </c>
      <c r="C83" s="822" t="s">
        <v>2409</v>
      </c>
      <c r="D83" s="823" t="s">
        <v>3849</v>
      </c>
      <c r="E83" s="824" t="s">
        <v>2421</v>
      </c>
      <c r="F83" s="822" t="s">
        <v>2404</v>
      </c>
      <c r="G83" s="822" t="s">
        <v>2478</v>
      </c>
      <c r="H83" s="822" t="s">
        <v>648</v>
      </c>
      <c r="I83" s="822" t="s">
        <v>2038</v>
      </c>
      <c r="J83" s="822" t="s">
        <v>2039</v>
      </c>
      <c r="K83" s="822" t="s">
        <v>2040</v>
      </c>
      <c r="L83" s="825">
        <v>93.27</v>
      </c>
      <c r="M83" s="825">
        <v>186.54</v>
      </c>
      <c r="N83" s="822">
        <v>2</v>
      </c>
      <c r="O83" s="826">
        <v>1.5</v>
      </c>
      <c r="P83" s="825">
        <v>93.27</v>
      </c>
      <c r="Q83" s="827">
        <v>0.5</v>
      </c>
      <c r="R83" s="822">
        <v>1</v>
      </c>
      <c r="S83" s="827">
        <v>0.5</v>
      </c>
      <c r="T83" s="826">
        <v>0.5</v>
      </c>
      <c r="U83" s="828">
        <v>0.33333333333333331</v>
      </c>
    </row>
    <row r="84" spans="1:21" ht="14.45" customHeight="1" x14ac:dyDescent="0.2">
      <c r="A84" s="821">
        <v>50</v>
      </c>
      <c r="B84" s="822" t="s">
        <v>2403</v>
      </c>
      <c r="C84" s="822" t="s">
        <v>2409</v>
      </c>
      <c r="D84" s="823" t="s">
        <v>3849</v>
      </c>
      <c r="E84" s="824" t="s">
        <v>2421</v>
      </c>
      <c r="F84" s="822" t="s">
        <v>2404</v>
      </c>
      <c r="G84" s="822" t="s">
        <v>2478</v>
      </c>
      <c r="H84" s="822" t="s">
        <v>648</v>
      </c>
      <c r="I84" s="822" t="s">
        <v>2286</v>
      </c>
      <c r="J84" s="822" t="s">
        <v>2039</v>
      </c>
      <c r="K84" s="822" t="s">
        <v>2287</v>
      </c>
      <c r="L84" s="825">
        <v>186.55</v>
      </c>
      <c r="M84" s="825">
        <v>559.65000000000009</v>
      </c>
      <c r="N84" s="822">
        <v>3</v>
      </c>
      <c r="O84" s="826">
        <v>1.5</v>
      </c>
      <c r="P84" s="825">
        <v>373.1</v>
      </c>
      <c r="Q84" s="827">
        <v>0.66666666666666663</v>
      </c>
      <c r="R84" s="822">
        <v>2</v>
      </c>
      <c r="S84" s="827">
        <v>0.66666666666666663</v>
      </c>
      <c r="T84" s="826">
        <v>1</v>
      </c>
      <c r="U84" s="828">
        <v>0.66666666666666663</v>
      </c>
    </row>
    <row r="85" spans="1:21" ht="14.45" customHeight="1" x14ac:dyDescent="0.2">
      <c r="A85" s="821">
        <v>50</v>
      </c>
      <c r="B85" s="822" t="s">
        <v>2403</v>
      </c>
      <c r="C85" s="822" t="s">
        <v>2409</v>
      </c>
      <c r="D85" s="823" t="s">
        <v>3849</v>
      </c>
      <c r="E85" s="824" t="s">
        <v>2421</v>
      </c>
      <c r="F85" s="822" t="s">
        <v>2404</v>
      </c>
      <c r="G85" s="822" t="s">
        <v>2478</v>
      </c>
      <c r="H85" s="822" t="s">
        <v>648</v>
      </c>
      <c r="I85" s="822" t="s">
        <v>2576</v>
      </c>
      <c r="J85" s="822" t="s">
        <v>2039</v>
      </c>
      <c r="K85" s="822" t="s">
        <v>2060</v>
      </c>
      <c r="L85" s="825">
        <v>31.09</v>
      </c>
      <c r="M85" s="825">
        <v>31.09</v>
      </c>
      <c r="N85" s="822">
        <v>1</v>
      </c>
      <c r="O85" s="826">
        <v>0.5</v>
      </c>
      <c r="P85" s="825">
        <v>31.09</v>
      </c>
      <c r="Q85" s="827">
        <v>1</v>
      </c>
      <c r="R85" s="822">
        <v>1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50</v>
      </c>
      <c r="B86" s="822" t="s">
        <v>2403</v>
      </c>
      <c r="C86" s="822" t="s">
        <v>2409</v>
      </c>
      <c r="D86" s="823" t="s">
        <v>3849</v>
      </c>
      <c r="E86" s="824" t="s">
        <v>2421</v>
      </c>
      <c r="F86" s="822" t="s">
        <v>2404</v>
      </c>
      <c r="G86" s="822" t="s">
        <v>2577</v>
      </c>
      <c r="H86" s="822" t="s">
        <v>329</v>
      </c>
      <c r="I86" s="822" t="s">
        <v>2578</v>
      </c>
      <c r="J86" s="822" t="s">
        <v>2579</v>
      </c>
      <c r="K86" s="822" t="s">
        <v>2580</v>
      </c>
      <c r="L86" s="825">
        <v>57.76</v>
      </c>
      <c r="M86" s="825">
        <v>57.76</v>
      </c>
      <c r="N86" s="822">
        <v>1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50</v>
      </c>
      <c r="B87" s="822" t="s">
        <v>2403</v>
      </c>
      <c r="C87" s="822" t="s">
        <v>2409</v>
      </c>
      <c r="D87" s="823" t="s">
        <v>3849</v>
      </c>
      <c r="E87" s="824" t="s">
        <v>2421</v>
      </c>
      <c r="F87" s="822" t="s">
        <v>2404</v>
      </c>
      <c r="G87" s="822" t="s">
        <v>2581</v>
      </c>
      <c r="H87" s="822" t="s">
        <v>329</v>
      </c>
      <c r="I87" s="822" t="s">
        <v>2582</v>
      </c>
      <c r="J87" s="822" t="s">
        <v>2583</v>
      </c>
      <c r="K87" s="822" t="s">
        <v>2584</v>
      </c>
      <c r="L87" s="825">
        <v>109.85</v>
      </c>
      <c r="M87" s="825">
        <v>439.4</v>
      </c>
      <c r="N87" s="822">
        <v>4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50</v>
      </c>
      <c r="B88" s="822" t="s">
        <v>2403</v>
      </c>
      <c r="C88" s="822" t="s">
        <v>2409</v>
      </c>
      <c r="D88" s="823" t="s">
        <v>3849</v>
      </c>
      <c r="E88" s="824" t="s">
        <v>2421</v>
      </c>
      <c r="F88" s="822" t="s">
        <v>2404</v>
      </c>
      <c r="G88" s="822" t="s">
        <v>2459</v>
      </c>
      <c r="H88" s="822" t="s">
        <v>648</v>
      </c>
      <c r="I88" s="822" t="s">
        <v>2077</v>
      </c>
      <c r="J88" s="822" t="s">
        <v>2078</v>
      </c>
      <c r="K88" s="822" t="s">
        <v>2079</v>
      </c>
      <c r="L88" s="825">
        <v>220.53</v>
      </c>
      <c r="M88" s="825">
        <v>1543.71</v>
      </c>
      <c r="N88" s="822">
        <v>7</v>
      </c>
      <c r="O88" s="826">
        <v>2.5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50</v>
      </c>
      <c r="B89" s="822" t="s">
        <v>2403</v>
      </c>
      <c r="C89" s="822" t="s">
        <v>2409</v>
      </c>
      <c r="D89" s="823" t="s">
        <v>3849</v>
      </c>
      <c r="E89" s="824" t="s">
        <v>2421</v>
      </c>
      <c r="F89" s="822" t="s">
        <v>2404</v>
      </c>
      <c r="G89" s="822" t="s">
        <v>2459</v>
      </c>
      <c r="H89" s="822" t="s">
        <v>648</v>
      </c>
      <c r="I89" s="822" t="s">
        <v>2077</v>
      </c>
      <c r="J89" s="822" t="s">
        <v>2078</v>
      </c>
      <c r="K89" s="822" t="s">
        <v>2079</v>
      </c>
      <c r="L89" s="825">
        <v>130.51</v>
      </c>
      <c r="M89" s="825">
        <v>1174.5899999999999</v>
      </c>
      <c r="N89" s="822">
        <v>9</v>
      </c>
      <c r="O89" s="826">
        <v>3</v>
      </c>
      <c r="P89" s="825">
        <v>130.51</v>
      </c>
      <c r="Q89" s="827">
        <v>0.1111111111111111</v>
      </c>
      <c r="R89" s="822">
        <v>1</v>
      </c>
      <c r="S89" s="827">
        <v>0.1111111111111111</v>
      </c>
      <c r="T89" s="826">
        <v>0.5</v>
      </c>
      <c r="U89" s="828">
        <v>0.16666666666666666</v>
      </c>
    </row>
    <row r="90" spans="1:21" ht="14.45" customHeight="1" x14ac:dyDescent="0.2">
      <c r="A90" s="821">
        <v>50</v>
      </c>
      <c r="B90" s="822" t="s">
        <v>2403</v>
      </c>
      <c r="C90" s="822" t="s">
        <v>2409</v>
      </c>
      <c r="D90" s="823" t="s">
        <v>3849</v>
      </c>
      <c r="E90" s="824" t="s">
        <v>2421</v>
      </c>
      <c r="F90" s="822" t="s">
        <v>2404</v>
      </c>
      <c r="G90" s="822" t="s">
        <v>2459</v>
      </c>
      <c r="H90" s="822" t="s">
        <v>329</v>
      </c>
      <c r="I90" s="822" t="s">
        <v>2585</v>
      </c>
      <c r="J90" s="822" t="s">
        <v>2081</v>
      </c>
      <c r="K90" s="822" t="s">
        <v>2586</v>
      </c>
      <c r="L90" s="825">
        <v>254.49</v>
      </c>
      <c r="M90" s="825">
        <v>254.49</v>
      </c>
      <c r="N90" s="822">
        <v>1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50</v>
      </c>
      <c r="B91" s="822" t="s">
        <v>2403</v>
      </c>
      <c r="C91" s="822" t="s">
        <v>2409</v>
      </c>
      <c r="D91" s="823" t="s">
        <v>3849</v>
      </c>
      <c r="E91" s="824" t="s">
        <v>2421</v>
      </c>
      <c r="F91" s="822" t="s">
        <v>2404</v>
      </c>
      <c r="G91" s="822" t="s">
        <v>2459</v>
      </c>
      <c r="H91" s="822" t="s">
        <v>648</v>
      </c>
      <c r="I91" s="822" t="s">
        <v>2080</v>
      </c>
      <c r="J91" s="822" t="s">
        <v>2081</v>
      </c>
      <c r="K91" s="822" t="s">
        <v>2082</v>
      </c>
      <c r="L91" s="825">
        <v>279.52999999999997</v>
      </c>
      <c r="M91" s="825">
        <v>559.05999999999995</v>
      </c>
      <c r="N91" s="822">
        <v>2</v>
      </c>
      <c r="O91" s="826">
        <v>1.5</v>
      </c>
      <c r="P91" s="825">
        <v>559.05999999999995</v>
      </c>
      <c r="Q91" s="827">
        <v>1</v>
      </c>
      <c r="R91" s="822">
        <v>2</v>
      </c>
      <c r="S91" s="827">
        <v>1</v>
      </c>
      <c r="T91" s="826">
        <v>1.5</v>
      </c>
      <c r="U91" s="828">
        <v>1</v>
      </c>
    </row>
    <row r="92" spans="1:21" ht="14.45" customHeight="1" x14ac:dyDescent="0.2">
      <c r="A92" s="821">
        <v>50</v>
      </c>
      <c r="B92" s="822" t="s">
        <v>2403</v>
      </c>
      <c r="C92" s="822" t="s">
        <v>2409</v>
      </c>
      <c r="D92" s="823" t="s">
        <v>3849</v>
      </c>
      <c r="E92" s="824" t="s">
        <v>2421</v>
      </c>
      <c r="F92" s="822" t="s">
        <v>2404</v>
      </c>
      <c r="G92" s="822" t="s">
        <v>2459</v>
      </c>
      <c r="H92" s="822" t="s">
        <v>648</v>
      </c>
      <c r="I92" s="822" t="s">
        <v>2080</v>
      </c>
      <c r="J92" s="822" t="s">
        <v>2081</v>
      </c>
      <c r="K92" s="822" t="s">
        <v>2082</v>
      </c>
      <c r="L92" s="825">
        <v>165.41</v>
      </c>
      <c r="M92" s="825">
        <v>1157.8699999999999</v>
      </c>
      <c r="N92" s="822">
        <v>7</v>
      </c>
      <c r="O92" s="826">
        <v>4.5</v>
      </c>
      <c r="P92" s="825">
        <v>992.45999999999992</v>
      </c>
      <c r="Q92" s="827">
        <v>0.85714285714285721</v>
      </c>
      <c r="R92" s="822">
        <v>6</v>
      </c>
      <c r="S92" s="827">
        <v>0.8571428571428571</v>
      </c>
      <c r="T92" s="826">
        <v>3.5</v>
      </c>
      <c r="U92" s="828">
        <v>0.77777777777777779</v>
      </c>
    </row>
    <row r="93" spans="1:21" ht="14.45" customHeight="1" x14ac:dyDescent="0.2">
      <c r="A93" s="821">
        <v>50</v>
      </c>
      <c r="B93" s="822" t="s">
        <v>2403</v>
      </c>
      <c r="C93" s="822" t="s">
        <v>2409</v>
      </c>
      <c r="D93" s="823" t="s">
        <v>3849</v>
      </c>
      <c r="E93" s="824" t="s">
        <v>2421</v>
      </c>
      <c r="F93" s="822" t="s">
        <v>2404</v>
      </c>
      <c r="G93" s="822" t="s">
        <v>2459</v>
      </c>
      <c r="H93" s="822" t="s">
        <v>329</v>
      </c>
      <c r="I93" s="822" t="s">
        <v>2587</v>
      </c>
      <c r="J93" s="822" t="s">
        <v>2078</v>
      </c>
      <c r="K93" s="822" t="s">
        <v>2588</v>
      </c>
      <c r="L93" s="825">
        <v>91.9</v>
      </c>
      <c r="M93" s="825">
        <v>91.9</v>
      </c>
      <c r="N93" s="822">
        <v>1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50</v>
      </c>
      <c r="B94" s="822" t="s">
        <v>2403</v>
      </c>
      <c r="C94" s="822" t="s">
        <v>2409</v>
      </c>
      <c r="D94" s="823" t="s">
        <v>3849</v>
      </c>
      <c r="E94" s="824" t="s">
        <v>2421</v>
      </c>
      <c r="F94" s="822" t="s">
        <v>2404</v>
      </c>
      <c r="G94" s="822" t="s">
        <v>2459</v>
      </c>
      <c r="H94" s="822" t="s">
        <v>329</v>
      </c>
      <c r="I94" s="822" t="s">
        <v>2589</v>
      </c>
      <c r="J94" s="822" t="s">
        <v>2483</v>
      </c>
      <c r="K94" s="822" t="s">
        <v>2590</v>
      </c>
      <c r="L94" s="825">
        <v>279.52999999999997</v>
      </c>
      <c r="M94" s="825">
        <v>279.52999999999997</v>
      </c>
      <c r="N94" s="822">
        <v>1</v>
      </c>
      <c r="O94" s="826">
        <v>1</v>
      </c>
      <c r="P94" s="825">
        <v>279.52999999999997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50</v>
      </c>
      <c r="B95" s="822" t="s">
        <v>2403</v>
      </c>
      <c r="C95" s="822" t="s">
        <v>2409</v>
      </c>
      <c r="D95" s="823" t="s">
        <v>3849</v>
      </c>
      <c r="E95" s="824" t="s">
        <v>2421</v>
      </c>
      <c r="F95" s="822" t="s">
        <v>2404</v>
      </c>
      <c r="G95" s="822" t="s">
        <v>2459</v>
      </c>
      <c r="H95" s="822" t="s">
        <v>329</v>
      </c>
      <c r="I95" s="822" t="s">
        <v>2589</v>
      </c>
      <c r="J95" s="822" t="s">
        <v>2483</v>
      </c>
      <c r="K95" s="822" t="s">
        <v>2590</v>
      </c>
      <c r="L95" s="825">
        <v>165.41</v>
      </c>
      <c r="M95" s="825">
        <v>496.23</v>
      </c>
      <c r="N95" s="822">
        <v>3</v>
      </c>
      <c r="O95" s="826">
        <v>2</v>
      </c>
      <c r="P95" s="825">
        <v>330.82</v>
      </c>
      <c r="Q95" s="827">
        <v>0.66666666666666663</v>
      </c>
      <c r="R95" s="822">
        <v>2</v>
      </c>
      <c r="S95" s="827">
        <v>0.66666666666666663</v>
      </c>
      <c r="T95" s="826">
        <v>1</v>
      </c>
      <c r="U95" s="828">
        <v>0.5</v>
      </c>
    </row>
    <row r="96" spans="1:21" ht="14.45" customHeight="1" x14ac:dyDescent="0.2">
      <c r="A96" s="821">
        <v>50</v>
      </c>
      <c r="B96" s="822" t="s">
        <v>2403</v>
      </c>
      <c r="C96" s="822" t="s">
        <v>2409</v>
      </c>
      <c r="D96" s="823" t="s">
        <v>3849</v>
      </c>
      <c r="E96" s="824" t="s">
        <v>2421</v>
      </c>
      <c r="F96" s="822" t="s">
        <v>2404</v>
      </c>
      <c r="G96" s="822" t="s">
        <v>2459</v>
      </c>
      <c r="H96" s="822" t="s">
        <v>329</v>
      </c>
      <c r="I96" s="822" t="s">
        <v>2591</v>
      </c>
      <c r="J96" s="822" t="s">
        <v>2483</v>
      </c>
      <c r="K96" s="822" t="s">
        <v>2265</v>
      </c>
      <c r="L96" s="825">
        <v>82.7</v>
      </c>
      <c r="M96" s="825">
        <v>82.7</v>
      </c>
      <c r="N96" s="822">
        <v>1</v>
      </c>
      <c r="O96" s="826">
        <v>0.5</v>
      </c>
      <c r="P96" s="825">
        <v>82.7</v>
      </c>
      <c r="Q96" s="827">
        <v>1</v>
      </c>
      <c r="R96" s="822">
        <v>1</v>
      </c>
      <c r="S96" s="827">
        <v>1</v>
      </c>
      <c r="T96" s="826">
        <v>0.5</v>
      </c>
      <c r="U96" s="828">
        <v>1</v>
      </c>
    </row>
    <row r="97" spans="1:21" ht="14.45" customHeight="1" x14ac:dyDescent="0.2">
      <c r="A97" s="821">
        <v>50</v>
      </c>
      <c r="B97" s="822" t="s">
        <v>2403</v>
      </c>
      <c r="C97" s="822" t="s">
        <v>2409</v>
      </c>
      <c r="D97" s="823" t="s">
        <v>3849</v>
      </c>
      <c r="E97" s="824" t="s">
        <v>2421</v>
      </c>
      <c r="F97" s="822" t="s">
        <v>2404</v>
      </c>
      <c r="G97" s="822" t="s">
        <v>2459</v>
      </c>
      <c r="H97" s="822" t="s">
        <v>329</v>
      </c>
      <c r="I97" s="822" t="s">
        <v>2591</v>
      </c>
      <c r="J97" s="822" t="s">
        <v>2483</v>
      </c>
      <c r="K97" s="822" t="s">
        <v>2265</v>
      </c>
      <c r="L97" s="825">
        <v>139.77000000000001</v>
      </c>
      <c r="M97" s="825">
        <v>139.77000000000001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50</v>
      </c>
      <c r="B98" s="822" t="s">
        <v>2403</v>
      </c>
      <c r="C98" s="822" t="s">
        <v>2409</v>
      </c>
      <c r="D98" s="823" t="s">
        <v>3849</v>
      </c>
      <c r="E98" s="824" t="s">
        <v>2421</v>
      </c>
      <c r="F98" s="822" t="s">
        <v>2404</v>
      </c>
      <c r="G98" s="822" t="s">
        <v>2459</v>
      </c>
      <c r="H98" s="822" t="s">
        <v>329</v>
      </c>
      <c r="I98" s="822" t="s">
        <v>2482</v>
      </c>
      <c r="J98" s="822" t="s">
        <v>2483</v>
      </c>
      <c r="K98" s="822" t="s">
        <v>2079</v>
      </c>
      <c r="L98" s="825">
        <v>220.53</v>
      </c>
      <c r="M98" s="825">
        <v>661.59</v>
      </c>
      <c r="N98" s="822">
        <v>3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50</v>
      </c>
      <c r="B99" s="822" t="s">
        <v>2403</v>
      </c>
      <c r="C99" s="822" t="s">
        <v>2409</v>
      </c>
      <c r="D99" s="823" t="s">
        <v>3849</v>
      </c>
      <c r="E99" s="824" t="s">
        <v>2421</v>
      </c>
      <c r="F99" s="822" t="s">
        <v>2404</v>
      </c>
      <c r="G99" s="822" t="s">
        <v>2459</v>
      </c>
      <c r="H99" s="822" t="s">
        <v>329</v>
      </c>
      <c r="I99" s="822" t="s">
        <v>2482</v>
      </c>
      <c r="J99" s="822" t="s">
        <v>2483</v>
      </c>
      <c r="K99" s="822" t="s">
        <v>2079</v>
      </c>
      <c r="L99" s="825">
        <v>130.51</v>
      </c>
      <c r="M99" s="825">
        <v>1174.5899999999999</v>
      </c>
      <c r="N99" s="822">
        <v>9</v>
      </c>
      <c r="O99" s="826">
        <v>1.5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50</v>
      </c>
      <c r="B100" s="822" t="s">
        <v>2403</v>
      </c>
      <c r="C100" s="822" t="s">
        <v>2409</v>
      </c>
      <c r="D100" s="823" t="s">
        <v>3849</v>
      </c>
      <c r="E100" s="824" t="s">
        <v>2421</v>
      </c>
      <c r="F100" s="822" t="s">
        <v>2404</v>
      </c>
      <c r="G100" s="822" t="s">
        <v>2459</v>
      </c>
      <c r="H100" s="822" t="s">
        <v>329</v>
      </c>
      <c r="I100" s="822" t="s">
        <v>2592</v>
      </c>
      <c r="J100" s="822" t="s">
        <v>2483</v>
      </c>
      <c r="K100" s="822" t="s">
        <v>1089</v>
      </c>
      <c r="L100" s="825">
        <v>84.83</v>
      </c>
      <c r="M100" s="825">
        <v>84.83</v>
      </c>
      <c r="N100" s="822">
        <v>1</v>
      </c>
      <c r="O100" s="826">
        <v>0.5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50</v>
      </c>
      <c r="B101" s="822" t="s">
        <v>2403</v>
      </c>
      <c r="C101" s="822" t="s">
        <v>2409</v>
      </c>
      <c r="D101" s="823" t="s">
        <v>3849</v>
      </c>
      <c r="E101" s="824" t="s">
        <v>2421</v>
      </c>
      <c r="F101" s="822" t="s">
        <v>2404</v>
      </c>
      <c r="G101" s="822" t="s">
        <v>2459</v>
      </c>
      <c r="H101" s="822" t="s">
        <v>329</v>
      </c>
      <c r="I101" s="822" t="s">
        <v>2593</v>
      </c>
      <c r="J101" s="822" t="s">
        <v>2483</v>
      </c>
      <c r="K101" s="822" t="s">
        <v>2594</v>
      </c>
      <c r="L101" s="825">
        <v>430.05</v>
      </c>
      <c r="M101" s="825">
        <v>430.05</v>
      </c>
      <c r="N101" s="822">
        <v>1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50</v>
      </c>
      <c r="B102" s="822" t="s">
        <v>2403</v>
      </c>
      <c r="C102" s="822" t="s">
        <v>2409</v>
      </c>
      <c r="D102" s="823" t="s">
        <v>3849</v>
      </c>
      <c r="E102" s="824" t="s">
        <v>2421</v>
      </c>
      <c r="F102" s="822" t="s">
        <v>2404</v>
      </c>
      <c r="G102" s="822" t="s">
        <v>2459</v>
      </c>
      <c r="H102" s="822" t="s">
        <v>329</v>
      </c>
      <c r="I102" s="822" t="s">
        <v>2595</v>
      </c>
      <c r="J102" s="822" t="s">
        <v>2081</v>
      </c>
      <c r="K102" s="822" t="s">
        <v>2596</v>
      </c>
      <c r="L102" s="825">
        <v>84.83</v>
      </c>
      <c r="M102" s="825">
        <v>169.66</v>
      </c>
      <c r="N102" s="822">
        <v>2</v>
      </c>
      <c r="O102" s="826">
        <v>1.5</v>
      </c>
      <c r="P102" s="825">
        <v>84.83</v>
      </c>
      <c r="Q102" s="827">
        <v>0.5</v>
      </c>
      <c r="R102" s="822">
        <v>1</v>
      </c>
      <c r="S102" s="827">
        <v>0.5</v>
      </c>
      <c r="T102" s="826">
        <v>0.5</v>
      </c>
      <c r="U102" s="828">
        <v>0.33333333333333331</v>
      </c>
    </row>
    <row r="103" spans="1:21" ht="14.45" customHeight="1" x14ac:dyDescent="0.2">
      <c r="A103" s="821">
        <v>50</v>
      </c>
      <c r="B103" s="822" t="s">
        <v>2403</v>
      </c>
      <c r="C103" s="822" t="s">
        <v>2409</v>
      </c>
      <c r="D103" s="823" t="s">
        <v>3849</v>
      </c>
      <c r="E103" s="824" t="s">
        <v>2421</v>
      </c>
      <c r="F103" s="822" t="s">
        <v>2404</v>
      </c>
      <c r="G103" s="822" t="s">
        <v>2597</v>
      </c>
      <c r="H103" s="822" t="s">
        <v>648</v>
      </c>
      <c r="I103" s="822" t="s">
        <v>2598</v>
      </c>
      <c r="J103" s="822" t="s">
        <v>1541</v>
      </c>
      <c r="K103" s="822" t="s">
        <v>2599</v>
      </c>
      <c r="L103" s="825">
        <v>184.65</v>
      </c>
      <c r="M103" s="825">
        <v>184.65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50</v>
      </c>
      <c r="B104" s="822" t="s">
        <v>2403</v>
      </c>
      <c r="C104" s="822" t="s">
        <v>2409</v>
      </c>
      <c r="D104" s="823" t="s">
        <v>3849</v>
      </c>
      <c r="E104" s="824" t="s">
        <v>2421</v>
      </c>
      <c r="F104" s="822" t="s">
        <v>2404</v>
      </c>
      <c r="G104" s="822" t="s">
        <v>2600</v>
      </c>
      <c r="H104" s="822" t="s">
        <v>648</v>
      </c>
      <c r="I104" s="822" t="s">
        <v>2307</v>
      </c>
      <c r="J104" s="822" t="s">
        <v>2308</v>
      </c>
      <c r="K104" s="822" t="s">
        <v>2309</v>
      </c>
      <c r="L104" s="825">
        <v>56.06</v>
      </c>
      <c r="M104" s="825">
        <v>112.12</v>
      </c>
      <c r="N104" s="822">
        <v>2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50</v>
      </c>
      <c r="B105" s="822" t="s">
        <v>2403</v>
      </c>
      <c r="C105" s="822" t="s">
        <v>2409</v>
      </c>
      <c r="D105" s="823" t="s">
        <v>3849</v>
      </c>
      <c r="E105" s="824" t="s">
        <v>2421</v>
      </c>
      <c r="F105" s="822" t="s">
        <v>2404</v>
      </c>
      <c r="G105" s="822" t="s">
        <v>2484</v>
      </c>
      <c r="H105" s="822" t="s">
        <v>329</v>
      </c>
      <c r="I105" s="822" t="s">
        <v>2485</v>
      </c>
      <c r="J105" s="822" t="s">
        <v>2486</v>
      </c>
      <c r="K105" s="822" t="s">
        <v>2487</v>
      </c>
      <c r="L105" s="825">
        <v>80.19</v>
      </c>
      <c r="M105" s="825">
        <v>80.19</v>
      </c>
      <c r="N105" s="822">
        <v>1</v>
      </c>
      <c r="O105" s="826">
        <v>1</v>
      </c>
      <c r="P105" s="825">
        <v>80.19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50</v>
      </c>
      <c r="B106" s="822" t="s">
        <v>2403</v>
      </c>
      <c r="C106" s="822" t="s">
        <v>2409</v>
      </c>
      <c r="D106" s="823" t="s">
        <v>3849</v>
      </c>
      <c r="E106" s="824" t="s">
        <v>2421</v>
      </c>
      <c r="F106" s="822" t="s">
        <v>2404</v>
      </c>
      <c r="G106" s="822" t="s">
        <v>2601</v>
      </c>
      <c r="H106" s="822" t="s">
        <v>648</v>
      </c>
      <c r="I106" s="822" t="s">
        <v>2020</v>
      </c>
      <c r="J106" s="822" t="s">
        <v>2021</v>
      </c>
      <c r="K106" s="822" t="s">
        <v>2022</v>
      </c>
      <c r="L106" s="825">
        <v>65.540000000000006</v>
      </c>
      <c r="M106" s="825">
        <v>131.08000000000001</v>
      </c>
      <c r="N106" s="822">
        <v>2</v>
      </c>
      <c r="O106" s="826">
        <v>1</v>
      </c>
      <c r="P106" s="825">
        <v>131.08000000000001</v>
      </c>
      <c r="Q106" s="827">
        <v>1</v>
      </c>
      <c r="R106" s="822">
        <v>2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50</v>
      </c>
      <c r="B107" s="822" t="s">
        <v>2403</v>
      </c>
      <c r="C107" s="822" t="s">
        <v>2409</v>
      </c>
      <c r="D107" s="823" t="s">
        <v>3849</v>
      </c>
      <c r="E107" s="824" t="s">
        <v>2421</v>
      </c>
      <c r="F107" s="822" t="s">
        <v>2404</v>
      </c>
      <c r="G107" s="822" t="s">
        <v>2601</v>
      </c>
      <c r="H107" s="822" t="s">
        <v>648</v>
      </c>
      <c r="I107" s="822" t="s">
        <v>2023</v>
      </c>
      <c r="J107" s="822" t="s">
        <v>2021</v>
      </c>
      <c r="K107" s="822" t="s">
        <v>2024</v>
      </c>
      <c r="L107" s="825">
        <v>229.38</v>
      </c>
      <c r="M107" s="825">
        <v>917.52</v>
      </c>
      <c r="N107" s="822">
        <v>4</v>
      </c>
      <c r="O107" s="826">
        <v>2.5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50</v>
      </c>
      <c r="B108" s="822" t="s">
        <v>2403</v>
      </c>
      <c r="C108" s="822" t="s">
        <v>2409</v>
      </c>
      <c r="D108" s="823" t="s">
        <v>3849</v>
      </c>
      <c r="E108" s="824" t="s">
        <v>2421</v>
      </c>
      <c r="F108" s="822" t="s">
        <v>2404</v>
      </c>
      <c r="G108" s="822" t="s">
        <v>2438</v>
      </c>
      <c r="H108" s="822" t="s">
        <v>329</v>
      </c>
      <c r="I108" s="822" t="s">
        <v>2489</v>
      </c>
      <c r="J108" s="822" t="s">
        <v>786</v>
      </c>
      <c r="K108" s="822" t="s">
        <v>1493</v>
      </c>
      <c r="L108" s="825">
        <v>32.76</v>
      </c>
      <c r="M108" s="825">
        <v>32.76</v>
      </c>
      <c r="N108" s="822">
        <v>1</v>
      </c>
      <c r="O108" s="826">
        <v>1</v>
      </c>
      <c r="P108" s="825">
        <v>32.76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50</v>
      </c>
      <c r="B109" s="822" t="s">
        <v>2403</v>
      </c>
      <c r="C109" s="822" t="s">
        <v>2409</v>
      </c>
      <c r="D109" s="823" t="s">
        <v>3849</v>
      </c>
      <c r="E109" s="824" t="s">
        <v>2421</v>
      </c>
      <c r="F109" s="822" t="s">
        <v>2404</v>
      </c>
      <c r="G109" s="822" t="s">
        <v>2438</v>
      </c>
      <c r="H109" s="822" t="s">
        <v>329</v>
      </c>
      <c r="I109" s="822" t="s">
        <v>2602</v>
      </c>
      <c r="J109" s="822" t="s">
        <v>2603</v>
      </c>
      <c r="K109" s="822" t="s">
        <v>736</v>
      </c>
      <c r="L109" s="825">
        <v>35.11</v>
      </c>
      <c r="M109" s="825">
        <v>35.11</v>
      </c>
      <c r="N109" s="822">
        <v>1</v>
      </c>
      <c r="O109" s="826">
        <v>0.5</v>
      </c>
      <c r="P109" s="825">
        <v>35.11</v>
      </c>
      <c r="Q109" s="827">
        <v>1</v>
      </c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50</v>
      </c>
      <c r="B110" s="822" t="s">
        <v>2403</v>
      </c>
      <c r="C110" s="822" t="s">
        <v>2409</v>
      </c>
      <c r="D110" s="823" t="s">
        <v>3849</v>
      </c>
      <c r="E110" s="824" t="s">
        <v>2421</v>
      </c>
      <c r="F110" s="822" t="s">
        <v>2404</v>
      </c>
      <c r="G110" s="822" t="s">
        <v>2438</v>
      </c>
      <c r="H110" s="822" t="s">
        <v>648</v>
      </c>
      <c r="I110" s="822" t="s">
        <v>2604</v>
      </c>
      <c r="J110" s="822" t="s">
        <v>731</v>
      </c>
      <c r="K110" s="822" t="s">
        <v>732</v>
      </c>
      <c r="L110" s="825">
        <v>70.23</v>
      </c>
      <c r="M110" s="825">
        <v>70.23</v>
      </c>
      <c r="N110" s="822">
        <v>1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50</v>
      </c>
      <c r="B111" s="822" t="s">
        <v>2403</v>
      </c>
      <c r="C111" s="822" t="s">
        <v>2409</v>
      </c>
      <c r="D111" s="823" t="s">
        <v>3849</v>
      </c>
      <c r="E111" s="824" t="s">
        <v>2421</v>
      </c>
      <c r="F111" s="822" t="s">
        <v>2404</v>
      </c>
      <c r="G111" s="822" t="s">
        <v>2438</v>
      </c>
      <c r="H111" s="822" t="s">
        <v>648</v>
      </c>
      <c r="I111" s="822" t="s">
        <v>2033</v>
      </c>
      <c r="J111" s="822" t="s">
        <v>731</v>
      </c>
      <c r="K111" s="822" t="s">
        <v>638</v>
      </c>
      <c r="L111" s="825">
        <v>117.03</v>
      </c>
      <c r="M111" s="825">
        <v>1053.27</v>
      </c>
      <c r="N111" s="822">
        <v>9</v>
      </c>
      <c r="O111" s="826">
        <v>6</v>
      </c>
      <c r="P111" s="825">
        <v>234.06</v>
      </c>
      <c r="Q111" s="827">
        <v>0.22222222222222224</v>
      </c>
      <c r="R111" s="822">
        <v>2</v>
      </c>
      <c r="S111" s="827">
        <v>0.22222222222222221</v>
      </c>
      <c r="T111" s="826">
        <v>1.5</v>
      </c>
      <c r="U111" s="828">
        <v>0.25</v>
      </c>
    </row>
    <row r="112" spans="1:21" ht="14.45" customHeight="1" x14ac:dyDescent="0.2">
      <c r="A112" s="821">
        <v>50</v>
      </c>
      <c r="B112" s="822" t="s">
        <v>2403</v>
      </c>
      <c r="C112" s="822" t="s">
        <v>2409</v>
      </c>
      <c r="D112" s="823" t="s">
        <v>3849</v>
      </c>
      <c r="E112" s="824" t="s">
        <v>2421</v>
      </c>
      <c r="F112" s="822" t="s">
        <v>2404</v>
      </c>
      <c r="G112" s="822" t="s">
        <v>2438</v>
      </c>
      <c r="H112" s="822" t="s">
        <v>648</v>
      </c>
      <c r="I112" s="822" t="s">
        <v>2031</v>
      </c>
      <c r="J112" s="822" t="s">
        <v>731</v>
      </c>
      <c r="K112" s="822" t="s">
        <v>734</v>
      </c>
      <c r="L112" s="825">
        <v>17.559999999999999</v>
      </c>
      <c r="M112" s="825">
        <v>403.88</v>
      </c>
      <c r="N112" s="822">
        <v>23</v>
      </c>
      <c r="O112" s="826">
        <v>10</v>
      </c>
      <c r="P112" s="825">
        <v>35.119999999999997</v>
      </c>
      <c r="Q112" s="827">
        <v>8.6956521739130432E-2</v>
      </c>
      <c r="R112" s="822">
        <v>2</v>
      </c>
      <c r="S112" s="827">
        <v>8.6956521739130432E-2</v>
      </c>
      <c r="T112" s="826">
        <v>1.5</v>
      </c>
      <c r="U112" s="828">
        <v>0.15</v>
      </c>
    </row>
    <row r="113" spans="1:21" ht="14.45" customHeight="1" x14ac:dyDescent="0.2">
      <c r="A113" s="821">
        <v>50</v>
      </c>
      <c r="B113" s="822" t="s">
        <v>2403</v>
      </c>
      <c r="C113" s="822" t="s">
        <v>2409</v>
      </c>
      <c r="D113" s="823" t="s">
        <v>3849</v>
      </c>
      <c r="E113" s="824" t="s">
        <v>2421</v>
      </c>
      <c r="F113" s="822" t="s">
        <v>2404</v>
      </c>
      <c r="G113" s="822" t="s">
        <v>2438</v>
      </c>
      <c r="H113" s="822" t="s">
        <v>648</v>
      </c>
      <c r="I113" s="822" t="s">
        <v>2032</v>
      </c>
      <c r="J113" s="822" t="s">
        <v>731</v>
      </c>
      <c r="K113" s="822" t="s">
        <v>736</v>
      </c>
      <c r="L113" s="825">
        <v>35.11</v>
      </c>
      <c r="M113" s="825">
        <v>35.11</v>
      </c>
      <c r="N113" s="822">
        <v>1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50</v>
      </c>
      <c r="B114" s="822" t="s">
        <v>2403</v>
      </c>
      <c r="C114" s="822" t="s">
        <v>2409</v>
      </c>
      <c r="D114" s="823" t="s">
        <v>3849</v>
      </c>
      <c r="E114" s="824" t="s">
        <v>2421</v>
      </c>
      <c r="F114" s="822" t="s">
        <v>2404</v>
      </c>
      <c r="G114" s="822" t="s">
        <v>2438</v>
      </c>
      <c r="H114" s="822" t="s">
        <v>329</v>
      </c>
      <c r="I114" s="822" t="s">
        <v>2493</v>
      </c>
      <c r="J114" s="822" t="s">
        <v>785</v>
      </c>
      <c r="K114" s="822" t="s">
        <v>638</v>
      </c>
      <c r="L114" s="825">
        <v>117.03</v>
      </c>
      <c r="M114" s="825">
        <v>117.03</v>
      </c>
      <c r="N114" s="822">
        <v>1</v>
      </c>
      <c r="O114" s="826">
        <v>0.5</v>
      </c>
      <c r="P114" s="825">
        <v>117.03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50</v>
      </c>
      <c r="B115" s="822" t="s">
        <v>2403</v>
      </c>
      <c r="C115" s="822" t="s">
        <v>2409</v>
      </c>
      <c r="D115" s="823" t="s">
        <v>3849</v>
      </c>
      <c r="E115" s="824" t="s">
        <v>2421</v>
      </c>
      <c r="F115" s="822" t="s">
        <v>2404</v>
      </c>
      <c r="G115" s="822" t="s">
        <v>2435</v>
      </c>
      <c r="H115" s="822" t="s">
        <v>329</v>
      </c>
      <c r="I115" s="822" t="s">
        <v>2605</v>
      </c>
      <c r="J115" s="822" t="s">
        <v>1311</v>
      </c>
      <c r="K115" s="822" t="s">
        <v>1312</v>
      </c>
      <c r="L115" s="825">
        <v>134.44999999999999</v>
      </c>
      <c r="M115" s="825">
        <v>268.89999999999998</v>
      </c>
      <c r="N115" s="822">
        <v>2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50</v>
      </c>
      <c r="B116" s="822" t="s">
        <v>2403</v>
      </c>
      <c r="C116" s="822" t="s">
        <v>2409</v>
      </c>
      <c r="D116" s="823" t="s">
        <v>3849</v>
      </c>
      <c r="E116" s="824" t="s">
        <v>2421</v>
      </c>
      <c r="F116" s="822" t="s">
        <v>2404</v>
      </c>
      <c r="G116" s="822" t="s">
        <v>2435</v>
      </c>
      <c r="H116" s="822" t="s">
        <v>329</v>
      </c>
      <c r="I116" s="822" t="s">
        <v>2605</v>
      </c>
      <c r="J116" s="822" t="s">
        <v>1311</v>
      </c>
      <c r="K116" s="822" t="s">
        <v>1312</v>
      </c>
      <c r="L116" s="825">
        <v>235.78</v>
      </c>
      <c r="M116" s="825">
        <v>235.78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50</v>
      </c>
      <c r="B117" s="822" t="s">
        <v>2403</v>
      </c>
      <c r="C117" s="822" t="s">
        <v>2409</v>
      </c>
      <c r="D117" s="823" t="s">
        <v>3849</v>
      </c>
      <c r="E117" s="824" t="s">
        <v>2421</v>
      </c>
      <c r="F117" s="822" t="s">
        <v>2404</v>
      </c>
      <c r="G117" s="822" t="s">
        <v>2435</v>
      </c>
      <c r="H117" s="822" t="s">
        <v>329</v>
      </c>
      <c r="I117" s="822" t="s">
        <v>2606</v>
      </c>
      <c r="J117" s="822" t="s">
        <v>2607</v>
      </c>
      <c r="K117" s="822" t="s">
        <v>1312</v>
      </c>
      <c r="L117" s="825">
        <v>134.44999999999999</v>
      </c>
      <c r="M117" s="825">
        <v>134.44999999999999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50</v>
      </c>
      <c r="B118" s="822" t="s">
        <v>2403</v>
      </c>
      <c r="C118" s="822" t="s">
        <v>2409</v>
      </c>
      <c r="D118" s="823" t="s">
        <v>3849</v>
      </c>
      <c r="E118" s="824" t="s">
        <v>2421</v>
      </c>
      <c r="F118" s="822" t="s">
        <v>2404</v>
      </c>
      <c r="G118" s="822" t="s">
        <v>2466</v>
      </c>
      <c r="H118" s="822" t="s">
        <v>329</v>
      </c>
      <c r="I118" s="822" t="s">
        <v>2467</v>
      </c>
      <c r="J118" s="822" t="s">
        <v>2468</v>
      </c>
      <c r="K118" s="822" t="s">
        <v>772</v>
      </c>
      <c r="L118" s="825">
        <v>78.33</v>
      </c>
      <c r="M118" s="825">
        <v>391.65</v>
      </c>
      <c r="N118" s="822">
        <v>5</v>
      </c>
      <c r="O118" s="826">
        <v>3</v>
      </c>
      <c r="P118" s="825">
        <v>156.66</v>
      </c>
      <c r="Q118" s="827">
        <v>0.4</v>
      </c>
      <c r="R118" s="822">
        <v>2</v>
      </c>
      <c r="S118" s="827">
        <v>0.4</v>
      </c>
      <c r="T118" s="826">
        <v>1</v>
      </c>
      <c r="U118" s="828">
        <v>0.33333333333333331</v>
      </c>
    </row>
    <row r="119" spans="1:21" ht="14.45" customHeight="1" x14ac:dyDescent="0.2">
      <c r="A119" s="821">
        <v>50</v>
      </c>
      <c r="B119" s="822" t="s">
        <v>2403</v>
      </c>
      <c r="C119" s="822" t="s">
        <v>2409</v>
      </c>
      <c r="D119" s="823" t="s">
        <v>3849</v>
      </c>
      <c r="E119" s="824" t="s">
        <v>2421</v>
      </c>
      <c r="F119" s="822" t="s">
        <v>2404</v>
      </c>
      <c r="G119" s="822" t="s">
        <v>2608</v>
      </c>
      <c r="H119" s="822" t="s">
        <v>329</v>
      </c>
      <c r="I119" s="822" t="s">
        <v>2609</v>
      </c>
      <c r="J119" s="822" t="s">
        <v>2610</v>
      </c>
      <c r="K119" s="822" t="s">
        <v>2611</v>
      </c>
      <c r="L119" s="825">
        <v>1891.17</v>
      </c>
      <c r="M119" s="825">
        <v>5673.51</v>
      </c>
      <c r="N119" s="822">
        <v>3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50</v>
      </c>
      <c r="B120" s="822" t="s">
        <v>2403</v>
      </c>
      <c r="C120" s="822" t="s">
        <v>2409</v>
      </c>
      <c r="D120" s="823" t="s">
        <v>3849</v>
      </c>
      <c r="E120" s="824" t="s">
        <v>2421</v>
      </c>
      <c r="F120" s="822" t="s">
        <v>2404</v>
      </c>
      <c r="G120" s="822" t="s">
        <v>2608</v>
      </c>
      <c r="H120" s="822" t="s">
        <v>329</v>
      </c>
      <c r="I120" s="822" t="s">
        <v>2609</v>
      </c>
      <c r="J120" s="822" t="s">
        <v>2610</v>
      </c>
      <c r="K120" s="822" t="s">
        <v>2611</v>
      </c>
      <c r="L120" s="825">
        <v>1771.84</v>
      </c>
      <c r="M120" s="825">
        <v>21262.079999999998</v>
      </c>
      <c r="N120" s="822">
        <v>12</v>
      </c>
      <c r="O120" s="826">
        <v>3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50</v>
      </c>
      <c r="B121" s="822" t="s">
        <v>2403</v>
      </c>
      <c r="C121" s="822" t="s">
        <v>2409</v>
      </c>
      <c r="D121" s="823" t="s">
        <v>3849</v>
      </c>
      <c r="E121" s="824" t="s">
        <v>2421</v>
      </c>
      <c r="F121" s="822" t="s">
        <v>2404</v>
      </c>
      <c r="G121" s="822" t="s">
        <v>2608</v>
      </c>
      <c r="H121" s="822" t="s">
        <v>329</v>
      </c>
      <c r="I121" s="822" t="s">
        <v>2612</v>
      </c>
      <c r="J121" s="822" t="s">
        <v>2610</v>
      </c>
      <c r="K121" s="822" t="s">
        <v>2613</v>
      </c>
      <c r="L121" s="825">
        <v>1544.99</v>
      </c>
      <c r="M121" s="825">
        <v>18539.88</v>
      </c>
      <c r="N121" s="822">
        <v>12</v>
      </c>
      <c r="O121" s="826">
        <v>3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50</v>
      </c>
      <c r="B122" s="822" t="s">
        <v>2403</v>
      </c>
      <c r="C122" s="822" t="s">
        <v>2409</v>
      </c>
      <c r="D122" s="823" t="s">
        <v>3849</v>
      </c>
      <c r="E122" s="824" t="s">
        <v>2421</v>
      </c>
      <c r="F122" s="822" t="s">
        <v>2404</v>
      </c>
      <c r="G122" s="822" t="s">
        <v>2614</v>
      </c>
      <c r="H122" s="822" t="s">
        <v>329</v>
      </c>
      <c r="I122" s="822" t="s">
        <v>2615</v>
      </c>
      <c r="J122" s="822" t="s">
        <v>2616</v>
      </c>
      <c r="K122" s="822" t="s">
        <v>2617</v>
      </c>
      <c r="L122" s="825">
        <v>23.51</v>
      </c>
      <c r="M122" s="825">
        <v>23.51</v>
      </c>
      <c r="N122" s="822">
        <v>1</v>
      </c>
      <c r="O122" s="826">
        <v>1</v>
      </c>
      <c r="P122" s="825">
        <v>23.51</v>
      </c>
      <c r="Q122" s="827">
        <v>1</v>
      </c>
      <c r="R122" s="822">
        <v>1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50</v>
      </c>
      <c r="B123" s="822" t="s">
        <v>2403</v>
      </c>
      <c r="C123" s="822" t="s">
        <v>2409</v>
      </c>
      <c r="D123" s="823" t="s">
        <v>3849</v>
      </c>
      <c r="E123" s="824" t="s">
        <v>2421</v>
      </c>
      <c r="F123" s="822" t="s">
        <v>2404</v>
      </c>
      <c r="G123" s="822" t="s">
        <v>2614</v>
      </c>
      <c r="H123" s="822" t="s">
        <v>648</v>
      </c>
      <c r="I123" s="822" t="s">
        <v>2618</v>
      </c>
      <c r="J123" s="822" t="s">
        <v>2619</v>
      </c>
      <c r="K123" s="822" t="s">
        <v>2620</v>
      </c>
      <c r="L123" s="825">
        <v>176.32</v>
      </c>
      <c r="M123" s="825">
        <v>176.32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50</v>
      </c>
      <c r="B124" s="822" t="s">
        <v>2403</v>
      </c>
      <c r="C124" s="822" t="s">
        <v>2409</v>
      </c>
      <c r="D124" s="823" t="s">
        <v>3849</v>
      </c>
      <c r="E124" s="824" t="s">
        <v>2421</v>
      </c>
      <c r="F124" s="822" t="s">
        <v>2404</v>
      </c>
      <c r="G124" s="822" t="s">
        <v>2621</v>
      </c>
      <c r="H124" s="822" t="s">
        <v>329</v>
      </c>
      <c r="I124" s="822" t="s">
        <v>2622</v>
      </c>
      <c r="J124" s="822" t="s">
        <v>2623</v>
      </c>
      <c r="K124" s="822" t="s">
        <v>2624</v>
      </c>
      <c r="L124" s="825">
        <v>0</v>
      </c>
      <c r="M124" s="825">
        <v>0</v>
      </c>
      <c r="N124" s="822">
        <v>1</v>
      </c>
      <c r="O124" s="826">
        <v>1</v>
      </c>
      <c r="P124" s="825"/>
      <c r="Q124" s="827"/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50</v>
      </c>
      <c r="B125" s="822" t="s">
        <v>2403</v>
      </c>
      <c r="C125" s="822" t="s">
        <v>2409</v>
      </c>
      <c r="D125" s="823" t="s">
        <v>3849</v>
      </c>
      <c r="E125" s="824" t="s">
        <v>2421</v>
      </c>
      <c r="F125" s="822" t="s">
        <v>2404</v>
      </c>
      <c r="G125" s="822" t="s">
        <v>2625</v>
      </c>
      <c r="H125" s="822" t="s">
        <v>329</v>
      </c>
      <c r="I125" s="822" t="s">
        <v>2626</v>
      </c>
      <c r="J125" s="822" t="s">
        <v>2627</v>
      </c>
      <c r="K125" s="822" t="s">
        <v>2628</v>
      </c>
      <c r="L125" s="825">
        <v>23.72</v>
      </c>
      <c r="M125" s="825">
        <v>71.16</v>
      </c>
      <c r="N125" s="822">
        <v>3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50</v>
      </c>
      <c r="B126" s="822" t="s">
        <v>2403</v>
      </c>
      <c r="C126" s="822" t="s">
        <v>2409</v>
      </c>
      <c r="D126" s="823" t="s">
        <v>3849</v>
      </c>
      <c r="E126" s="824" t="s">
        <v>2421</v>
      </c>
      <c r="F126" s="822" t="s">
        <v>2404</v>
      </c>
      <c r="G126" s="822" t="s">
        <v>2629</v>
      </c>
      <c r="H126" s="822" t="s">
        <v>329</v>
      </c>
      <c r="I126" s="822" t="s">
        <v>2630</v>
      </c>
      <c r="J126" s="822" t="s">
        <v>2631</v>
      </c>
      <c r="K126" s="822" t="s">
        <v>2632</v>
      </c>
      <c r="L126" s="825">
        <v>52.87</v>
      </c>
      <c r="M126" s="825">
        <v>52.87</v>
      </c>
      <c r="N126" s="822">
        <v>1</v>
      </c>
      <c r="O126" s="826">
        <v>1</v>
      </c>
      <c r="P126" s="825">
        <v>52.87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50</v>
      </c>
      <c r="B127" s="822" t="s">
        <v>2403</v>
      </c>
      <c r="C127" s="822" t="s">
        <v>2409</v>
      </c>
      <c r="D127" s="823" t="s">
        <v>3849</v>
      </c>
      <c r="E127" s="824" t="s">
        <v>2421</v>
      </c>
      <c r="F127" s="822" t="s">
        <v>2404</v>
      </c>
      <c r="G127" s="822" t="s">
        <v>2633</v>
      </c>
      <c r="H127" s="822" t="s">
        <v>329</v>
      </c>
      <c r="I127" s="822" t="s">
        <v>2634</v>
      </c>
      <c r="J127" s="822" t="s">
        <v>813</v>
      </c>
      <c r="K127" s="822" t="s">
        <v>2635</v>
      </c>
      <c r="L127" s="825">
        <v>182.22</v>
      </c>
      <c r="M127" s="825">
        <v>364.44</v>
      </c>
      <c r="N127" s="822">
        <v>2</v>
      </c>
      <c r="O127" s="826">
        <v>2</v>
      </c>
      <c r="P127" s="825">
        <v>364.44</v>
      </c>
      <c r="Q127" s="827">
        <v>1</v>
      </c>
      <c r="R127" s="822">
        <v>2</v>
      </c>
      <c r="S127" s="827">
        <v>1</v>
      </c>
      <c r="T127" s="826">
        <v>2</v>
      </c>
      <c r="U127" s="828">
        <v>1</v>
      </c>
    </row>
    <row r="128" spans="1:21" ht="14.45" customHeight="1" x14ac:dyDescent="0.2">
      <c r="A128" s="821">
        <v>50</v>
      </c>
      <c r="B128" s="822" t="s">
        <v>2403</v>
      </c>
      <c r="C128" s="822" t="s">
        <v>2409</v>
      </c>
      <c r="D128" s="823" t="s">
        <v>3849</v>
      </c>
      <c r="E128" s="824" t="s">
        <v>2421</v>
      </c>
      <c r="F128" s="822" t="s">
        <v>2404</v>
      </c>
      <c r="G128" s="822" t="s">
        <v>2633</v>
      </c>
      <c r="H128" s="822" t="s">
        <v>329</v>
      </c>
      <c r="I128" s="822" t="s">
        <v>2636</v>
      </c>
      <c r="J128" s="822" t="s">
        <v>813</v>
      </c>
      <c r="K128" s="822" t="s">
        <v>2637</v>
      </c>
      <c r="L128" s="825">
        <v>273.33</v>
      </c>
      <c r="M128" s="825">
        <v>273.33</v>
      </c>
      <c r="N128" s="822">
        <v>1</v>
      </c>
      <c r="O128" s="826">
        <v>1</v>
      </c>
      <c r="P128" s="825">
        <v>273.33</v>
      </c>
      <c r="Q128" s="827">
        <v>1</v>
      </c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50</v>
      </c>
      <c r="B129" s="822" t="s">
        <v>2403</v>
      </c>
      <c r="C129" s="822" t="s">
        <v>2409</v>
      </c>
      <c r="D129" s="823" t="s">
        <v>3849</v>
      </c>
      <c r="E129" s="824" t="s">
        <v>2421</v>
      </c>
      <c r="F129" s="822" t="s">
        <v>2404</v>
      </c>
      <c r="G129" s="822" t="s">
        <v>2638</v>
      </c>
      <c r="H129" s="822" t="s">
        <v>329</v>
      </c>
      <c r="I129" s="822" t="s">
        <v>2639</v>
      </c>
      <c r="J129" s="822" t="s">
        <v>1475</v>
      </c>
      <c r="K129" s="822" t="s">
        <v>2640</v>
      </c>
      <c r="L129" s="825">
        <v>0</v>
      </c>
      <c r="M129" s="825">
        <v>0</v>
      </c>
      <c r="N129" s="822">
        <v>5</v>
      </c>
      <c r="O129" s="826">
        <v>3</v>
      </c>
      <c r="P129" s="825">
        <v>0</v>
      </c>
      <c r="Q129" s="827"/>
      <c r="R129" s="822">
        <v>5</v>
      </c>
      <c r="S129" s="827">
        <v>1</v>
      </c>
      <c r="T129" s="826">
        <v>3</v>
      </c>
      <c r="U129" s="828">
        <v>1</v>
      </c>
    </row>
    <row r="130" spans="1:21" ht="14.45" customHeight="1" x14ac:dyDescent="0.2">
      <c r="A130" s="821">
        <v>50</v>
      </c>
      <c r="B130" s="822" t="s">
        <v>2403</v>
      </c>
      <c r="C130" s="822" t="s">
        <v>2409</v>
      </c>
      <c r="D130" s="823" t="s">
        <v>3849</v>
      </c>
      <c r="E130" s="824" t="s">
        <v>2421</v>
      </c>
      <c r="F130" s="822" t="s">
        <v>2404</v>
      </c>
      <c r="G130" s="822" t="s">
        <v>2641</v>
      </c>
      <c r="H130" s="822" t="s">
        <v>329</v>
      </c>
      <c r="I130" s="822" t="s">
        <v>2642</v>
      </c>
      <c r="J130" s="822" t="s">
        <v>1243</v>
      </c>
      <c r="K130" s="822" t="s">
        <v>2643</v>
      </c>
      <c r="L130" s="825">
        <v>414.96</v>
      </c>
      <c r="M130" s="825">
        <v>414.96</v>
      </c>
      <c r="N130" s="822">
        <v>1</v>
      </c>
      <c r="O130" s="826">
        <v>0.5</v>
      </c>
      <c r="P130" s="825">
        <v>414.96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50</v>
      </c>
      <c r="B131" s="822" t="s">
        <v>2403</v>
      </c>
      <c r="C131" s="822" t="s">
        <v>2409</v>
      </c>
      <c r="D131" s="823" t="s">
        <v>3849</v>
      </c>
      <c r="E131" s="824" t="s">
        <v>2421</v>
      </c>
      <c r="F131" s="822" t="s">
        <v>2404</v>
      </c>
      <c r="G131" s="822" t="s">
        <v>2641</v>
      </c>
      <c r="H131" s="822" t="s">
        <v>329</v>
      </c>
      <c r="I131" s="822" t="s">
        <v>2644</v>
      </c>
      <c r="J131" s="822" t="s">
        <v>1243</v>
      </c>
      <c r="K131" s="822" t="s">
        <v>1244</v>
      </c>
      <c r="L131" s="825">
        <v>124.49</v>
      </c>
      <c r="M131" s="825">
        <v>248.98</v>
      </c>
      <c r="N131" s="822">
        <v>2</v>
      </c>
      <c r="O131" s="826">
        <v>1.5</v>
      </c>
      <c r="P131" s="825">
        <v>124.49</v>
      </c>
      <c r="Q131" s="827">
        <v>0.5</v>
      </c>
      <c r="R131" s="822">
        <v>1</v>
      </c>
      <c r="S131" s="827">
        <v>0.5</v>
      </c>
      <c r="T131" s="826">
        <v>1</v>
      </c>
      <c r="U131" s="828">
        <v>0.66666666666666663</v>
      </c>
    </row>
    <row r="132" spans="1:21" ht="14.45" customHeight="1" x14ac:dyDescent="0.2">
      <c r="A132" s="821">
        <v>50</v>
      </c>
      <c r="B132" s="822" t="s">
        <v>2403</v>
      </c>
      <c r="C132" s="822" t="s">
        <v>2409</v>
      </c>
      <c r="D132" s="823" t="s">
        <v>3849</v>
      </c>
      <c r="E132" s="824" t="s">
        <v>2421</v>
      </c>
      <c r="F132" s="822" t="s">
        <v>2404</v>
      </c>
      <c r="G132" s="822" t="s">
        <v>2645</v>
      </c>
      <c r="H132" s="822" t="s">
        <v>648</v>
      </c>
      <c r="I132" s="822" t="s">
        <v>2646</v>
      </c>
      <c r="J132" s="822" t="s">
        <v>1572</v>
      </c>
      <c r="K132" s="822" t="s">
        <v>1573</v>
      </c>
      <c r="L132" s="825">
        <v>419.2</v>
      </c>
      <c r="M132" s="825">
        <v>419.2</v>
      </c>
      <c r="N132" s="822">
        <v>1</v>
      </c>
      <c r="O132" s="826">
        <v>0.5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50</v>
      </c>
      <c r="B133" s="822" t="s">
        <v>2403</v>
      </c>
      <c r="C133" s="822" t="s">
        <v>2409</v>
      </c>
      <c r="D133" s="823" t="s">
        <v>3849</v>
      </c>
      <c r="E133" s="824" t="s">
        <v>2421</v>
      </c>
      <c r="F133" s="822" t="s">
        <v>2404</v>
      </c>
      <c r="G133" s="822" t="s">
        <v>2645</v>
      </c>
      <c r="H133" s="822" t="s">
        <v>648</v>
      </c>
      <c r="I133" s="822" t="s">
        <v>2647</v>
      </c>
      <c r="J133" s="822" t="s">
        <v>2648</v>
      </c>
      <c r="K133" s="822" t="s">
        <v>2649</v>
      </c>
      <c r="L133" s="825">
        <v>140.65</v>
      </c>
      <c r="M133" s="825">
        <v>140.65</v>
      </c>
      <c r="N133" s="822">
        <v>1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50</v>
      </c>
      <c r="B134" s="822" t="s">
        <v>2403</v>
      </c>
      <c r="C134" s="822" t="s">
        <v>2409</v>
      </c>
      <c r="D134" s="823" t="s">
        <v>3849</v>
      </c>
      <c r="E134" s="824" t="s">
        <v>2421</v>
      </c>
      <c r="F134" s="822" t="s">
        <v>2404</v>
      </c>
      <c r="G134" s="822" t="s">
        <v>2495</v>
      </c>
      <c r="H134" s="822" t="s">
        <v>648</v>
      </c>
      <c r="I134" s="822" t="s">
        <v>1993</v>
      </c>
      <c r="J134" s="822" t="s">
        <v>1994</v>
      </c>
      <c r="K134" s="822" t="s">
        <v>1995</v>
      </c>
      <c r="L134" s="825">
        <v>42.51</v>
      </c>
      <c r="M134" s="825">
        <v>425.1</v>
      </c>
      <c r="N134" s="822">
        <v>10</v>
      </c>
      <c r="O134" s="826">
        <v>6.5</v>
      </c>
      <c r="P134" s="825">
        <v>127.53</v>
      </c>
      <c r="Q134" s="827">
        <v>0.3</v>
      </c>
      <c r="R134" s="822">
        <v>3</v>
      </c>
      <c r="S134" s="827">
        <v>0.3</v>
      </c>
      <c r="T134" s="826">
        <v>2</v>
      </c>
      <c r="U134" s="828">
        <v>0.30769230769230771</v>
      </c>
    </row>
    <row r="135" spans="1:21" ht="14.45" customHeight="1" x14ac:dyDescent="0.2">
      <c r="A135" s="821">
        <v>50</v>
      </c>
      <c r="B135" s="822" t="s">
        <v>2403</v>
      </c>
      <c r="C135" s="822" t="s">
        <v>2409</v>
      </c>
      <c r="D135" s="823" t="s">
        <v>3849</v>
      </c>
      <c r="E135" s="824" t="s">
        <v>2421</v>
      </c>
      <c r="F135" s="822" t="s">
        <v>2404</v>
      </c>
      <c r="G135" s="822" t="s">
        <v>2495</v>
      </c>
      <c r="H135" s="822" t="s">
        <v>648</v>
      </c>
      <c r="I135" s="822" t="s">
        <v>1996</v>
      </c>
      <c r="J135" s="822" t="s">
        <v>1994</v>
      </c>
      <c r="K135" s="822" t="s">
        <v>1997</v>
      </c>
      <c r="L135" s="825">
        <v>85.02</v>
      </c>
      <c r="M135" s="825">
        <v>425.1</v>
      </c>
      <c r="N135" s="822">
        <v>5</v>
      </c>
      <c r="O135" s="826">
        <v>2.5</v>
      </c>
      <c r="P135" s="825">
        <v>255.06</v>
      </c>
      <c r="Q135" s="827">
        <v>0.6</v>
      </c>
      <c r="R135" s="822">
        <v>3</v>
      </c>
      <c r="S135" s="827">
        <v>0.6</v>
      </c>
      <c r="T135" s="826">
        <v>1.5</v>
      </c>
      <c r="U135" s="828">
        <v>0.6</v>
      </c>
    </row>
    <row r="136" spans="1:21" ht="14.45" customHeight="1" x14ac:dyDescent="0.2">
      <c r="A136" s="821">
        <v>50</v>
      </c>
      <c r="B136" s="822" t="s">
        <v>2403</v>
      </c>
      <c r="C136" s="822" t="s">
        <v>2409</v>
      </c>
      <c r="D136" s="823" t="s">
        <v>3849</v>
      </c>
      <c r="E136" s="824" t="s">
        <v>2421</v>
      </c>
      <c r="F136" s="822" t="s">
        <v>2404</v>
      </c>
      <c r="G136" s="822" t="s">
        <v>2650</v>
      </c>
      <c r="H136" s="822" t="s">
        <v>329</v>
      </c>
      <c r="I136" s="822" t="s">
        <v>2651</v>
      </c>
      <c r="J136" s="822" t="s">
        <v>2652</v>
      </c>
      <c r="K136" s="822" t="s">
        <v>2653</v>
      </c>
      <c r="L136" s="825">
        <v>168.78</v>
      </c>
      <c r="M136" s="825">
        <v>506.34000000000003</v>
      </c>
      <c r="N136" s="822">
        <v>3</v>
      </c>
      <c r="O136" s="826">
        <v>2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50</v>
      </c>
      <c r="B137" s="822" t="s">
        <v>2403</v>
      </c>
      <c r="C137" s="822" t="s">
        <v>2409</v>
      </c>
      <c r="D137" s="823" t="s">
        <v>3849</v>
      </c>
      <c r="E137" s="824" t="s">
        <v>2421</v>
      </c>
      <c r="F137" s="822" t="s">
        <v>2404</v>
      </c>
      <c r="G137" s="822" t="s">
        <v>2650</v>
      </c>
      <c r="H137" s="822" t="s">
        <v>329</v>
      </c>
      <c r="I137" s="822" t="s">
        <v>2654</v>
      </c>
      <c r="J137" s="822" t="s">
        <v>2655</v>
      </c>
      <c r="K137" s="822" t="s">
        <v>2656</v>
      </c>
      <c r="L137" s="825">
        <v>84.39</v>
      </c>
      <c r="M137" s="825">
        <v>506.34000000000003</v>
      </c>
      <c r="N137" s="822">
        <v>6</v>
      </c>
      <c r="O137" s="826">
        <v>1.5</v>
      </c>
      <c r="P137" s="825">
        <v>168.78</v>
      </c>
      <c r="Q137" s="827">
        <v>0.33333333333333331</v>
      </c>
      <c r="R137" s="822">
        <v>2</v>
      </c>
      <c r="S137" s="827">
        <v>0.33333333333333331</v>
      </c>
      <c r="T137" s="826">
        <v>0.5</v>
      </c>
      <c r="U137" s="828">
        <v>0.33333333333333331</v>
      </c>
    </row>
    <row r="138" spans="1:21" ht="14.45" customHeight="1" x14ac:dyDescent="0.2">
      <c r="A138" s="821">
        <v>50</v>
      </c>
      <c r="B138" s="822" t="s">
        <v>2403</v>
      </c>
      <c r="C138" s="822" t="s">
        <v>2409</v>
      </c>
      <c r="D138" s="823" t="s">
        <v>3849</v>
      </c>
      <c r="E138" s="824" t="s">
        <v>2421</v>
      </c>
      <c r="F138" s="822" t="s">
        <v>2404</v>
      </c>
      <c r="G138" s="822" t="s">
        <v>2650</v>
      </c>
      <c r="H138" s="822" t="s">
        <v>329</v>
      </c>
      <c r="I138" s="822" t="s">
        <v>2657</v>
      </c>
      <c r="J138" s="822" t="s">
        <v>2658</v>
      </c>
      <c r="K138" s="822" t="s">
        <v>2659</v>
      </c>
      <c r="L138" s="825">
        <v>50.64</v>
      </c>
      <c r="M138" s="825">
        <v>50.64</v>
      </c>
      <c r="N138" s="822">
        <v>1</v>
      </c>
      <c r="O138" s="826">
        <v>1</v>
      </c>
      <c r="P138" s="825">
        <v>50.64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50</v>
      </c>
      <c r="B139" s="822" t="s">
        <v>2403</v>
      </c>
      <c r="C139" s="822" t="s">
        <v>2409</v>
      </c>
      <c r="D139" s="823" t="s">
        <v>3849</v>
      </c>
      <c r="E139" s="824" t="s">
        <v>2421</v>
      </c>
      <c r="F139" s="822" t="s">
        <v>2404</v>
      </c>
      <c r="G139" s="822" t="s">
        <v>2660</v>
      </c>
      <c r="H139" s="822" t="s">
        <v>329</v>
      </c>
      <c r="I139" s="822" t="s">
        <v>2661</v>
      </c>
      <c r="J139" s="822" t="s">
        <v>2662</v>
      </c>
      <c r="K139" s="822" t="s">
        <v>2663</v>
      </c>
      <c r="L139" s="825">
        <v>140.72</v>
      </c>
      <c r="M139" s="825">
        <v>422.15999999999997</v>
      </c>
      <c r="N139" s="822">
        <v>3</v>
      </c>
      <c r="O139" s="826">
        <v>1</v>
      </c>
      <c r="P139" s="825">
        <v>422.15999999999997</v>
      </c>
      <c r="Q139" s="827">
        <v>1</v>
      </c>
      <c r="R139" s="822">
        <v>3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50</v>
      </c>
      <c r="B140" s="822" t="s">
        <v>2403</v>
      </c>
      <c r="C140" s="822" t="s">
        <v>2409</v>
      </c>
      <c r="D140" s="823" t="s">
        <v>3849</v>
      </c>
      <c r="E140" s="824" t="s">
        <v>2421</v>
      </c>
      <c r="F140" s="822" t="s">
        <v>2404</v>
      </c>
      <c r="G140" s="822" t="s">
        <v>2664</v>
      </c>
      <c r="H140" s="822" t="s">
        <v>329</v>
      </c>
      <c r="I140" s="822" t="s">
        <v>2665</v>
      </c>
      <c r="J140" s="822" t="s">
        <v>1025</v>
      </c>
      <c r="K140" s="822" t="s">
        <v>2666</v>
      </c>
      <c r="L140" s="825">
        <v>45.03</v>
      </c>
      <c r="M140" s="825">
        <v>90.06</v>
      </c>
      <c r="N140" s="822">
        <v>2</v>
      </c>
      <c r="O140" s="826">
        <v>1</v>
      </c>
      <c r="P140" s="825">
        <v>45.03</v>
      </c>
      <c r="Q140" s="827">
        <v>0.5</v>
      </c>
      <c r="R140" s="822">
        <v>1</v>
      </c>
      <c r="S140" s="827">
        <v>0.5</v>
      </c>
      <c r="T140" s="826">
        <v>0.5</v>
      </c>
      <c r="U140" s="828">
        <v>0.5</v>
      </c>
    </row>
    <row r="141" spans="1:21" ht="14.45" customHeight="1" x14ac:dyDescent="0.2">
      <c r="A141" s="821">
        <v>50</v>
      </c>
      <c r="B141" s="822" t="s">
        <v>2403</v>
      </c>
      <c r="C141" s="822" t="s">
        <v>2409</v>
      </c>
      <c r="D141" s="823" t="s">
        <v>3849</v>
      </c>
      <c r="E141" s="824" t="s">
        <v>2421</v>
      </c>
      <c r="F141" s="822" t="s">
        <v>2404</v>
      </c>
      <c r="G141" s="822" t="s">
        <v>2664</v>
      </c>
      <c r="H141" s="822" t="s">
        <v>329</v>
      </c>
      <c r="I141" s="822" t="s">
        <v>2665</v>
      </c>
      <c r="J141" s="822" t="s">
        <v>1025</v>
      </c>
      <c r="K141" s="822" t="s">
        <v>2666</v>
      </c>
      <c r="L141" s="825">
        <v>59.33</v>
      </c>
      <c r="M141" s="825">
        <v>59.33</v>
      </c>
      <c r="N141" s="822">
        <v>1</v>
      </c>
      <c r="O141" s="826">
        <v>0.5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50</v>
      </c>
      <c r="B142" s="822" t="s">
        <v>2403</v>
      </c>
      <c r="C142" s="822" t="s">
        <v>2409</v>
      </c>
      <c r="D142" s="823" t="s">
        <v>3849</v>
      </c>
      <c r="E142" s="824" t="s">
        <v>2421</v>
      </c>
      <c r="F142" s="822" t="s">
        <v>2404</v>
      </c>
      <c r="G142" s="822" t="s">
        <v>2667</v>
      </c>
      <c r="H142" s="822" t="s">
        <v>329</v>
      </c>
      <c r="I142" s="822" t="s">
        <v>2668</v>
      </c>
      <c r="J142" s="822" t="s">
        <v>1296</v>
      </c>
      <c r="K142" s="822" t="s">
        <v>1297</v>
      </c>
      <c r="L142" s="825">
        <v>49.04</v>
      </c>
      <c r="M142" s="825">
        <v>196.16</v>
      </c>
      <c r="N142" s="822">
        <v>4</v>
      </c>
      <c r="O142" s="826">
        <v>1.5</v>
      </c>
      <c r="P142" s="825">
        <v>98.08</v>
      </c>
      <c r="Q142" s="827">
        <v>0.5</v>
      </c>
      <c r="R142" s="822">
        <v>2</v>
      </c>
      <c r="S142" s="827">
        <v>0.5</v>
      </c>
      <c r="T142" s="826">
        <v>0.5</v>
      </c>
      <c r="U142" s="828">
        <v>0.33333333333333331</v>
      </c>
    </row>
    <row r="143" spans="1:21" ht="14.45" customHeight="1" x14ac:dyDescent="0.2">
      <c r="A143" s="821">
        <v>50</v>
      </c>
      <c r="B143" s="822" t="s">
        <v>2403</v>
      </c>
      <c r="C143" s="822" t="s">
        <v>2409</v>
      </c>
      <c r="D143" s="823" t="s">
        <v>3849</v>
      </c>
      <c r="E143" s="824" t="s">
        <v>2421</v>
      </c>
      <c r="F143" s="822" t="s">
        <v>2404</v>
      </c>
      <c r="G143" s="822" t="s">
        <v>2669</v>
      </c>
      <c r="H143" s="822" t="s">
        <v>329</v>
      </c>
      <c r="I143" s="822" t="s">
        <v>2670</v>
      </c>
      <c r="J143" s="822" t="s">
        <v>995</v>
      </c>
      <c r="K143" s="822" t="s">
        <v>2671</v>
      </c>
      <c r="L143" s="825">
        <v>35.25</v>
      </c>
      <c r="M143" s="825">
        <v>35.25</v>
      </c>
      <c r="N143" s="822">
        <v>1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50</v>
      </c>
      <c r="B144" s="822" t="s">
        <v>2403</v>
      </c>
      <c r="C144" s="822" t="s">
        <v>2409</v>
      </c>
      <c r="D144" s="823" t="s">
        <v>3849</v>
      </c>
      <c r="E144" s="824" t="s">
        <v>2421</v>
      </c>
      <c r="F144" s="822" t="s">
        <v>2404</v>
      </c>
      <c r="G144" s="822" t="s">
        <v>2672</v>
      </c>
      <c r="H144" s="822" t="s">
        <v>329</v>
      </c>
      <c r="I144" s="822" t="s">
        <v>2673</v>
      </c>
      <c r="J144" s="822" t="s">
        <v>1010</v>
      </c>
      <c r="K144" s="822" t="s">
        <v>2674</v>
      </c>
      <c r="L144" s="825">
        <v>49.2</v>
      </c>
      <c r="M144" s="825">
        <v>49.2</v>
      </c>
      <c r="N144" s="822">
        <v>1</v>
      </c>
      <c r="O144" s="826">
        <v>1</v>
      </c>
      <c r="P144" s="825">
        <v>49.2</v>
      </c>
      <c r="Q144" s="827">
        <v>1</v>
      </c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50</v>
      </c>
      <c r="B145" s="822" t="s">
        <v>2403</v>
      </c>
      <c r="C145" s="822" t="s">
        <v>2409</v>
      </c>
      <c r="D145" s="823" t="s">
        <v>3849</v>
      </c>
      <c r="E145" s="824" t="s">
        <v>2421</v>
      </c>
      <c r="F145" s="822" t="s">
        <v>2404</v>
      </c>
      <c r="G145" s="822" t="s">
        <v>2675</v>
      </c>
      <c r="H145" s="822" t="s">
        <v>329</v>
      </c>
      <c r="I145" s="822" t="s">
        <v>2676</v>
      </c>
      <c r="J145" s="822" t="s">
        <v>1101</v>
      </c>
      <c r="K145" s="822" t="s">
        <v>2677</v>
      </c>
      <c r="L145" s="825">
        <v>166.1</v>
      </c>
      <c r="M145" s="825">
        <v>498.29999999999995</v>
      </c>
      <c r="N145" s="822">
        <v>3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50</v>
      </c>
      <c r="B146" s="822" t="s">
        <v>2403</v>
      </c>
      <c r="C146" s="822" t="s">
        <v>2409</v>
      </c>
      <c r="D146" s="823" t="s">
        <v>3849</v>
      </c>
      <c r="E146" s="824" t="s">
        <v>2421</v>
      </c>
      <c r="F146" s="822" t="s">
        <v>2404</v>
      </c>
      <c r="G146" s="822" t="s">
        <v>2678</v>
      </c>
      <c r="H146" s="822" t="s">
        <v>329</v>
      </c>
      <c r="I146" s="822" t="s">
        <v>2679</v>
      </c>
      <c r="J146" s="822" t="s">
        <v>1382</v>
      </c>
      <c r="K146" s="822" t="s">
        <v>2680</v>
      </c>
      <c r="L146" s="825">
        <v>42.14</v>
      </c>
      <c r="M146" s="825">
        <v>42.14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50</v>
      </c>
      <c r="B147" s="822" t="s">
        <v>2403</v>
      </c>
      <c r="C147" s="822" t="s">
        <v>2409</v>
      </c>
      <c r="D147" s="823" t="s">
        <v>3849</v>
      </c>
      <c r="E147" s="824" t="s">
        <v>2421</v>
      </c>
      <c r="F147" s="822" t="s">
        <v>2404</v>
      </c>
      <c r="G147" s="822" t="s">
        <v>2678</v>
      </c>
      <c r="H147" s="822" t="s">
        <v>329</v>
      </c>
      <c r="I147" s="822" t="s">
        <v>2681</v>
      </c>
      <c r="J147" s="822" t="s">
        <v>1382</v>
      </c>
      <c r="K147" s="822" t="s">
        <v>2682</v>
      </c>
      <c r="L147" s="825">
        <v>64.36</v>
      </c>
      <c r="M147" s="825">
        <v>64.36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50</v>
      </c>
      <c r="B148" s="822" t="s">
        <v>2403</v>
      </c>
      <c r="C148" s="822" t="s">
        <v>2409</v>
      </c>
      <c r="D148" s="823" t="s">
        <v>3849</v>
      </c>
      <c r="E148" s="824" t="s">
        <v>2421</v>
      </c>
      <c r="F148" s="822" t="s">
        <v>2404</v>
      </c>
      <c r="G148" s="822" t="s">
        <v>2683</v>
      </c>
      <c r="H148" s="822" t="s">
        <v>329</v>
      </c>
      <c r="I148" s="822" t="s">
        <v>2684</v>
      </c>
      <c r="J148" s="822" t="s">
        <v>879</v>
      </c>
      <c r="K148" s="822" t="s">
        <v>880</v>
      </c>
      <c r="L148" s="825">
        <v>0</v>
      </c>
      <c r="M148" s="825">
        <v>0</v>
      </c>
      <c r="N148" s="822">
        <v>1</v>
      </c>
      <c r="O148" s="826">
        <v>1</v>
      </c>
      <c r="P148" s="825"/>
      <c r="Q148" s="827"/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50</v>
      </c>
      <c r="B149" s="822" t="s">
        <v>2403</v>
      </c>
      <c r="C149" s="822" t="s">
        <v>2409</v>
      </c>
      <c r="D149" s="823" t="s">
        <v>3849</v>
      </c>
      <c r="E149" s="824" t="s">
        <v>2421</v>
      </c>
      <c r="F149" s="822" t="s">
        <v>2404</v>
      </c>
      <c r="G149" s="822" t="s">
        <v>2685</v>
      </c>
      <c r="H149" s="822" t="s">
        <v>329</v>
      </c>
      <c r="I149" s="822" t="s">
        <v>2686</v>
      </c>
      <c r="J149" s="822" t="s">
        <v>2687</v>
      </c>
      <c r="K149" s="822" t="s">
        <v>2688</v>
      </c>
      <c r="L149" s="825">
        <v>8.7899999999999991</v>
      </c>
      <c r="M149" s="825">
        <v>8.7899999999999991</v>
      </c>
      <c r="N149" s="822">
        <v>1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50</v>
      </c>
      <c r="B150" s="822" t="s">
        <v>2403</v>
      </c>
      <c r="C150" s="822" t="s">
        <v>2409</v>
      </c>
      <c r="D150" s="823" t="s">
        <v>3849</v>
      </c>
      <c r="E150" s="824" t="s">
        <v>2421</v>
      </c>
      <c r="F150" s="822" t="s">
        <v>2404</v>
      </c>
      <c r="G150" s="822" t="s">
        <v>2689</v>
      </c>
      <c r="H150" s="822" t="s">
        <v>329</v>
      </c>
      <c r="I150" s="822" t="s">
        <v>2690</v>
      </c>
      <c r="J150" s="822" t="s">
        <v>2691</v>
      </c>
      <c r="K150" s="822" t="s">
        <v>1312</v>
      </c>
      <c r="L150" s="825">
        <v>78.48</v>
      </c>
      <c r="M150" s="825">
        <v>78.48</v>
      </c>
      <c r="N150" s="822">
        <v>1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50</v>
      </c>
      <c r="B151" s="822" t="s">
        <v>2403</v>
      </c>
      <c r="C151" s="822" t="s">
        <v>2409</v>
      </c>
      <c r="D151" s="823" t="s">
        <v>3849</v>
      </c>
      <c r="E151" s="824" t="s">
        <v>2421</v>
      </c>
      <c r="F151" s="822" t="s">
        <v>2404</v>
      </c>
      <c r="G151" s="822" t="s">
        <v>2689</v>
      </c>
      <c r="H151" s="822" t="s">
        <v>329</v>
      </c>
      <c r="I151" s="822" t="s">
        <v>2692</v>
      </c>
      <c r="J151" s="822" t="s">
        <v>1744</v>
      </c>
      <c r="K151" s="822" t="s">
        <v>1312</v>
      </c>
      <c r="L151" s="825">
        <v>111.72</v>
      </c>
      <c r="M151" s="825">
        <v>223.44</v>
      </c>
      <c r="N151" s="822">
        <v>2</v>
      </c>
      <c r="O151" s="826">
        <v>1</v>
      </c>
      <c r="P151" s="825">
        <v>223.44</v>
      </c>
      <c r="Q151" s="827">
        <v>1</v>
      </c>
      <c r="R151" s="822">
        <v>2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50</v>
      </c>
      <c r="B152" s="822" t="s">
        <v>2403</v>
      </c>
      <c r="C152" s="822" t="s">
        <v>2409</v>
      </c>
      <c r="D152" s="823" t="s">
        <v>3849</v>
      </c>
      <c r="E152" s="824" t="s">
        <v>2421</v>
      </c>
      <c r="F152" s="822" t="s">
        <v>2404</v>
      </c>
      <c r="G152" s="822" t="s">
        <v>2504</v>
      </c>
      <c r="H152" s="822" t="s">
        <v>648</v>
      </c>
      <c r="I152" s="822" t="s">
        <v>1963</v>
      </c>
      <c r="J152" s="822" t="s">
        <v>1964</v>
      </c>
      <c r="K152" s="822" t="s">
        <v>1965</v>
      </c>
      <c r="L152" s="825">
        <v>93.43</v>
      </c>
      <c r="M152" s="825">
        <v>1681.7399999999998</v>
      </c>
      <c r="N152" s="822">
        <v>18</v>
      </c>
      <c r="O152" s="826">
        <v>7</v>
      </c>
      <c r="P152" s="825">
        <v>560.58000000000004</v>
      </c>
      <c r="Q152" s="827">
        <v>0.33333333333333343</v>
      </c>
      <c r="R152" s="822">
        <v>6</v>
      </c>
      <c r="S152" s="827">
        <v>0.33333333333333331</v>
      </c>
      <c r="T152" s="826">
        <v>2.5</v>
      </c>
      <c r="U152" s="828">
        <v>0.35714285714285715</v>
      </c>
    </row>
    <row r="153" spans="1:21" ht="14.45" customHeight="1" x14ac:dyDescent="0.2">
      <c r="A153" s="821">
        <v>50</v>
      </c>
      <c r="B153" s="822" t="s">
        <v>2403</v>
      </c>
      <c r="C153" s="822" t="s">
        <v>2409</v>
      </c>
      <c r="D153" s="823" t="s">
        <v>3849</v>
      </c>
      <c r="E153" s="824" t="s">
        <v>2421</v>
      </c>
      <c r="F153" s="822" t="s">
        <v>2404</v>
      </c>
      <c r="G153" s="822" t="s">
        <v>2442</v>
      </c>
      <c r="H153" s="822" t="s">
        <v>329</v>
      </c>
      <c r="I153" s="822" t="s">
        <v>2443</v>
      </c>
      <c r="J153" s="822" t="s">
        <v>1484</v>
      </c>
      <c r="K153" s="822" t="s">
        <v>2444</v>
      </c>
      <c r="L153" s="825">
        <v>73.989999999999995</v>
      </c>
      <c r="M153" s="825">
        <v>73.989999999999995</v>
      </c>
      <c r="N153" s="822">
        <v>1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50</v>
      </c>
      <c r="B154" s="822" t="s">
        <v>2403</v>
      </c>
      <c r="C154" s="822" t="s">
        <v>2409</v>
      </c>
      <c r="D154" s="823" t="s">
        <v>3849</v>
      </c>
      <c r="E154" s="824" t="s">
        <v>2421</v>
      </c>
      <c r="F154" s="822" t="s">
        <v>2404</v>
      </c>
      <c r="G154" s="822" t="s">
        <v>2505</v>
      </c>
      <c r="H154" s="822" t="s">
        <v>329</v>
      </c>
      <c r="I154" s="822" t="s">
        <v>2506</v>
      </c>
      <c r="J154" s="822" t="s">
        <v>783</v>
      </c>
      <c r="K154" s="822" t="s">
        <v>2507</v>
      </c>
      <c r="L154" s="825">
        <v>577.88</v>
      </c>
      <c r="M154" s="825">
        <v>2311.52</v>
      </c>
      <c r="N154" s="822">
        <v>4</v>
      </c>
      <c r="O154" s="826">
        <v>2.5</v>
      </c>
      <c r="P154" s="825">
        <v>1155.76</v>
      </c>
      <c r="Q154" s="827">
        <v>0.5</v>
      </c>
      <c r="R154" s="822">
        <v>2</v>
      </c>
      <c r="S154" s="827">
        <v>0.5</v>
      </c>
      <c r="T154" s="826">
        <v>0.5</v>
      </c>
      <c r="U154" s="828">
        <v>0.2</v>
      </c>
    </row>
    <row r="155" spans="1:21" ht="14.45" customHeight="1" x14ac:dyDescent="0.2">
      <c r="A155" s="821">
        <v>50</v>
      </c>
      <c r="B155" s="822" t="s">
        <v>2403</v>
      </c>
      <c r="C155" s="822" t="s">
        <v>2409</v>
      </c>
      <c r="D155" s="823" t="s">
        <v>3849</v>
      </c>
      <c r="E155" s="824" t="s">
        <v>2421</v>
      </c>
      <c r="F155" s="822" t="s">
        <v>2404</v>
      </c>
      <c r="G155" s="822" t="s">
        <v>2439</v>
      </c>
      <c r="H155" s="822" t="s">
        <v>329</v>
      </c>
      <c r="I155" s="822" t="s">
        <v>2693</v>
      </c>
      <c r="J155" s="822" t="s">
        <v>676</v>
      </c>
      <c r="K155" s="822" t="s">
        <v>2694</v>
      </c>
      <c r="L155" s="825">
        <v>31.65</v>
      </c>
      <c r="M155" s="825">
        <v>538.04999999999995</v>
      </c>
      <c r="N155" s="822">
        <v>17</v>
      </c>
      <c r="O155" s="826">
        <v>7</v>
      </c>
      <c r="P155" s="825">
        <v>126.6</v>
      </c>
      <c r="Q155" s="827">
        <v>0.23529411764705882</v>
      </c>
      <c r="R155" s="822">
        <v>4</v>
      </c>
      <c r="S155" s="827">
        <v>0.23529411764705882</v>
      </c>
      <c r="T155" s="826">
        <v>1.5</v>
      </c>
      <c r="U155" s="828">
        <v>0.21428571428571427</v>
      </c>
    </row>
    <row r="156" spans="1:21" ht="14.45" customHeight="1" x14ac:dyDescent="0.2">
      <c r="A156" s="821">
        <v>50</v>
      </c>
      <c r="B156" s="822" t="s">
        <v>2403</v>
      </c>
      <c r="C156" s="822" t="s">
        <v>2409</v>
      </c>
      <c r="D156" s="823" t="s">
        <v>3849</v>
      </c>
      <c r="E156" s="824" t="s">
        <v>2421</v>
      </c>
      <c r="F156" s="822" t="s">
        <v>2404</v>
      </c>
      <c r="G156" s="822" t="s">
        <v>2439</v>
      </c>
      <c r="H156" s="822" t="s">
        <v>329</v>
      </c>
      <c r="I156" s="822" t="s">
        <v>2695</v>
      </c>
      <c r="J156" s="822" t="s">
        <v>2509</v>
      </c>
      <c r="K156" s="822" t="s">
        <v>2696</v>
      </c>
      <c r="L156" s="825">
        <v>26.37</v>
      </c>
      <c r="M156" s="825">
        <v>26.37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50</v>
      </c>
      <c r="B157" s="822" t="s">
        <v>2403</v>
      </c>
      <c r="C157" s="822" t="s">
        <v>2409</v>
      </c>
      <c r="D157" s="823" t="s">
        <v>3849</v>
      </c>
      <c r="E157" s="824" t="s">
        <v>2421</v>
      </c>
      <c r="F157" s="822" t="s">
        <v>2404</v>
      </c>
      <c r="G157" s="822" t="s">
        <v>2439</v>
      </c>
      <c r="H157" s="822" t="s">
        <v>329</v>
      </c>
      <c r="I157" s="822" t="s">
        <v>2697</v>
      </c>
      <c r="J157" s="822" t="s">
        <v>2512</v>
      </c>
      <c r="K157" s="822" t="s">
        <v>2698</v>
      </c>
      <c r="L157" s="825">
        <v>52.75</v>
      </c>
      <c r="M157" s="825">
        <v>105.5</v>
      </c>
      <c r="N157" s="822">
        <v>2</v>
      </c>
      <c r="O157" s="826">
        <v>1.5</v>
      </c>
      <c r="P157" s="825">
        <v>52.75</v>
      </c>
      <c r="Q157" s="827">
        <v>0.5</v>
      </c>
      <c r="R157" s="822">
        <v>1</v>
      </c>
      <c r="S157" s="827">
        <v>0.5</v>
      </c>
      <c r="T157" s="826">
        <v>0.5</v>
      </c>
      <c r="U157" s="828">
        <v>0.33333333333333331</v>
      </c>
    </row>
    <row r="158" spans="1:21" ht="14.45" customHeight="1" x14ac:dyDescent="0.2">
      <c r="A158" s="821">
        <v>50</v>
      </c>
      <c r="B158" s="822" t="s">
        <v>2403</v>
      </c>
      <c r="C158" s="822" t="s">
        <v>2409</v>
      </c>
      <c r="D158" s="823" t="s">
        <v>3849</v>
      </c>
      <c r="E158" s="824" t="s">
        <v>2421</v>
      </c>
      <c r="F158" s="822" t="s">
        <v>2404</v>
      </c>
      <c r="G158" s="822" t="s">
        <v>2439</v>
      </c>
      <c r="H158" s="822" t="s">
        <v>329</v>
      </c>
      <c r="I158" s="822" t="s">
        <v>2699</v>
      </c>
      <c r="J158" s="822" t="s">
        <v>676</v>
      </c>
      <c r="K158" s="822" t="s">
        <v>658</v>
      </c>
      <c r="L158" s="825">
        <v>58.62</v>
      </c>
      <c r="M158" s="825">
        <v>234.48</v>
      </c>
      <c r="N158" s="822">
        <v>4</v>
      </c>
      <c r="O158" s="826">
        <v>3.5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50</v>
      </c>
      <c r="B159" s="822" t="s">
        <v>2403</v>
      </c>
      <c r="C159" s="822" t="s">
        <v>2409</v>
      </c>
      <c r="D159" s="823" t="s">
        <v>3849</v>
      </c>
      <c r="E159" s="824" t="s">
        <v>2421</v>
      </c>
      <c r="F159" s="822" t="s">
        <v>2404</v>
      </c>
      <c r="G159" s="822" t="s">
        <v>2439</v>
      </c>
      <c r="H159" s="822" t="s">
        <v>329</v>
      </c>
      <c r="I159" s="822" t="s">
        <v>2700</v>
      </c>
      <c r="J159" s="822" t="s">
        <v>676</v>
      </c>
      <c r="K159" s="822" t="s">
        <v>2694</v>
      </c>
      <c r="L159" s="825">
        <v>31.65</v>
      </c>
      <c r="M159" s="825">
        <v>63.3</v>
      </c>
      <c r="N159" s="822">
        <v>2</v>
      </c>
      <c r="O159" s="826">
        <v>1.5</v>
      </c>
      <c r="P159" s="825">
        <v>31.65</v>
      </c>
      <c r="Q159" s="827">
        <v>0.5</v>
      </c>
      <c r="R159" s="822">
        <v>1</v>
      </c>
      <c r="S159" s="827">
        <v>0.5</v>
      </c>
      <c r="T159" s="826">
        <v>1</v>
      </c>
      <c r="U159" s="828">
        <v>0.66666666666666663</v>
      </c>
    </row>
    <row r="160" spans="1:21" ht="14.45" customHeight="1" x14ac:dyDescent="0.2">
      <c r="A160" s="821">
        <v>50</v>
      </c>
      <c r="B160" s="822" t="s">
        <v>2403</v>
      </c>
      <c r="C160" s="822" t="s">
        <v>2409</v>
      </c>
      <c r="D160" s="823" t="s">
        <v>3849</v>
      </c>
      <c r="E160" s="824" t="s">
        <v>2421</v>
      </c>
      <c r="F160" s="822" t="s">
        <v>2404</v>
      </c>
      <c r="G160" s="822" t="s">
        <v>2701</v>
      </c>
      <c r="H160" s="822" t="s">
        <v>329</v>
      </c>
      <c r="I160" s="822" t="s">
        <v>2702</v>
      </c>
      <c r="J160" s="822" t="s">
        <v>894</v>
      </c>
      <c r="K160" s="822" t="s">
        <v>895</v>
      </c>
      <c r="L160" s="825">
        <v>0</v>
      </c>
      <c r="M160" s="825">
        <v>0</v>
      </c>
      <c r="N160" s="822">
        <v>3</v>
      </c>
      <c r="O160" s="826">
        <v>1</v>
      </c>
      <c r="P160" s="825"/>
      <c r="Q160" s="827"/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50</v>
      </c>
      <c r="B161" s="822" t="s">
        <v>2403</v>
      </c>
      <c r="C161" s="822" t="s">
        <v>2409</v>
      </c>
      <c r="D161" s="823" t="s">
        <v>3849</v>
      </c>
      <c r="E161" s="824" t="s">
        <v>2421</v>
      </c>
      <c r="F161" s="822" t="s">
        <v>2404</v>
      </c>
      <c r="G161" s="822" t="s">
        <v>2703</v>
      </c>
      <c r="H161" s="822" t="s">
        <v>329</v>
      </c>
      <c r="I161" s="822" t="s">
        <v>2704</v>
      </c>
      <c r="J161" s="822" t="s">
        <v>2705</v>
      </c>
      <c r="K161" s="822" t="s">
        <v>2620</v>
      </c>
      <c r="L161" s="825">
        <v>176.32</v>
      </c>
      <c r="M161" s="825">
        <v>176.32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50</v>
      </c>
      <c r="B162" s="822" t="s">
        <v>2403</v>
      </c>
      <c r="C162" s="822" t="s">
        <v>2409</v>
      </c>
      <c r="D162" s="823" t="s">
        <v>3849</v>
      </c>
      <c r="E162" s="824" t="s">
        <v>2421</v>
      </c>
      <c r="F162" s="822" t="s">
        <v>2404</v>
      </c>
      <c r="G162" s="822" t="s">
        <v>2706</v>
      </c>
      <c r="H162" s="822" t="s">
        <v>648</v>
      </c>
      <c r="I162" s="822" t="s">
        <v>2072</v>
      </c>
      <c r="J162" s="822" t="s">
        <v>1074</v>
      </c>
      <c r="K162" s="822" t="s">
        <v>2073</v>
      </c>
      <c r="L162" s="825">
        <v>118.65</v>
      </c>
      <c r="M162" s="825">
        <v>355.95000000000005</v>
      </c>
      <c r="N162" s="822">
        <v>3</v>
      </c>
      <c r="O162" s="826">
        <v>1.5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50</v>
      </c>
      <c r="B163" s="822" t="s">
        <v>2403</v>
      </c>
      <c r="C163" s="822" t="s">
        <v>2409</v>
      </c>
      <c r="D163" s="823" t="s">
        <v>3849</v>
      </c>
      <c r="E163" s="824" t="s">
        <v>2421</v>
      </c>
      <c r="F163" s="822" t="s">
        <v>2404</v>
      </c>
      <c r="G163" s="822" t="s">
        <v>2706</v>
      </c>
      <c r="H163" s="822" t="s">
        <v>648</v>
      </c>
      <c r="I163" s="822" t="s">
        <v>2074</v>
      </c>
      <c r="J163" s="822" t="s">
        <v>1072</v>
      </c>
      <c r="K163" s="822" t="s">
        <v>2075</v>
      </c>
      <c r="L163" s="825">
        <v>237.31</v>
      </c>
      <c r="M163" s="825">
        <v>949.24</v>
      </c>
      <c r="N163" s="822">
        <v>4</v>
      </c>
      <c r="O163" s="826">
        <v>2.5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50</v>
      </c>
      <c r="B164" s="822" t="s">
        <v>2403</v>
      </c>
      <c r="C164" s="822" t="s">
        <v>2409</v>
      </c>
      <c r="D164" s="823" t="s">
        <v>3849</v>
      </c>
      <c r="E164" s="824" t="s">
        <v>2421</v>
      </c>
      <c r="F164" s="822" t="s">
        <v>2404</v>
      </c>
      <c r="G164" s="822" t="s">
        <v>2707</v>
      </c>
      <c r="H164" s="822" t="s">
        <v>329</v>
      </c>
      <c r="I164" s="822" t="s">
        <v>2708</v>
      </c>
      <c r="J164" s="822" t="s">
        <v>2709</v>
      </c>
      <c r="K164" s="822" t="s">
        <v>1978</v>
      </c>
      <c r="L164" s="825">
        <v>38.56</v>
      </c>
      <c r="M164" s="825">
        <v>38.56</v>
      </c>
      <c r="N164" s="822">
        <v>1</v>
      </c>
      <c r="O164" s="826">
        <v>0.5</v>
      </c>
      <c r="P164" s="825">
        <v>38.56</v>
      </c>
      <c r="Q164" s="827">
        <v>1</v>
      </c>
      <c r="R164" s="822">
        <v>1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50</v>
      </c>
      <c r="B165" s="822" t="s">
        <v>2403</v>
      </c>
      <c r="C165" s="822" t="s">
        <v>2409</v>
      </c>
      <c r="D165" s="823" t="s">
        <v>3849</v>
      </c>
      <c r="E165" s="824" t="s">
        <v>2421</v>
      </c>
      <c r="F165" s="822" t="s">
        <v>2404</v>
      </c>
      <c r="G165" s="822" t="s">
        <v>2710</v>
      </c>
      <c r="H165" s="822" t="s">
        <v>329</v>
      </c>
      <c r="I165" s="822" t="s">
        <v>2711</v>
      </c>
      <c r="J165" s="822" t="s">
        <v>1795</v>
      </c>
      <c r="K165" s="822" t="s">
        <v>1796</v>
      </c>
      <c r="L165" s="825">
        <v>54.18</v>
      </c>
      <c r="M165" s="825">
        <v>54.18</v>
      </c>
      <c r="N165" s="822">
        <v>1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50</v>
      </c>
      <c r="B166" s="822" t="s">
        <v>2403</v>
      </c>
      <c r="C166" s="822" t="s">
        <v>2409</v>
      </c>
      <c r="D166" s="823" t="s">
        <v>3849</v>
      </c>
      <c r="E166" s="824" t="s">
        <v>2421</v>
      </c>
      <c r="F166" s="822" t="s">
        <v>2404</v>
      </c>
      <c r="G166" s="822" t="s">
        <v>2712</v>
      </c>
      <c r="H166" s="822" t="s">
        <v>648</v>
      </c>
      <c r="I166" s="822" t="s">
        <v>2713</v>
      </c>
      <c r="J166" s="822" t="s">
        <v>2714</v>
      </c>
      <c r="K166" s="822" t="s">
        <v>2715</v>
      </c>
      <c r="L166" s="825">
        <v>140.96</v>
      </c>
      <c r="M166" s="825">
        <v>140.96</v>
      </c>
      <c r="N166" s="822">
        <v>1</v>
      </c>
      <c r="O166" s="826">
        <v>1</v>
      </c>
      <c r="P166" s="825">
        <v>140.96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50</v>
      </c>
      <c r="B167" s="822" t="s">
        <v>2403</v>
      </c>
      <c r="C167" s="822" t="s">
        <v>2409</v>
      </c>
      <c r="D167" s="823" t="s">
        <v>3849</v>
      </c>
      <c r="E167" s="824" t="s">
        <v>2421</v>
      </c>
      <c r="F167" s="822" t="s">
        <v>2404</v>
      </c>
      <c r="G167" s="822" t="s">
        <v>2716</v>
      </c>
      <c r="H167" s="822" t="s">
        <v>648</v>
      </c>
      <c r="I167" s="822" t="s">
        <v>1926</v>
      </c>
      <c r="J167" s="822" t="s">
        <v>1921</v>
      </c>
      <c r="K167" s="822" t="s">
        <v>1927</v>
      </c>
      <c r="L167" s="825">
        <v>73.45</v>
      </c>
      <c r="M167" s="825">
        <v>220.35000000000002</v>
      </c>
      <c r="N167" s="822">
        <v>3</v>
      </c>
      <c r="O167" s="826">
        <v>1</v>
      </c>
      <c r="P167" s="825">
        <v>146.9</v>
      </c>
      <c r="Q167" s="827">
        <v>0.66666666666666663</v>
      </c>
      <c r="R167" s="822">
        <v>2</v>
      </c>
      <c r="S167" s="827">
        <v>0.66666666666666663</v>
      </c>
      <c r="T167" s="826">
        <v>0.5</v>
      </c>
      <c r="U167" s="828">
        <v>0.5</v>
      </c>
    </row>
    <row r="168" spans="1:21" ht="14.45" customHeight="1" x14ac:dyDescent="0.2">
      <c r="A168" s="821">
        <v>50</v>
      </c>
      <c r="B168" s="822" t="s">
        <v>2403</v>
      </c>
      <c r="C168" s="822" t="s">
        <v>2409</v>
      </c>
      <c r="D168" s="823" t="s">
        <v>3849</v>
      </c>
      <c r="E168" s="824" t="s">
        <v>2421</v>
      </c>
      <c r="F168" s="822" t="s">
        <v>2404</v>
      </c>
      <c r="G168" s="822" t="s">
        <v>2460</v>
      </c>
      <c r="H168" s="822" t="s">
        <v>329</v>
      </c>
      <c r="I168" s="822" t="s">
        <v>2461</v>
      </c>
      <c r="J168" s="822" t="s">
        <v>712</v>
      </c>
      <c r="K168" s="822" t="s">
        <v>716</v>
      </c>
      <c r="L168" s="825">
        <v>10.65</v>
      </c>
      <c r="M168" s="825">
        <v>10.65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50</v>
      </c>
      <c r="B169" s="822" t="s">
        <v>2403</v>
      </c>
      <c r="C169" s="822" t="s">
        <v>2409</v>
      </c>
      <c r="D169" s="823" t="s">
        <v>3849</v>
      </c>
      <c r="E169" s="824" t="s">
        <v>2421</v>
      </c>
      <c r="F169" s="822" t="s">
        <v>2404</v>
      </c>
      <c r="G169" s="822" t="s">
        <v>2460</v>
      </c>
      <c r="H169" s="822" t="s">
        <v>329</v>
      </c>
      <c r="I169" s="822" t="s">
        <v>2717</v>
      </c>
      <c r="J169" s="822" t="s">
        <v>712</v>
      </c>
      <c r="K169" s="822" t="s">
        <v>714</v>
      </c>
      <c r="L169" s="825">
        <v>117.03</v>
      </c>
      <c r="M169" s="825">
        <v>234.06</v>
      </c>
      <c r="N169" s="822">
        <v>2</v>
      </c>
      <c r="O169" s="826">
        <v>1</v>
      </c>
      <c r="P169" s="825">
        <v>234.06</v>
      </c>
      <c r="Q169" s="827">
        <v>1</v>
      </c>
      <c r="R169" s="822">
        <v>2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50</v>
      </c>
      <c r="B170" s="822" t="s">
        <v>2403</v>
      </c>
      <c r="C170" s="822" t="s">
        <v>2409</v>
      </c>
      <c r="D170" s="823" t="s">
        <v>3849</v>
      </c>
      <c r="E170" s="824" t="s">
        <v>2421</v>
      </c>
      <c r="F170" s="822" t="s">
        <v>2404</v>
      </c>
      <c r="G170" s="822" t="s">
        <v>2460</v>
      </c>
      <c r="H170" s="822" t="s">
        <v>329</v>
      </c>
      <c r="I170" s="822" t="s">
        <v>2518</v>
      </c>
      <c r="J170" s="822" t="s">
        <v>712</v>
      </c>
      <c r="K170" s="822" t="s">
        <v>715</v>
      </c>
      <c r="L170" s="825">
        <v>58.52</v>
      </c>
      <c r="M170" s="825">
        <v>117.04</v>
      </c>
      <c r="N170" s="822">
        <v>2</v>
      </c>
      <c r="O170" s="826">
        <v>1.5</v>
      </c>
      <c r="P170" s="825">
        <v>58.52</v>
      </c>
      <c r="Q170" s="827">
        <v>0.5</v>
      </c>
      <c r="R170" s="822">
        <v>1</v>
      </c>
      <c r="S170" s="827">
        <v>0.5</v>
      </c>
      <c r="T170" s="826">
        <v>0.5</v>
      </c>
      <c r="U170" s="828">
        <v>0.33333333333333331</v>
      </c>
    </row>
    <row r="171" spans="1:21" ht="14.45" customHeight="1" x14ac:dyDescent="0.2">
      <c r="A171" s="821">
        <v>50</v>
      </c>
      <c r="B171" s="822" t="s">
        <v>2403</v>
      </c>
      <c r="C171" s="822" t="s">
        <v>2409</v>
      </c>
      <c r="D171" s="823" t="s">
        <v>3849</v>
      </c>
      <c r="E171" s="824" t="s">
        <v>2421</v>
      </c>
      <c r="F171" s="822" t="s">
        <v>2404</v>
      </c>
      <c r="G171" s="822" t="s">
        <v>2460</v>
      </c>
      <c r="H171" s="822" t="s">
        <v>648</v>
      </c>
      <c r="I171" s="822" t="s">
        <v>2012</v>
      </c>
      <c r="J171" s="822" t="s">
        <v>712</v>
      </c>
      <c r="K171" s="822" t="s">
        <v>714</v>
      </c>
      <c r="L171" s="825">
        <v>117.03</v>
      </c>
      <c r="M171" s="825">
        <v>234.06</v>
      </c>
      <c r="N171" s="822">
        <v>2</v>
      </c>
      <c r="O171" s="826">
        <v>0.5</v>
      </c>
      <c r="P171" s="825">
        <v>234.06</v>
      </c>
      <c r="Q171" s="827">
        <v>1</v>
      </c>
      <c r="R171" s="822">
        <v>2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50</v>
      </c>
      <c r="B172" s="822" t="s">
        <v>2403</v>
      </c>
      <c r="C172" s="822" t="s">
        <v>2409</v>
      </c>
      <c r="D172" s="823" t="s">
        <v>3849</v>
      </c>
      <c r="E172" s="824" t="s">
        <v>2421</v>
      </c>
      <c r="F172" s="822" t="s">
        <v>2404</v>
      </c>
      <c r="G172" s="822" t="s">
        <v>2460</v>
      </c>
      <c r="H172" s="822" t="s">
        <v>648</v>
      </c>
      <c r="I172" s="822" t="s">
        <v>2016</v>
      </c>
      <c r="J172" s="822" t="s">
        <v>712</v>
      </c>
      <c r="K172" s="822" t="s">
        <v>716</v>
      </c>
      <c r="L172" s="825">
        <v>10.65</v>
      </c>
      <c r="M172" s="825">
        <v>31.950000000000003</v>
      </c>
      <c r="N172" s="822">
        <v>3</v>
      </c>
      <c r="O172" s="826">
        <v>2</v>
      </c>
      <c r="P172" s="825">
        <v>10.65</v>
      </c>
      <c r="Q172" s="827">
        <v>0.33333333333333331</v>
      </c>
      <c r="R172" s="822">
        <v>1</v>
      </c>
      <c r="S172" s="827">
        <v>0.33333333333333331</v>
      </c>
      <c r="T172" s="826">
        <v>0.5</v>
      </c>
      <c r="U172" s="828">
        <v>0.25</v>
      </c>
    </row>
    <row r="173" spans="1:21" ht="14.45" customHeight="1" x14ac:dyDescent="0.2">
      <c r="A173" s="821">
        <v>50</v>
      </c>
      <c r="B173" s="822" t="s">
        <v>2403</v>
      </c>
      <c r="C173" s="822" t="s">
        <v>2409</v>
      </c>
      <c r="D173" s="823" t="s">
        <v>3849</v>
      </c>
      <c r="E173" s="824" t="s">
        <v>2421</v>
      </c>
      <c r="F173" s="822" t="s">
        <v>2404</v>
      </c>
      <c r="G173" s="822" t="s">
        <v>2460</v>
      </c>
      <c r="H173" s="822" t="s">
        <v>648</v>
      </c>
      <c r="I173" s="822" t="s">
        <v>2017</v>
      </c>
      <c r="J173" s="822" t="s">
        <v>712</v>
      </c>
      <c r="K173" s="822" t="s">
        <v>715</v>
      </c>
      <c r="L173" s="825">
        <v>58.52</v>
      </c>
      <c r="M173" s="825">
        <v>117.04</v>
      </c>
      <c r="N173" s="822">
        <v>2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50</v>
      </c>
      <c r="B174" s="822" t="s">
        <v>2403</v>
      </c>
      <c r="C174" s="822" t="s">
        <v>2409</v>
      </c>
      <c r="D174" s="823" t="s">
        <v>3849</v>
      </c>
      <c r="E174" s="824" t="s">
        <v>2421</v>
      </c>
      <c r="F174" s="822" t="s">
        <v>2404</v>
      </c>
      <c r="G174" s="822" t="s">
        <v>2718</v>
      </c>
      <c r="H174" s="822" t="s">
        <v>329</v>
      </c>
      <c r="I174" s="822" t="s">
        <v>2719</v>
      </c>
      <c r="J174" s="822" t="s">
        <v>2720</v>
      </c>
      <c r="K174" s="822" t="s">
        <v>2721</v>
      </c>
      <c r="L174" s="825">
        <v>80.53</v>
      </c>
      <c r="M174" s="825">
        <v>80.53</v>
      </c>
      <c r="N174" s="822">
        <v>1</v>
      </c>
      <c r="O174" s="826">
        <v>0.5</v>
      </c>
      <c r="P174" s="825">
        <v>80.53</v>
      </c>
      <c r="Q174" s="827">
        <v>1</v>
      </c>
      <c r="R174" s="822">
        <v>1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50</v>
      </c>
      <c r="B175" s="822" t="s">
        <v>2403</v>
      </c>
      <c r="C175" s="822" t="s">
        <v>2409</v>
      </c>
      <c r="D175" s="823" t="s">
        <v>3849</v>
      </c>
      <c r="E175" s="824" t="s">
        <v>2421</v>
      </c>
      <c r="F175" s="822" t="s">
        <v>2404</v>
      </c>
      <c r="G175" s="822" t="s">
        <v>2722</v>
      </c>
      <c r="H175" s="822" t="s">
        <v>329</v>
      </c>
      <c r="I175" s="822" t="s">
        <v>2723</v>
      </c>
      <c r="J175" s="822" t="s">
        <v>2724</v>
      </c>
      <c r="K175" s="822" t="s">
        <v>2725</v>
      </c>
      <c r="L175" s="825">
        <v>229.64</v>
      </c>
      <c r="M175" s="825">
        <v>229.64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50</v>
      </c>
      <c r="B176" s="822" t="s">
        <v>2403</v>
      </c>
      <c r="C176" s="822" t="s">
        <v>2409</v>
      </c>
      <c r="D176" s="823" t="s">
        <v>3849</v>
      </c>
      <c r="E176" s="824" t="s">
        <v>2421</v>
      </c>
      <c r="F176" s="822" t="s">
        <v>2404</v>
      </c>
      <c r="G176" s="822" t="s">
        <v>2469</v>
      </c>
      <c r="H176" s="822" t="s">
        <v>648</v>
      </c>
      <c r="I176" s="822" t="s">
        <v>1954</v>
      </c>
      <c r="J176" s="822" t="s">
        <v>927</v>
      </c>
      <c r="K176" s="822" t="s">
        <v>1955</v>
      </c>
      <c r="L176" s="825">
        <v>368.16</v>
      </c>
      <c r="M176" s="825">
        <v>736.32</v>
      </c>
      <c r="N176" s="822">
        <v>2</v>
      </c>
      <c r="O176" s="826">
        <v>0.5</v>
      </c>
      <c r="P176" s="825">
        <v>736.32</v>
      </c>
      <c r="Q176" s="827">
        <v>1</v>
      </c>
      <c r="R176" s="822">
        <v>2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50</v>
      </c>
      <c r="B177" s="822" t="s">
        <v>2403</v>
      </c>
      <c r="C177" s="822" t="s">
        <v>2409</v>
      </c>
      <c r="D177" s="823" t="s">
        <v>3849</v>
      </c>
      <c r="E177" s="824" t="s">
        <v>2421</v>
      </c>
      <c r="F177" s="822" t="s">
        <v>2404</v>
      </c>
      <c r="G177" s="822" t="s">
        <v>2469</v>
      </c>
      <c r="H177" s="822" t="s">
        <v>648</v>
      </c>
      <c r="I177" s="822" t="s">
        <v>1948</v>
      </c>
      <c r="J177" s="822" t="s">
        <v>933</v>
      </c>
      <c r="K177" s="822" t="s">
        <v>1949</v>
      </c>
      <c r="L177" s="825">
        <v>1385.62</v>
      </c>
      <c r="M177" s="825">
        <v>5542.48</v>
      </c>
      <c r="N177" s="822">
        <v>4</v>
      </c>
      <c r="O177" s="826">
        <v>3</v>
      </c>
      <c r="P177" s="825">
        <v>2771.24</v>
      </c>
      <c r="Q177" s="827">
        <v>0.5</v>
      </c>
      <c r="R177" s="822">
        <v>2</v>
      </c>
      <c r="S177" s="827">
        <v>0.5</v>
      </c>
      <c r="T177" s="826">
        <v>1</v>
      </c>
      <c r="U177" s="828">
        <v>0.33333333333333331</v>
      </c>
    </row>
    <row r="178" spans="1:21" ht="14.45" customHeight="1" x14ac:dyDescent="0.2">
      <c r="A178" s="821">
        <v>50</v>
      </c>
      <c r="B178" s="822" t="s">
        <v>2403</v>
      </c>
      <c r="C178" s="822" t="s">
        <v>2409</v>
      </c>
      <c r="D178" s="823" t="s">
        <v>3849</v>
      </c>
      <c r="E178" s="824" t="s">
        <v>2421</v>
      </c>
      <c r="F178" s="822" t="s">
        <v>2404</v>
      </c>
      <c r="G178" s="822" t="s">
        <v>2469</v>
      </c>
      <c r="H178" s="822" t="s">
        <v>648</v>
      </c>
      <c r="I178" s="822" t="s">
        <v>1960</v>
      </c>
      <c r="J178" s="822" t="s">
        <v>927</v>
      </c>
      <c r="K178" s="822" t="s">
        <v>1961</v>
      </c>
      <c r="L178" s="825">
        <v>490.89</v>
      </c>
      <c r="M178" s="825">
        <v>490.89</v>
      </c>
      <c r="N178" s="822">
        <v>1</v>
      </c>
      <c r="O178" s="826">
        <v>1</v>
      </c>
      <c r="P178" s="825">
        <v>490.89</v>
      </c>
      <c r="Q178" s="827">
        <v>1</v>
      </c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50</v>
      </c>
      <c r="B179" s="822" t="s">
        <v>2403</v>
      </c>
      <c r="C179" s="822" t="s">
        <v>2409</v>
      </c>
      <c r="D179" s="823" t="s">
        <v>3849</v>
      </c>
      <c r="E179" s="824" t="s">
        <v>2421</v>
      </c>
      <c r="F179" s="822" t="s">
        <v>2404</v>
      </c>
      <c r="G179" s="822" t="s">
        <v>2469</v>
      </c>
      <c r="H179" s="822" t="s">
        <v>648</v>
      </c>
      <c r="I179" s="822" t="s">
        <v>1950</v>
      </c>
      <c r="J179" s="822" t="s">
        <v>933</v>
      </c>
      <c r="K179" s="822" t="s">
        <v>1951</v>
      </c>
      <c r="L179" s="825">
        <v>1847.49</v>
      </c>
      <c r="M179" s="825">
        <v>7389.96</v>
      </c>
      <c r="N179" s="822">
        <v>4</v>
      </c>
      <c r="O179" s="826">
        <v>4</v>
      </c>
      <c r="P179" s="825">
        <v>5542.47</v>
      </c>
      <c r="Q179" s="827">
        <v>0.75</v>
      </c>
      <c r="R179" s="822">
        <v>3</v>
      </c>
      <c r="S179" s="827">
        <v>0.75</v>
      </c>
      <c r="T179" s="826">
        <v>3</v>
      </c>
      <c r="U179" s="828">
        <v>0.75</v>
      </c>
    </row>
    <row r="180" spans="1:21" ht="14.45" customHeight="1" x14ac:dyDescent="0.2">
      <c r="A180" s="821">
        <v>50</v>
      </c>
      <c r="B180" s="822" t="s">
        <v>2403</v>
      </c>
      <c r="C180" s="822" t="s">
        <v>2409</v>
      </c>
      <c r="D180" s="823" t="s">
        <v>3849</v>
      </c>
      <c r="E180" s="824" t="s">
        <v>2421</v>
      </c>
      <c r="F180" s="822" t="s">
        <v>2404</v>
      </c>
      <c r="G180" s="822" t="s">
        <v>2469</v>
      </c>
      <c r="H180" s="822" t="s">
        <v>648</v>
      </c>
      <c r="I180" s="822" t="s">
        <v>1952</v>
      </c>
      <c r="J180" s="822" t="s">
        <v>927</v>
      </c>
      <c r="K180" s="822" t="s">
        <v>1953</v>
      </c>
      <c r="L180" s="825">
        <v>923.74</v>
      </c>
      <c r="M180" s="825">
        <v>923.74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50</v>
      </c>
      <c r="B181" s="822" t="s">
        <v>2403</v>
      </c>
      <c r="C181" s="822" t="s">
        <v>2409</v>
      </c>
      <c r="D181" s="823" t="s">
        <v>3849</v>
      </c>
      <c r="E181" s="824" t="s">
        <v>2421</v>
      </c>
      <c r="F181" s="822" t="s">
        <v>2404</v>
      </c>
      <c r="G181" s="822" t="s">
        <v>2462</v>
      </c>
      <c r="H181" s="822" t="s">
        <v>329</v>
      </c>
      <c r="I181" s="822" t="s">
        <v>2726</v>
      </c>
      <c r="J181" s="822" t="s">
        <v>2464</v>
      </c>
      <c r="K181" s="822" t="s">
        <v>714</v>
      </c>
      <c r="L181" s="825">
        <v>88.07</v>
      </c>
      <c r="M181" s="825">
        <v>176.14</v>
      </c>
      <c r="N181" s="822">
        <v>2</v>
      </c>
      <c r="O181" s="826">
        <v>0.5</v>
      </c>
      <c r="P181" s="825">
        <v>176.14</v>
      </c>
      <c r="Q181" s="827">
        <v>1</v>
      </c>
      <c r="R181" s="822">
        <v>2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50</v>
      </c>
      <c r="B182" s="822" t="s">
        <v>2403</v>
      </c>
      <c r="C182" s="822" t="s">
        <v>2409</v>
      </c>
      <c r="D182" s="823" t="s">
        <v>3849</v>
      </c>
      <c r="E182" s="824" t="s">
        <v>2421</v>
      </c>
      <c r="F182" s="822" t="s">
        <v>2404</v>
      </c>
      <c r="G182" s="822" t="s">
        <v>2727</v>
      </c>
      <c r="H182" s="822" t="s">
        <v>329</v>
      </c>
      <c r="I182" s="822" t="s">
        <v>2728</v>
      </c>
      <c r="J182" s="822" t="s">
        <v>2729</v>
      </c>
      <c r="K182" s="822" t="s">
        <v>1116</v>
      </c>
      <c r="L182" s="825">
        <v>32.76</v>
      </c>
      <c r="M182" s="825">
        <v>32.76</v>
      </c>
      <c r="N182" s="822">
        <v>1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50</v>
      </c>
      <c r="B183" s="822" t="s">
        <v>2403</v>
      </c>
      <c r="C183" s="822" t="s">
        <v>2409</v>
      </c>
      <c r="D183" s="823" t="s">
        <v>3849</v>
      </c>
      <c r="E183" s="824" t="s">
        <v>2421</v>
      </c>
      <c r="F183" s="822" t="s">
        <v>2404</v>
      </c>
      <c r="G183" s="822" t="s">
        <v>2730</v>
      </c>
      <c r="H183" s="822" t="s">
        <v>329</v>
      </c>
      <c r="I183" s="822" t="s">
        <v>2731</v>
      </c>
      <c r="J183" s="822" t="s">
        <v>2732</v>
      </c>
      <c r="K183" s="822" t="s">
        <v>2733</v>
      </c>
      <c r="L183" s="825">
        <v>0</v>
      </c>
      <c r="M183" s="825">
        <v>0</v>
      </c>
      <c r="N183" s="822">
        <v>2</v>
      </c>
      <c r="O183" s="826">
        <v>0.5</v>
      </c>
      <c r="P183" s="825"/>
      <c r="Q183" s="827"/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50</v>
      </c>
      <c r="B184" s="822" t="s">
        <v>2403</v>
      </c>
      <c r="C184" s="822" t="s">
        <v>2409</v>
      </c>
      <c r="D184" s="823" t="s">
        <v>3849</v>
      </c>
      <c r="E184" s="824" t="s">
        <v>2421</v>
      </c>
      <c r="F184" s="822" t="s">
        <v>2404</v>
      </c>
      <c r="G184" s="822" t="s">
        <v>2734</v>
      </c>
      <c r="H184" s="822" t="s">
        <v>329</v>
      </c>
      <c r="I184" s="822" t="s">
        <v>2735</v>
      </c>
      <c r="J184" s="822" t="s">
        <v>2736</v>
      </c>
      <c r="K184" s="822" t="s">
        <v>2737</v>
      </c>
      <c r="L184" s="825">
        <v>35.25</v>
      </c>
      <c r="M184" s="825">
        <v>317.25</v>
      </c>
      <c r="N184" s="822">
        <v>9</v>
      </c>
      <c r="O184" s="826">
        <v>2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50</v>
      </c>
      <c r="B185" s="822" t="s">
        <v>2403</v>
      </c>
      <c r="C185" s="822" t="s">
        <v>2409</v>
      </c>
      <c r="D185" s="823" t="s">
        <v>3849</v>
      </c>
      <c r="E185" s="824" t="s">
        <v>2421</v>
      </c>
      <c r="F185" s="822" t="s">
        <v>2404</v>
      </c>
      <c r="G185" s="822" t="s">
        <v>2738</v>
      </c>
      <c r="H185" s="822" t="s">
        <v>648</v>
      </c>
      <c r="I185" s="822" t="s">
        <v>2042</v>
      </c>
      <c r="J185" s="822" t="s">
        <v>2043</v>
      </c>
      <c r="K185" s="822" t="s">
        <v>2044</v>
      </c>
      <c r="L185" s="825">
        <v>51.83</v>
      </c>
      <c r="M185" s="825">
        <v>207.32</v>
      </c>
      <c r="N185" s="822">
        <v>4</v>
      </c>
      <c r="O185" s="826">
        <v>3</v>
      </c>
      <c r="P185" s="825">
        <v>103.66</v>
      </c>
      <c r="Q185" s="827">
        <v>0.5</v>
      </c>
      <c r="R185" s="822">
        <v>2</v>
      </c>
      <c r="S185" s="827">
        <v>0.5</v>
      </c>
      <c r="T185" s="826">
        <v>1.5</v>
      </c>
      <c r="U185" s="828">
        <v>0.5</v>
      </c>
    </row>
    <row r="186" spans="1:21" ht="14.45" customHeight="1" x14ac:dyDescent="0.2">
      <c r="A186" s="821">
        <v>50</v>
      </c>
      <c r="B186" s="822" t="s">
        <v>2403</v>
      </c>
      <c r="C186" s="822" t="s">
        <v>2409</v>
      </c>
      <c r="D186" s="823" t="s">
        <v>3849</v>
      </c>
      <c r="E186" s="824" t="s">
        <v>2421</v>
      </c>
      <c r="F186" s="822" t="s">
        <v>2404</v>
      </c>
      <c r="G186" s="822" t="s">
        <v>2738</v>
      </c>
      <c r="H186" s="822" t="s">
        <v>648</v>
      </c>
      <c r="I186" s="822" t="s">
        <v>2739</v>
      </c>
      <c r="J186" s="822" t="s">
        <v>2043</v>
      </c>
      <c r="K186" s="822" t="s">
        <v>2740</v>
      </c>
      <c r="L186" s="825">
        <v>103.64</v>
      </c>
      <c r="M186" s="825">
        <v>103.64</v>
      </c>
      <c r="N186" s="822">
        <v>1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50</v>
      </c>
      <c r="B187" s="822" t="s">
        <v>2403</v>
      </c>
      <c r="C187" s="822" t="s">
        <v>2409</v>
      </c>
      <c r="D187" s="823" t="s">
        <v>3849</v>
      </c>
      <c r="E187" s="824" t="s">
        <v>2421</v>
      </c>
      <c r="F187" s="822" t="s">
        <v>2404</v>
      </c>
      <c r="G187" s="822" t="s">
        <v>2741</v>
      </c>
      <c r="H187" s="822" t="s">
        <v>329</v>
      </c>
      <c r="I187" s="822" t="s">
        <v>2742</v>
      </c>
      <c r="J187" s="822" t="s">
        <v>1394</v>
      </c>
      <c r="K187" s="822" t="s">
        <v>2743</v>
      </c>
      <c r="L187" s="825">
        <v>168.9</v>
      </c>
      <c r="M187" s="825">
        <v>168.9</v>
      </c>
      <c r="N187" s="822">
        <v>1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50</v>
      </c>
      <c r="B188" s="822" t="s">
        <v>2403</v>
      </c>
      <c r="C188" s="822" t="s">
        <v>2409</v>
      </c>
      <c r="D188" s="823" t="s">
        <v>3849</v>
      </c>
      <c r="E188" s="824" t="s">
        <v>2421</v>
      </c>
      <c r="F188" s="822" t="s">
        <v>2404</v>
      </c>
      <c r="G188" s="822" t="s">
        <v>2741</v>
      </c>
      <c r="H188" s="822" t="s">
        <v>329</v>
      </c>
      <c r="I188" s="822" t="s">
        <v>2744</v>
      </c>
      <c r="J188" s="822" t="s">
        <v>1394</v>
      </c>
      <c r="K188" s="822" t="s">
        <v>2745</v>
      </c>
      <c r="L188" s="825">
        <v>112.6</v>
      </c>
      <c r="M188" s="825">
        <v>112.6</v>
      </c>
      <c r="N188" s="822">
        <v>1</v>
      </c>
      <c r="O188" s="826">
        <v>0.5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50</v>
      </c>
      <c r="B189" s="822" t="s">
        <v>2403</v>
      </c>
      <c r="C189" s="822" t="s">
        <v>2409</v>
      </c>
      <c r="D189" s="823" t="s">
        <v>3849</v>
      </c>
      <c r="E189" s="824" t="s">
        <v>2421</v>
      </c>
      <c r="F189" s="822" t="s">
        <v>2404</v>
      </c>
      <c r="G189" s="822" t="s">
        <v>2527</v>
      </c>
      <c r="H189" s="822" t="s">
        <v>329</v>
      </c>
      <c r="I189" s="822" t="s">
        <v>2528</v>
      </c>
      <c r="J189" s="822" t="s">
        <v>788</v>
      </c>
      <c r="K189" s="822" t="s">
        <v>2529</v>
      </c>
      <c r="L189" s="825">
        <v>57.64</v>
      </c>
      <c r="M189" s="825">
        <v>230.56</v>
      </c>
      <c r="N189" s="822">
        <v>4</v>
      </c>
      <c r="O189" s="826">
        <v>4</v>
      </c>
      <c r="P189" s="825">
        <v>172.92000000000002</v>
      </c>
      <c r="Q189" s="827">
        <v>0.75000000000000011</v>
      </c>
      <c r="R189" s="822">
        <v>3</v>
      </c>
      <c r="S189" s="827">
        <v>0.75</v>
      </c>
      <c r="T189" s="826">
        <v>3</v>
      </c>
      <c r="U189" s="828">
        <v>0.75</v>
      </c>
    </row>
    <row r="190" spans="1:21" ht="14.45" customHeight="1" x14ac:dyDescent="0.2">
      <c r="A190" s="821">
        <v>50</v>
      </c>
      <c r="B190" s="822" t="s">
        <v>2403</v>
      </c>
      <c r="C190" s="822" t="s">
        <v>2409</v>
      </c>
      <c r="D190" s="823" t="s">
        <v>3849</v>
      </c>
      <c r="E190" s="824" t="s">
        <v>2421</v>
      </c>
      <c r="F190" s="822" t="s">
        <v>2404</v>
      </c>
      <c r="G190" s="822" t="s">
        <v>2527</v>
      </c>
      <c r="H190" s="822" t="s">
        <v>329</v>
      </c>
      <c r="I190" s="822" t="s">
        <v>2528</v>
      </c>
      <c r="J190" s="822" t="s">
        <v>788</v>
      </c>
      <c r="K190" s="822" t="s">
        <v>2529</v>
      </c>
      <c r="L190" s="825">
        <v>27.37</v>
      </c>
      <c r="M190" s="825">
        <v>191.59</v>
      </c>
      <c r="N190" s="822">
        <v>7</v>
      </c>
      <c r="O190" s="826">
        <v>3</v>
      </c>
      <c r="P190" s="825">
        <v>82.11</v>
      </c>
      <c r="Q190" s="827">
        <v>0.42857142857142855</v>
      </c>
      <c r="R190" s="822">
        <v>3</v>
      </c>
      <c r="S190" s="827">
        <v>0.42857142857142855</v>
      </c>
      <c r="T190" s="826">
        <v>1</v>
      </c>
      <c r="U190" s="828">
        <v>0.33333333333333331</v>
      </c>
    </row>
    <row r="191" spans="1:21" ht="14.45" customHeight="1" x14ac:dyDescent="0.2">
      <c r="A191" s="821">
        <v>50</v>
      </c>
      <c r="B191" s="822" t="s">
        <v>2403</v>
      </c>
      <c r="C191" s="822" t="s">
        <v>2409</v>
      </c>
      <c r="D191" s="823" t="s">
        <v>3849</v>
      </c>
      <c r="E191" s="824" t="s">
        <v>2421</v>
      </c>
      <c r="F191" s="822" t="s">
        <v>2404</v>
      </c>
      <c r="G191" s="822" t="s">
        <v>2527</v>
      </c>
      <c r="H191" s="822" t="s">
        <v>329</v>
      </c>
      <c r="I191" s="822" t="s">
        <v>2746</v>
      </c>
      <c r="J191" s="822" t="s">
        <v>788</v>
      </c>
      <c r="K191" s="822" t="s">
        <v>789</v>
      </c>
      <c r="L191" s="825">
        <v>205.84</v>
      </c>
      <c r="M191" s="825">
        <v>205.84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50</v>
      </c>
      <c r="B192" s="822" t="s">
        <v>2403</v>
      </c>
      <c r="C192" s="822" t="s">
        <v>2409</v>
      </c>
      <c r="D192" s="823" t="s">
        <v>3849</v>
      </c>
      <c r="E192" s="824" t="s">
        <v>2421</v>
      </c>
      <c r="F192" s="822" t="s">
        <v>2404</v>
      </c>
      <c r="G192" s="822" t="s">
        <v>2527</v>
      </c>
      <c r="H192" s="822" t="s">
        <v>329</v>
      </c>
      <c r="I192" s="822" t="s">
        <v>2746</v>
      </c>
      <c r="J192" s="822" t="s">
        <v>788</v>
      </c>
      <c r="K192" s="822" t="s">
        <v>789</v>
      </c>
      <c r="L192" s="825">
        <v>97.76</v>
      </c>
      <c r="M192" s="825">
        <v>293.28000000000003</v>
      </c>
      <c r="N192" s="822">
        <v>3</v>
      </c>
      <c r="O192" s="826">
        <v>2.5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50</v>
      </c>
      <c r="B193" s="822" t="s">
        <v>2403</v>
      </c>
      <c r="C193" s="822" t="s">
        <v>2409</v>
      </c>
      <c r="D193" s="823" t="s">
        <v>3849</v>
      </c>
      <c r="E193" s="824" t="s">
        <v>2421</v>
      </c>
      <c r="F193" s="822" t="s">
        <v>2404</v>
      </c>
      <c r="G193" s="822" t="s">
        <v>2747</v>
      </c>
      <c r="H193" s="822" t="s">
        <v>329</v>
      </c>
      <c r="I193" s="822" t="s">
        <v>2748</v>
      </c>
      <c r="J193" s="822" t="s">
        <v>2749</v>
      </c>
      <c r="K193" s="822" t="s">
        <v>2750</v>
      </c>
      <c r="L193" s="825">
        <v>173.31</v>
      </c>
      <c r="M193" s="825">
        <v>346.62</v>
      </c>
      <c r="N193" s="822">
        <v>2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50</v>
      </c>
      <c r="B194" s="822" t="s">
        <v>2403</v>
      </c>
      <c r="C194" s="822" t="s">
        <v>2409</v>
      </c>
      <c r="D194" s="823" t="s">
        <v>3849</v>
      </c>
      <c r="E194" s="824" t="s">
        <v>2421</v>
      </c>
      <c r="F194" s="822" t="s">
        <v>2404</v>
      </c>
      <c r="G194" s="822" t="s">
        <v>2445</v>
      </c>
      <c r="H194" s="822" t="s">
        <v>648</v>
      </c>
      <c r="I194" s="822" t="s">
        <v>2446</v>
      </c>
      <c r="J194" s="822" t="s">
        <v>1170</v>
      </c>
      <c r="K194" s="822" t="s">
        <v>736</v>
      </c>
      <c r="L194" s="825">
        <v>34.47</v>
      </c>
      <c r="M194" s="825">
        <v>172.35</v>
      </c>
      <c r="N194" s="822">
        <v>5</v>
      </c>
      <c r="O194" s="826">
        <v>3</v>
      </c>
      <c r="P194" s="825">
        <v>68.94</v>
      </c>
      <c r="Q194" s="827">
        <v>0.4</v>
      </c>
      <c r="R194" s="822">
        <v>2</v>
      </c>
      <c r="S194" s="827">
        <v>0.4</v>
      </c>
      <c r="T194" s="826">
        <v>1.5</v>
      </c>
      <c r="U194" s="828">
        <v>0.5</v>
      </c>
    </row>
    <row r="195" spans="1:21" ht="14.45" customHeight="1" x14ac:dyDescent="0.2">
      <c r="A195" s="821">
        <v>50</v>
      </c>
      <c r="B195" s="822" t="s">
        <v>2403</v>
      </c>
      <c r="C195" s="822" t="s">
        <v>2409</v>
      </c>
      <c r="D195" s="823" t="s">
        <v>3849</v>
      </c>
      <c r="E195" s="824" t="s">
        <v>2421</v>
      </c>
      <c r="F195" s="822" t="s">
        <v>2404</v>
      </c>
      <c r="G195" s="822" t="s">
        <v>2445</v>
      </c>
      <c r="H195" s="822" t="s">
        <v>648</v>
      </c>
      <c r="I195" s="822" t="s">
        <v>2050</v>
      </c>
      <c r="J195" s="822" t="s">
        <v>1170</v>
      </c>
      <c r="K195" s="822" t="s">
        <v>2051</v>
      </c>
      <c r="L195" s="825">
        <v>103.4</v>
      </c>
      <c r="M195" s="825">
        <v>310.20000000000005</v>
      </c>
      <c r="N195" s="822">
        <v>3</v>
      </c>
      <c r="O195" s="826">
        <v>3</v>
      </c>
      <c r="P195" s="825">
        <v>103.4</v>
      </c>
      <c r="Q195" s="827">
        <v>0.33333333333333331</v>
      </c>
      <c r="R195" s="822">
        <v>1</v>
      </c>
      <c r="S195" s="827">
        <v>0.33333333333333331</v>
      </c>
      <c r="T195" s="826">
        <v>1</v>
      </c>
      <c r="U195" s="828">
        <v>0.33333333333333331</v>
      </c>
    </row>
    <row r="196" spans="1:21" ht="14.45" customHeight="1" x14ac:dyDescent="0.2">
      <c r="A196" s="821">
        <v>50</v>
      </c>
      <c r="B196" s="822" t="s">
        <v>2403</v>
      </c>
      <c r="C196" s="822" t="s">
        <v>2409</v>
      </c>
      <c r="D196" s="823" t="s">
        <v>3849</v>
      </c>
      <c r="E196" s="824" t="s">
        <v>2421</v>
      </c>
      <c r="F196" s="822" t="s">
        <v>2404</v>
      </c>
      <c r="G196" s="822" t="s">
        <v>2445</v>
      </c>
      <c r="H196" s="822" t="s">
        <v>648</v>
      </c>
      <c r="I196" s="822" t="s">
        <v>2751</v>
      </c>
      <c r="J196" s="822" t="s">
        <v>1610</v>
      </c>
      <c r="K196" s="822" t="s">
        <v>2752</v>
      </c>
      <c r="L196" s="825">
        <v>206.78</v>
      </c>
      <c r="M196" s="825">
        <v>827.12</v>
      </c>
      <c r="N196" s="822">
        <v>4</v>
      </c>
      <c r="O196" s="826">
        <v>3.5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50</v>
      </c>
      <c r="B197" s="822" t="s">
        <v>2403</v>
      </c>
      <c r="C197" s="822" t="s">
        <v>2409</v>
      </c>
      <c r="D197" s="823" t="s">
        <v>3849</v>
      </c>
      <c r="E197" s="824" t="s">
        <v>2421</v>
      </c>
      <c r="F197" s="822" t="s">
        <v>2404</v>
      </c>
      <c r="G197" s="822" t="s">
        <v>2445</v>
      </c>
      <c r="H197" s="822" t="s">
        <v>329</v>
      </c>
      <c r="I197" s="822" t="s">
        <v>2753</v>
      </c>
      <c r="J197" s="822" t="s">
        <v>2754</v>
      </c>
      <c r="K197" s="822" t="s">
        <v>2755</v>
      </c>
      <c r="L197" s="825">
        <v>34.47</v>
      </c>
      <c r="M197" s="825">
        <v>137.88</v>
      </c>
      <c r="N197" s="822">
        <v>4</v>
      </c>
      <c r="O197" s="826">
        <v>2</v>
      </c>
      <c r="P197" s="825">
        <v>103.41</v>
      </c>
      <c r="Q197" s="827">
        <v>0.75</v>
      </c>
      <c r="R197" s="822">
        <v>3</v>
      </c>
      <c r="S197" s="827">
        <v>0.75</v>
      </c>
      <c r="T197" s="826">
        <v>1</v>
      </c>
      <c r="U197" s="828">
        <v>0.5</v>
      </c>
    </row>
    <row r="198" spans="1:21" ht="14.45" customHeight="1" x14ac:dyDescent="0.2">
      <c r="A198" s="821">
        <v>50</v>
      </c>
      <c r="B198" s="822" t="s">
        <v>2403</v>
      </c>
      <c r="C198" s="822" t="s">
        <v>2409</v>
      </c>
      <c r="D198" s="823" t="s">
        <v>3849</v>
      </c>
      <c r="E198" s="824" t="s">
        <v>2421</v>
      </c>
      <c r="F198" s="822" t="s">
        <v>2404</v>
      </c>
      <c r="G198" s="822" t="s">
        <v>2756</v>
      </c>
      <c r="H198" s="822" t="s">
        <v>329</v>
      </c>
      <c r="I198" s="822" t="s">
        <v>2757</v>
      </c>
      <c r="J198" s="822" t="s">
        <v>2758</v>
      </c>
      <c r="K198" s="822" t="s">
        <v>2759</v>
      </c>
      <c r="L198" s="825">
        <v>218.62</v>
      </c>
      <c r="M198" s="825">
        <v>1093.0999999999999</v>
      </c>
      <c r="N198" s="822">
        <v>5</v>
      </c>
      <c r="O198" s="826">
        <v>4</v>
      </c>
      <c r="P198" s="825">
        <v>874.48</v>
      </c>
      <c r="Q198" s="827">
        <v>0.8</v>
      </c>
      <c r="R198" s="822">
        <v>4</v>
      </c>
      <c r="S198" s="827">
        <v>0.8</v>
      </c>
      <c r="T198" s="826">
        <v>3.5</v>
      </c>
      <c r="U198" s="828">
        <v>0.875</v>
      </c>
    </row>
    <row r="199" spans="1:21" ht="14.45" customHeight="1" x14ac:dyDescent="0.2">
      <c r="A199" s="821">
        <v>50</v>
      </c>
      <c r="B199" s="822" t="s">
        <v>2403</v>
      </c>
      <c r="C199" s="822" t="s">
        <v>2409</v>
      </c>
      <c r="D199" s="823" t="s">
        <v>3849</v>
      </c>
      <c r="E199" s="824" t="s">
        <v>2421</v>
      </c>
      <c r="F199" s="822" t="s">
        <v>2404</v>
      </c>
      <c r="G199" s="822" t="s">
        <v>2756</v>
      </c>
      <c r="H199" s="822" t="s">
        <v>329</v>
      </c>
      <c r="I199" s="822" t="s">
        <v>2760</v>
      </c>
      <c r="J199" s="822" t="s">
        <v>2758</v>
      </c>
      <c r="K199" s="822" t="s">
        <v>2761</v>
      </c>
      <c r="L199" s="825">
        <v>437.23</v>
      </c>
      <c r="M199" s="825">
        <v>437.23</v>
      </c>
      <c r="N199" s="822">
        <v>1</v>
      </c>
      <c r="O199" s="826">
        <v>0.5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50</v>
      </c>
      <c r="B200" s="822" t="s">
        <v>2403</v>
      </c>
      <c r="C200" s="822" t="s">
        <v>2409</v>
      </c>
      <c r="D200" s="823" t="s">
        <v>3849</v>
      </c>
      <c r="E200" s="824" t="s">
        <v>2421</v>
      </c>
      <c r="F200" s="822" t="s">
        <v>2404</v>
      </c>
      <c r="G200" s="822" t="s">
        <v>2762</v>
      </c>
      <c r="H200" s="822" t="s">
        <v>329</v>
      </c>
      <c r="I200" s="822" t="s">
        <v>2763</v>
      </c>
      <c r="J200" s="822" t="s">
        <v>2764</v>
      </c>
      <c r="K200" s="822" t="s">
        <v>2765</v>
      </c>
      <c r="L200" s="825">
        <v>87.67</v>
      </c>
      <c r="M200" s="825">
        <v>175.34</v>
      </c>
      <c r="N200" s="822">
        <v>2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50</v>
      </c>
      <c r="B201" s="822" t="s">
        <v>2403</v>
      </c>
      <c r="C201" s="822" t="s">
        <v>2409</v>
      </c>
      <c r="D201" s="823" t="s">
        <v>3849</v>
      </c>
      <c r="E201" s="824" t="s">
        <v>2421</v>
      </c>
      <c r="F201" s="822" t="s">
        <v>2404</v>
      </c>
      <c r="G201" s="822" t="s">
        <v>2766</v>
      </c>
      <c r="H201" s="822" t="s">
        <v>648</v>
      </c>
      <c r="I201" s="822" t="s">
        <v>2053</v>
      </c>
      <c r="J201" s="822" t="s">
        <v>2054</v>
      </c>
      <c r="K201" s="822" t="s">
        <v>2044</v>
      </c>
      <c r="L201" s="825">
        <v>229.76</v>
      </c>
      <c r="M201" s="825">
        <v>1148.8</v>
      </c>
      <c r="N201" s="822">
        <v>5</v>
      </c>
      <c r="O201" s="826">
        <v>3</v>
      </c>
      <c r="P201" s="825">
        <v>459.52</v>
      </c>
      <c r="Q201" s="827">
        <v>0.4</v>
      </c>
      <c r="R201" s="822">
        <v>2</v>
      </c>
      <c r="S201" s="827">
        <v>0.4</v>
      </c>
      <c r="T201" s="826">
        <v>1.5</v>
      </c>
      <c r="U201" s="828">
        <v>0.5</v>
      </c>
    </row>
    <row r="202" spans="1:21" ht="14.45" customHeight="1" x14ac:dyDescent="0.2">
      <c r="A202" s="821">
        <v>50</v>
      </c>
      <c r="B202" s="822" t="s">
        <v>2403</v>
      </c>
      <c r="C202" s="822" t="s">
        <v>2409</v>
      </c>
      <c r="D202" s="823" t="s">
        <v>3849</v>
      </c>
      <c r="E202" s="824" t="s">
        <v>2421</v>
      </c>
      <c r="F202" s="822" t="s">
        <v>2404</v>
      </c>
      <c r="G202" s="822" t="s">
        <v>2767</v>
      </c>
      <c r="H202" s="822" t="s">
        <v>329</v>
      </c>
      <c r="I202" s="822" t="s">
        <v>2768</v>
      </c>
      <c r="J202" s="822" t="s">
        <v>2769</v>
      </c>
      <c r="K202" s="822" t="s">
        <v>2770</v>
      </c>
      <c r="L202" s="825">
        <v>316.33</v>
      </c>
      <c r="M202" s="825">
        <v>316.33</v>
      </c>
      <c r="N202" s="822">
        <v>1</v>
      </c>
      <c r="O202" s="826">
        <v>0.5</v>
      </c>
      <c r="P202" s="825">
        <v>316.33</v>
      </c>
      <c r="Q202" s="827">
        <v>1</v>
      </c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50</v>
      </c>
      <c r="B203" s="822" t="s">
        <v>2403</v>
      </c>
      <c r="C203" s="822" t="s">
        <v>2409</v>
      </c>
      <c r="D203" s="823" t="s">
        <v>3849</v>
      </c>
      <c r="E203" s="824" t="s">
        <v>2421</v>
      </c>
      <c r="F203" s="822" t="s">
        <v>2404</v>
      </c>
      <c r="G203" s="822" t="s">
        <v>2532</v>
      </c>
      <c r="H203" s="822" t="s">
        <v>329</v>
      </c>
      <c r="I203" s="822" t="s">
        <v>2771</v>
      </c>
      <c r="J203" s="822" t="s">
        <v>2534</v>
      </c>
      <c r="K203" s="822" t="s">
        <v>2772</v>
      </c>
      <c r="L203" s="825">
        <v>5788.01</v>
      </c>
      <c r="M203" s="825">
        <v>63668.110000000008</v>
      </c>
      <c r="N203" s="822">
        <v>11</v>
      </c>
      <c r="O203" s="826">
        <v>8.5</v>
      </c>
      <c r="P203" s="825">
        <v>46304.080000000009</v>
      </c>
      <c r="Q203" s="827">
        <v>0.72727272727272729</v>
      </c>
      <c r="R203" s="822">
        <v>8</v>
      </c>
      <c r="S203" s="827">
        <v>0.72727272727272729</v>
      </c>
      <c r="T203" s="826">
        <v>5.5</v>
      </c>
      <c r="U203" s="828">
        <v>0.6470588235294118</v>
      </c>
    </row>
    <row r="204" spans="1:21" ht="14.45" customHeight="1" x14ac:dyDescent="0.2">
      <c r="A204" s="821">
        <v>50</v>
      </c>
      <c r="B204" s="822" t="s">
        <v>2403</v>
      </c>
      <c r="C204" s="822" t="s">
        <v>2409</v>
      </c>
      <c r="D204" s="823" t="s">
        <v>3849</v>
      </c>
      <c r="E204" s="824" t="s">
        <v>2421</v>
      </c>
      <c r="F204" s="822" t="s">
        <v>2404</v>
      </c>
      <c r="G204" s="822" t="s">
        <v>2532</v>
      </c>
      <c r="H204" s="822" t="s">
        <v>329</v>
      </c>
      <c r="I204" s="822" t="s">
        <v>2771</v>
      </c>
      <c r="J204" s="822" t="s">
        <v>2534</v>
      </c>
      <c r="K204" s="822" t="s">
        <v>2772</v>
      </c>
      <c r="L204" s="825">
        <v>6177.8</v>
      </c>
      <c r="M204" s="825">
        <v>30889</v>
      </c>
      <c r="N204" s="822">
        <v>5</v>
      </c>
      <c r="O204" s="826">
        <v>4</v>
      </c>
      <c r="P204" s="825">
        <v>18533.400000000001</v>
      </c>
      <c r="Q204" s="827">
        <v>0.60000000000000009</v>
      </c>
      <c r="R204" s="822">
        <v>3</v>
      </c>
      <c r="S204" s="827">
        <v>0.6</v>
      </c>
      <c r="T204" s="826">
        <v>2</v>
      </c>
      <c r="U204" s="828">
        <v>0.5</v>
      </c>
    </row>
    <row r="205" spans="1:21" ht="14.45" customHeight="1" x14ac:dyDescent="0.2">
      <c r="A205" s="821">
        <v>50</v>
      </c>
      <c r="B205" s="822" t="s">
        <v>2403</v>
      </c>
      <c r="C205" s="822" t="s">
        <v>2409</v>
      </c>
      <c r="D205" s="823" t="s">
        <v>3849</v>
      </c>
      <c r="E205" s="824" t="s">
        <v>2421</v>
      </c>
      <c r="F205" s="822" t="s">
        <v>2404</v>
      </c>
      <c r="G205" s="822" t="s">
        <v>2532</v>
      </c>
      <c r="H205" s="822" t="s">
        <v>329</v>
      </c>
      <c r="I205" s="822" t="s">
        <v>2771</v>
      </c>
      <c r="J205" s="822" t="s">
        <v>2534</v>
      </c>
      <c r="K205" s="822" t="s">
        <v>2772</v>
      </c>
      <c r="L205" s="825">
        <v>4472.93</v>
      </c>
      <c r="M205" s="825">
        <v>4472.93</v>
      </c>
      <c r="N205" s="822">
        <v>1</v>
      </c>
      <c r="O205" s="826">
        <v>0.5</v>
      </c>
      <c r="P205" s="825">
        <v>4472.93</v>
      </c>
      <c r="Q205" s="827">
        <v>1</v>
      </c>
      <c r="R205" s="822">
        <v>1</v>
      </c>
      <c r="S205" s="827">
        <v>1</v>
      </c>
      <c r="T205" s="826">
        <v>0.5</v>
      </c>
      <c r="U205" s="828">
        <v>1</v>
      </c>
    </row>
    <row r="206" spans="1:21" ht="14.45" customHeight="1" x14ac:dyDescent="0.2">
      <c r="A206" s="821">
        <v>50</v>
      </c>
      <c r="B206" s="822" t="s">
        <v>2403</v>
      </c>
      <c r="C206" s="822" t="s">
        <v>2409</v>
      </c>
      <c r="D206" s="823" t="s">
        <v>3849</v>
      </c>
      <c r="E206" s="824" t="s">
        <v>2421</v>
      </c>
      <c r="F206" s="822" t="s">
        <v>2404</v>
      </c>
      <c r="G206" s="822" t="s">
        <v>2536</v>
      </c>
      <c r="H206" s="822" t="s">
        <v>329</v>
      </c>
      <c r="I206" s="822" t="s">
        <v>2773</v>
      </c>
      <c r="J206" s="822" t="s">
        <v>2538</v>
      </c>
      <c r="K206" s="822" t="s">
        <v>775</v>
      </c>
      <c r="L206" s="825">
        <v>84.83</v>
      </c>
      <c r="M206" s="825">
        <v>169.66</v>
      </c>
      <c r="N206" s="822">
        <v>2</v>
      </c>
      <c r="O206" s="826">
        <v>1.5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50</v>
      </c>
      <c r="B207" s="822" t="s">
        <v>2403</v>
      </c>
      <c r="C207" s="822" t="s">
        <v>2409</v>
      </c>
      <c r="D207" s="823" t="s">
        <v>3849</v>
      </c>
      <c r="E207" s="824" t="s">
        <v>2421</v>
      </c>
      <c r="F207" s="822" t="s">
        <v>2404</v>
      </c>
      <c r="G207" s="822" t="s">
        <v>2536</v>
      </c>
      <c r="H207" s="822" t="s">
        <v>329</v>
      </c>
      <c r="I207" s="822" t="s">
        <v>2774</v>
      </c>
      <c r="J207" s="822" t="s">
        <v>2775</v>
      </c>
      <c r="K207" s="822" t="s">
        <v>1089</v>
      </c>
      <c r="L207" s="825">
        <v>130.51</v>
      </c>
      <c r="M207" s="825">
        <v>391.53</v>
      </c>
      <c r="N207" s="822">
        <v>3</v>
      </c>
      <c r="O207" s="826">
        <v>1.5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50</v>
      </c>
      <c r="B208" s="822" t="s">
        <v>2403</v>
      </c>
      <c r="C208" s="822" t="s">
        <v>2409</v>
      </c>
      <c r="D208" s="823" t="s">
        <v>3849</v>
      </c>
      <c r="E208" s="824" t="s">
        <v>2421</v>
      </c>
      <c r="F208" s="822" t="s">
        <v>2404</v>
      </c>
      <c r="G208" s="822" t="s">
        <v>2543</v>
      </c>
      <c r="H208" s="822" t="s">
        <v>329</v>
      </c>
      <c r="I208" s="822" t="s">
        <v>2544</v>
      </c>
      <c r="J208" s="822" t="s">
        <v>1214</v>
      </c>
      <c r="K208" s="822" t="s">
        <v>2545</v>
      </c>
      <c r="L208" s="825">
        <v>128.69999999999999</v>
      </c>
      <c r="M208" s="825">
        <v>257.39999999999998</v>
      </c>
      <c r="N208" s="822">
        <v>2</v>
      </c>
      <c r="O208" s="826">
        <v>2</v>
      </c>
      <c r="P208" s="825">
        <v>128.69999999999999</v>
      </c>
      <c r="Q208" s="827">
        <v>0.5</v>
      </c>
      <c r="R208" s="822">
        <v>1</v>
      </c>
      <c r="S208" s="827">
        <v>0.5</v>
      </c>
      <c r="T208" s="826">
        <v>1</v>
      </c>
      <c r="U208" s="828">
        <v>0.5</v>
      </c>
    </row>
    <row r="209" spans="1:21" ht="14.45" customHeight="1" x14ac:dyDescent="0.2">
      <c r="A209" s="821">
        <v>50</v>
      </c>
      <c r="B209" s="822" t="s">
        <v>2403</v>
      </c>
      <c r="C209" s="822" t="s">
        <v>2409</v>
      </c>
      <c r="D209" s="823" t="s">
        <v>3849</v>
      </c>
      <c r="E209" s="824" t="s">
        <v>2421</v>
      </c>
      <c r="F209" s="822" t="s">
        <v>2404</v>
      </c>
      <c r="G209" s="822" t="s">
        <v>2543</v>
      </c>
      <c r="H209" s="822" t="s">
        <v>329</v>
      </c>
      <c r="I209" s="822" t="s">
        <v>2776</v>
      </c>
      <c r="J209" s="822" t="s">
        <v>1214</v>
      </c>
      <c r="K209" s="822" t="s">
        <v>2777</v>
      </c>
      <c r="L209" s="825">
        <v>64.349999999999994</v>
      </c>
      <c r="M209" s="825">
        <v>64.349999999999994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50</v>
      </c>
      <c r="B210" s="822" t="s">
        <v>2403</v>
      </c>
      <c r="C210" s="822" t="s">
        <v>2409</v>
      </c>
      <c r="D210" s="823" t="s">
        <v>3849</v>
      </c>
      <c r="E210" s="824" t="s">
        <v>2421</v>
      </c>
      <c r="F210" s="822" t="s">
        <v>2404</v>
      </c>
      <c r="G210" s="822" t="s">
        <v>2778</v>
      </c>
      <c r="H210" s="822" t="s">
        <v>329</v>
      </c>
      <c r="I210" s="822" t="s">
        <v>2779</v>
      </c>
      <c r="J210" s="822" t="s">
        <v>2780</v>
      </c>
      <c r="K210" s="822" t="s">
        <v>2588</v>
      </c>
      <c r="L210" s="825">
        <v>77.66</v>
      </c>
      <c r="M210" s="825">
        <v>77.66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50</v>
      </c>
      <c r="B211" s="822" t="s">
        <v>2403</v>
      </c>
      <c r="C211" s="822" t="s">
        <v>2409</v>
      </c>
      <c r="D211" s="823" t="s">
        <v>3849</v>
      </c>
      <c r="E211" s="824" t="s">
        <v>2421</v>
      </c>
      <c r="F211" s="822" t="s">
        <v>2404</v>
      </c>
      <c r="G211" s="822" t="s">
        <v>2781</v>
      </c>
      <c r="H211" s="822" t="s">
        <v>329</v>
      </c>
      <c r="I211" s="822" t="s">
        <v>2782</v>
      </c>
      <c r="J211" s="822" t="s">
        <v>2783</v>
      </c>
      <c r="K211" s="822" t="s">
        <v>1240</v>
      </c>
      <c r="L211" s="825">
        <v>120.14</v>
      </c>
      <c r="M211" s="825">
        <v>120.14</v>
      </c>
      <c r="N211" s="822">
        <v>1</v>
      </c>
      <c r="O211" s="826">
        <v>0.5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50</v>
      </c>
      <c r="B212" s="822" t="s">
        <v>2403</v>
      </c>
      <c r="C212" s="822" t="s">
        <v>2409</v>
      </c>
      <c r="D212" s="823" t="s">
        <v>3849</v>
      </c>
      <c r="E212" s="824" t="s">
        <v>2421</v>
      </c>
      <c r="F212" s="822" t="s">
        <v>2404</v>
      </c>
      <c r="G212" s="822" t="s">
        <v>2546</v>
      </c>
      <c r="H212" s="822" t="s">
        <v>329</v>
      </c>
      <c r="I212" s="822" t="s">
        <v>2784</v>
      </c>
      <c r="J212" s="822" t="s">
        <v>1291</v>
      </c>
      <c r="K212" s="822" t="s">
        <v>2785</v>
      </c>
      <c r="L212" s="825">
        <v>210.38</v>
      </c>
      <c r="M212" s="825">
        <v>420.76</v>
      </c>
      <c r="N212" s="822">
        <v>2</v>
      </c>
      <c r="O212" s="826">
        <v>1.5</v>
      </c>
      <c r="P212" s="825">
        <v>420.76</v>
      </c>
      <c r="Q212" s="827">
        <v>1</v>
      </c>
      <c r="R212" s="822">
        <v>2</v>
      </c>
      <c r="S212" s="827">
        <v>1</v>
      </c>
      <c r="T212" s="826">
        <v>1.5</v>
      </c>
      <c r="U212" s="828">
        <v>1</v>
      </c>
    </row>
    <row r="213" spans="1:21" ht="14.45" customHeight="1" x14ac:dyDescent="0.2">
      <c r="A213" s="821">
        <v>50</v>
      </c>
      <c r="B213" s="822" t="s">
        <v>2403</v>
      </c>
      <c r="C213" s="822" t="s">
        <v>2409</v>
      </c>
      <c r="D213" s="823" t="s">
        <v>3849</v>
      </c>
      <c r="E213" s="824" t="s">
        <v>2421</v>
      </c>
      <c r="F213" s="822" t="s">
        <v>2404</v>
      </c>
      <c r="G213" s="822" t="s">
        <v>2546</v>
      </c>
      <c r="H213" s="822" t="s">
        <v>329</v>
      </c>
      <c r="I213" s="822" t="s">
        <v>2547</v>
      </c>
      <c r="J213" s="822" t="s">
        <v>1291</v>
      </c>
      <c r="K213" s="822" t="s">
        <v>2548</v>
      </c>
      <c r="L213" s="825">
        <v>42.08</v>
      </c>
      <c r="M213" s="825">
        <v>126.24</v>
      </c>
      <c r="N213" s="822">
        <v>3</v>
      </c>
      <c r="O213" s="826">
        <v>2</v>
      </c>
      <c r="P213" s="825">
        <v>42.08</v>
      </c>
      <c r="Q213" s="827">
        <v>0.33333333333333331</v>
      </c>
      <c r="R213" s="822">
        <v>1</v>
      </c>
      <c r="S213" s="827">
        <v>0.33333333333333331</v>
      </c>
      <c r="T213" s="826">
        <v>1</v>
      </c>
      <c r="U213" s="828">
        <v>0.5</v>
      </c>
    </row>
    <row r="214" spans="1:21" ht="14.45" customHeight="1" x14ac:dyDescent="0.2">
      <c r="A214" s="821">
        <v>50</v>
      </c>
      <c r="B214" s="822" t="s">
        <v>2403</v>
      </c>
      <c r="C214" s="822" t="s">
        <v>2409</v>
      </c>
      <c r="D214" s="823" t="s">
        <v>3849</v>
      </c>
      <c r="E214" s="824" t="s">
        <v>2421</v>
      </c>
      <c r="F214" s="822" t="s">
        <v>2404</v>
      </c>
      <c r="G214" s="822" t="s">
        <v>2786</v>
      </c>
      <c r="H214" s="822" t="s">
        <v>329</v>
      </c>
      <c r="I214" s="822" t="s">
        <v>2787</v>
      </c>
      <c r="J214" s="822" t="s">
        <v>1419</v>
      </c>
      <c r="K214" s="822" t="s">
        <v>2788</v>
      </c>
      <c r="L214" s="825">
        <v>42.54</v>
      </c>
      <c r="M214" s="825">
        <v>85.08</v>
      </c>
      <c r="N214" s="822">
        <v>2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50</v>
      </c>
      <c r="B215" s="822" t="s">
        <v>2403</v>
      </c>
      <c r="C215" s="822" t="s">
        <v>2409</v>
      </c>
      <c r="D215" s="823" t="s">
        <v>3849</v>
      </c>
      <c r="E215" s="824" t="s">
        <v>2421</v>
      </c>
      <c r="F215" s="822" t="s">
        <v>2404</v>
      </c>
      <c r="G215" s="822" t="s">
        <v>2556</v>
      </c>
      <c r="H215" s="822" t="s">
        <v>329</v>
      </c>
      <c r="I215" s="822" t="s">
        <v>2789</v>
      </c>
      <c r="J215" s="822" t="s">
        <v>2790</v>
      </c>
      <c r="K215" s="822" t="s">
        <v>2791</v>
      </c>
      <c r="L215" s="825">
        <v>237.31</v>
      </c>
      <c r="M215" s="825">
        <v>949.24</v>
      </c>
      <c r="N215" s="822">
        <v>4</v>
      </c>
      <c r="O215" s="826">
        <v>4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50</v>
      </c>
      <c r="B216" s="822" t="s">
        <v>2403</v>
      </c>
      <c r="C216" s="822" t="s">
        <v>2409</v>
      </c>
      <c r="D216" s="823" t="s">
        <v>3849</v>
      </c>
      <c r="E216" s="824" t="s">
        <v>2421</v>
      </c>
      <c r="F216" s="822" t="s">
        <v>2404</v>
      </c>
      <c r="G216" s="822" t="s">
        <v>2556</v>
      </c>
      <c r="H216" s="822" t="s">
        <v>329</v>
      </c>
      <c r="I216" s="822" t="s">
        <v>2557</v>
      </c>
      <c r="J216" s="822" t="s">
        <v>1239</v>
      </c>
      <c r="K216" s="822" t="s">
        <v>2558</v>
      </c>
      <c r="L216" s="825">
        <v>79.11</v>
      </c>
      <c r="M216" s="825">
        <v>237.32999999999998</v>
      </c>
      <c r="N216" s="822">
        <v>3</v>
      </c>
      <c r="O216" s="826">
        <v>2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50</v>
      </c>
      <c r="B217" s="822" t="s">
        <v>2403</v>
      </c>
      <c r="C217" s="822" t="s">
        <v>2409</v>
      </c>
      <c r="D217" s="823" t="s">
        <v>3849</v>
      </c>
      <c r="E217" s="824" t="s">
        <v>2421</v>
      </c>
      <c r="F217" s="822" t="s">
        <v>2404</v>
      </c>
      <c r="G217" s="822" t="s">
        <v>2556</v>
      </c>
      <c r="H217" s="822" t="s">
        <v>329</v>
      </c>
      <c r="I217" s="822" t="s">
        <v>2792</v>
      </c>
      <c r="J217" s="822" t="s">
        <v>1239</v>
      </c>
      <c r="K217" s="822" t="s">
        <v>1240</v>
      </c>
      <c r="L217" s="825">
        <v>263.68</v>
      </c>
      <c r="M217" s="825">
        <v>1318.4</v>
      </c>
      <c r="N217" s="822">
        <v>5</v>
      </c>
      <c r="O217" s="826">
        <v>3.5</v>
      </c>
      <c r="P217" s="825">
        <v>791.04</v>
      </c>
      <c r="Q217" s="827">
        <v>0.6</v>
      </c>
      <c r="R217" s="822">
        <v>3</v>
      </c>
      <c r="S217" s="827">
        <v>0.6</v>
      </c>
      <c r="T217" s="826">
        <v>2</v>
      </c>
      <c r="U217" s="828">
        <v>0.5714285714285714</v>
      </c>
    </row>
    <row r="218" spans="1:21" ht="14.45" customHeight="1" x14ac:dyDescent="0.2">
      <c r="A218" s="821">
        <v>50</v>
      </c>
      <c r="B218" s="822" t="s">
        <v>2403</v>
      </c>
      <c r="C218" s="822" t="s">
        <v>2409</v>
      </c>
      <c r="D218" s="823" t="s">
        <v>3849</v>
      </c>
      <c r="E218" s="824" t="s">
        <v>2421</v>
      </c>
      <c r="F218" s="822" t="s">
        <v>2404</v>
      </c>
      <c r="G218" s="822" t="s">
        <v>2556</v>
      </c>
      <c r="H218" s="822" t="s">
        <v>329</v>
      </c>
      <c r="I218" s="822" t="s">
        <v>2793</v>
      </c>
      <c r="J218" s="822" t="s">
        <v>2790</v>
      </c>
      <c r="K218" s="822" t="s">
        <v>2794</v>
      </c>
      <c r="L218" s="825">
        <v>36.909999999999997</v>
      </c>
      <c r="M218" s="825">
        <v>110.72999999999999</v>
      </c>
      <c r="N218" s="822">
        <v>3</v>
      </c>
      <c r="O218" s="826">
        <v>2.5</v>
      </c>
      <c r="P218" s="825">
        <v>73.819999999999993</v>
      </c>
      <c r="Q218" s="827">
        <v>0.66666666666666663</v>
      </c>
      <c r="R218" s="822">
        <v>2</v>
      </c>
      <c r="S218" s="827">
        <v>0.66666666666666663</v>
      </c>
      <c r="T218" s="826">
        <v>2</v>
      </c>
      <c r="U218" s="828">
        <v>0.8</v>
      </c>
    </row>
    <row r="219" spans="1:21" ht="14.45" customHeight="1" x14ac:dyDescent="0.2">
      <c r="A219" s="821">
        <v>50</v>
      </c>
      <c r="B219" s="822" t="s">
        <v>2403</v>
      </c>
      <c r="C219" s="822" t="s">
        <v>2409</v>
      </c>
      <c r="D219" s="823" t="s">
        <v>3849</v>
      </c>
      <c r="E219" s="824" t="s">
        <v>2421</v>
      </c>
      <c r="F219" s="822" t="s">
        <v>2404</v>
      </c>
      <c r="G219" s="822" t="s">
        <v>2556</v>
      </c>
      <c r="H219" s="822" t="s">
        <v>329</v>
      </c>
      <c r="I219" s="822" t="s">
        <v>2795</v>
      </c>
      <c r="J219" s="822" t="s">
        <v>2790</v>
      </c>
      <c r="K219" s="822" t="s">
        <v>2796</v>
      </c>
      <c r="L219" s="825">
        <v>118.65</v>
      </c>
      <c r="M219" s="825">
        <v>474.6</v>
      </c>
      <c r="N219" s="822">
        <v>4</v>
      </c>
      <c r="O219" s="826">
        <v>3.5</v>
      </c>
      <c r="P219" s="825">
        <v>237.3</v>
      </c>
      <c r="Q219" s="827">
        <v>0.5</v>
      </c>
      <c r="R219" s="822">
        <v>2</v>
      </c>
      <c r="S219" s="827">
        <v>0.5</v>
      </c>
      <c r="T219" s="826">
        <v>1.5</v>
      </c>
      <c r="U219" s="828">
        <v>0.42857142857142855</v>
      </c>
    </row>
    <row r="220" spans="1:21" ht="14.45" customHeight="1" x14ac:dyDescent="0.2">
      <c r="A220" s="821">
        <v>50</v>
      </c>
      <c r="B220" s="822" t="s">
        <v>2403</v>
      </c>
      <c r="C220" s="822" t="s">
        <v>2409</v>
      </c>
      <c r="D220" s="823" t="s">
        <v>3849</v>
      </c>
      <c r="E220" s="824" t="s">
        <v>2421</v>
      </c>
      <c r="F220" s="822" t="s">
        <v>2404</v>
      </c>
      <c r="G220" s="822" t="s">
        <v>2797</v>
      </c>
      <c r="H220" s="822" t="s">
        <v>648</v>
      </c>
      <c r="I220" s="822" t="s">
        <v>2798</v>
      </c>
      <c r="J220" s="822" t="s">
        <v>2799</v>
      </c>
      <c r="K220" s="822" t="s">
        <v>2800</v>
      </c>
      <c r="L220" s="825">
        <v>102.85</v>
      </c>
      <c r="M220" s="825">
        <v>102.85</v>
      </c>
      <c r="N220" s="822">
        <v>1</v>
      </c>
      <c r="O220" s="826">
        <v>0.5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50</v>
      </c>
      <c r="B221" s="822" t="s">
        <v>2403</v>
      </c>
      <c r="C221" s="822" t="s">
        <v>2409</v>
      </c>
      <c r="D221" s="823" t="s">
        <v>3849</v>
      </c>
      <c r="E221" s="824" t="s">
        <v>2421</v>
      </c>
      <c r="F221" s="822" t="s">
        <v>2404</v>
      </c>
      <c r="G221" s="822" t="s">
        <v>2797</v>
      </c>
      <c r="H221" s="822" t="s">
        <v>648</v>
      </c>
      <c r="I221" s="822" t="s">
        <v>2801</v>
      </c>
      <c r="J221" s="822" t="s">
        <v>2799</v>
      </c>
      <c r="K221" s="822" t="s">
        <v>2802</v>
      </c>
      <c r="L221" s="825">
        <v>131.86000000000001</v>
      </c>
      <c r="M221" s="825">
        <v>1582.3200000000002</v>
      </c>
      <c r="N221" s="822">
        <v>12</v>
      </c>
      <c r="O221" s="826">
        <v>2</v>
      </c>
      <c r="P221" s="825">
        <v>1054.8800000000001</v>
      </c>
      <c r="Q221" s="827">
        <v>0.66666666666666663</v>
      </c>
      <c r="R221" s="822">
        <v>8</v>
      </c>
      <c r="S221" s="827">
        <v>0.66666666666666663</v>
      </c>
      <c r="T221" s="826">
        <v>1.5</v>
      </c>
      <c r="U221" s="828">
        <v>0.75</v>
      </c>
    </row>
    <row r="222" spans="1:21" ht="14.45" customHeight="1" x14ac:dyDescent="0.2">
      <c r="A222" s="821">
        <v>50</v>
      </c>
      <c r="B222" s="822" t="s">
        <v>2403</v>
      </c>
      <c r="C222" s="822" t="s">
        <v>2409</v>
      </c>
      <c r="D222" s="823" t="s">
        <v>3849</v>
      </c>
      <c r="E222" s="824" t="s">
        <v>2421</v>
      </c>
      <c r="F222" s="822" t="s">
        <v>2404</v>
      </c>
      <c r="G222" s="822" t="s">
        <v>2797</v>
      </c>
      <c r="H222" s="822" t="s">
        <v>329</v>
      </c>
      <c r="I222" s="822" t="s">
        <v>2803</v>
      </c>
      <c r="J222" s="822" t="s">
        <v>2804</v>
      </c>
      <c r="K222" s="822" t="s">
        <v>2800</v>
      </c>
      <c r="L222" s="825">
        <v>102.85</v>
      </c>
      <c r="M222" s="825">
        <v>102.85</v>
      </c>
      <c r="N222" s="822">
        <v>1</v>
      </c>
      <c r="O222" s="826">
        <v>0.5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50</v>
      </c>
      <c r="B223" s="822" t="s">
        <v>2403</v>
      </c>
      <c r="C223" s="822" t="s">
        <v>2409</v>
      </c>
      <c r="D223" s="823" t="s">
        <v>3849</v>
      </c>
      <c r="E223" s="824" t="s">
        <v>2421</v>
      </c>
      <c r="F223" s="822" t="s">
        <v>2404</v>
      </c>
      <c r="G223" s="822" t="s">
        <v>2805</v>
      </c>
      <c r="H223" s="822" t="s">
        <v>329</v>
      </c>
      <c r="I223" s="822" t="s">
        <v>2806</v>
      </c>
      <c r="J223" s="822" t="s">
        <v>2807</v>
      </c>
      <c r="K223" s="822" t="s">
        <v>2808</v>
      </c>
      <c r="L223" s="825">
        <v>96.8</v>
      </c>
      <c r="M223" s="825">
        <v>193.6</v>
      </c>
      <c r="N223" s="822">
        <v>2</v>
      </c>
      <c r="O223" s="826">
        <v>0.5</v>
      </c>
      <c r="P223" s="825">
        <v>193.6</v>
      </c>
      <c r="Q223" s="827">
        <v>1</v>
      </c>
      <c r="R223" s="822">
        <v>2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50</v>
      </c>
      <c r="B224" s="822" t="s">
        <v>2403</v>
      </c>
      <c r="C224" s="822" t="s">
        <v>2409</v>
      </c>
      <c r="D224" s="823" t="s">
        <v>3849</v>
      </c>
      <c r="E224" s="824" t="s">
        <v>2421</v>
      </c>
      <c r="F224" s="822" t="s">
        <v>2404</v>
      </c>
      <c r="G224" s="822" t="s">
        <v>2805</v>
      </c>
      <c r="H224" s="822" t="s">
        <v>648</v>
      </c>
      <c r="I224" s="822" t="s">
        <v>2809</v>
      </c>
      <c r="J224" s="822" t="s">
        <v>2810</v>
      </c>
      <c r="K224" s="822" t="s">
        <v>2811</v>
      </c>
      <c r="L224" s="825">
        <v>345.69</v>
      </c>
      <c r="M224" s="825">
        <v>691.38</v>
      </c>
      <c r="N224" s="822">
        <v>2</v>
      </c>
      <c r="O224" s="826">
        <v>1.5</v>
      </c>
      <c r="P224" s="825">
        <v>345.69</v>
      </c>
      <c r="Q224" s="827">
        <v>0.5</v>
      </c>
      <c r="R224" s="822">
        <v>1</v>
      </c>
      <c r="S224" s="827">
        <v>0.5</v>
      </c>
      <c r="T224" s="826">
        <v>0.5</v>
      </c>
      <c r="U224" s="828">
        <v>0.33333333333333331</v>
      </c>
    </row>
    <row r="225" spans="1:21" ht="14.45" customHeight="1" x14ac:dyDescent="0.2">
      <c r="A225" s="821">
        <v>50</v>
      </c>
      <c r="B225" s="822" t="s">
        <v>2403</v>
      </c>
      <c r="C225" s="822" t="s">
        <v>2409</v>
      </c>
      <c r="D225" s="823" t="s">
        <v>3849</v>
      </c>
      <c r="E225" s="824" t="s">
        <v>2421</v>
      </c>
      <c r="F225" s="822" t="s">
        <v>2404</v>
      </c>
      <c r="G225" s="822" t="s">
        <v>2559</v>
      </c>
      <c r="H225" s="822" t="s">
        <v>329</v>
      </c>
      <c r="I225" s="822" t="s">
        <v>2560</v>
      </c>
      <c r="J225" s="822" t="s">
        <v>2561</v>
      </c>
      <c r="K225" s="822" t="s">
        <v>2562</v>
      </c>
      <c r="L225" s="825">
        <v>93.43</v>
      </c>
      <c r="M225" s="825">
        <v>186.86</v>
      </c>
      <c r="N225" s="822">
        <v>2</v>
      </c>
      <c r="O225" s="826">
        <v>2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50</v>
      </c>
      <c r="B226" s="822" t="s">
        <v>2403</v>
      </c>
      <c r="C226" s="822" t="s">
        <v>2409</v>
      </c>
      <c r="D226" s="823" t="s">
        <v>3849</v>
      </c>
      <c r="E226" s="824" t="s">
        <v>2421</v>
      </c>
      <c r="F226" s="822" t="s">
        <v>2404</v>
      </c>
      <c r="G226" s="822" t="s">
        <v>2812</v>
      </c>
      <c r="H226" s="822" t="s">
        <v>329</v>
      </c>
      <c r="I226" s="822" t="s">
        <v>2813</v>
      </c>
      <c r="J226" s="822" t="s">
        <v>2814</v>
      </c>
      <c r="K226" s="822" t="s">
        <v>2815</v>
      </c>
      <c r="L226" s="825">
        <v>25.12</v>
      </c>
      <c r="M226" s="825">
        <v>25.12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50</v>
      </c>
      <c r="B227" s="822" t="s">
        <v>2403</v>
      </c>
      <c r="C227" s="822" t="s">
        <v>2409</v>
      </c>
      <c r="D227" s="823" t="s">
        <v>3849</v>
      </c>
      <c r="E227" s="824" t="s">
        <v>2421</v>
      </c>
      <c r="F227" s="822" t="s">
        <v>2404</v>
      </c>
      <c r="G227" s="822" t="s">
        <v>2812</v>
      </c>
      <c r="H227" s="822" t="s">
        <v>329</v>
      </c>
      <c r="I227" s="822" t="s">
        <v>2816</v>
      </c>
      <c r="J227" s="822" t="s">
        <v>2814</v>
      </c>
      <c r="K227" s="822" t="s">
        <v>2817</v>
      </c>
      <c r="L227" s="825">
        <v>25.12</v>
      </c>
      <c r="M227" s="825">
        <v>25.12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50</v>
      </c>
      <c r="B228" s="822" t="s">
        <v>2403</v>
      </c>
      <c r="C228" s="822" t="s">
        <v>2409</v>
      </c>
      <c r="D228" s="823" t="s">
        <v>3849</v>
      </c>
      <c r="E228" s="824" t="s">
        <v>2421</v>
      </c>
      <c r="F228" s="822" t="s">
        <v>2404</v>
      </c>
      <c r="G228" s="822" t="s">
        <v>2818</v>
      </c>
      <c r="H228" s="822" t="s">
        <v>329</v>
      </c>
      <c r="I228" s="822" t="s">
        <v>2819</v>
      </c>
      <c r="J228" s="822" t="s">
        <v>2820</v>
      </c>
      <c r="K228" s="822" t="s">
        <v>2821</v>
      </c>
      <c r="L228" s="825">
        <v>131.32</v>
      </c>
      <c r="M228" s="825">
        <v>393.96</v>
      </c>
      <c r="N228" s="822">
        <v>3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50</v>
      </c>
      <c r="B229" s="822" t="s">
        <v>2403</v>
      </c>
      <c r="C229" s="822" t="s">
        <v>2409</v>
      </c>
      <c r="D229" s="823" t="s">
        <v>3849</v>
      </c>
      <c r="E229" s="824" t="s">
        <v>2421</v>
      </c>
      <c r="F229" s="822" t="s">
        <v>2404</v>
      </c>
      <c r="G229" s="822" t="s">
        <v>2822</v>
      </c>
      <c r="H229" s="822" t="s">
        <v>329</v>
      </c>
      <c r="I229" s="822" t="s">
        <v>2823</v>
      </c>
      <c r="J229" s="822" t="s">
        <v>2824</v>
      </c>
      <c r="K229" s="822" t="s">
        <v>2825</v>
      </c>
      <c r="L229" s="825">
        <v>43.94</v>
      </c>
      <c r="M229" s="825">
        <v>43.94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50</v>
      </c>
      <c r="B230" s="822" t="s">
        <v>2403</v>
      </c>
      <c r="C230" s="822" t="s">
        <v>2409</v>
      </c>
      <c r="D230" s="823" t="s">
        <v>3849</v>
      </c>
      <c r="E230" s="824" t="s">
        <v>2421</v>
      </c>
      <c r="F230" s="822" t="s">
        <v>2404</v>
      </c>
      <c r="G230" s="822" t="s">
        <v>2826</v>
      </c>
      <c r="H230" s="822" t="s">
        <v>648</v>
      </c>
      <c r="I230" s="822" t="s">
        <v>2827</v>
      </c>
      <c r="J230" s="822" t="s">
        <v>2828</v>
      </c>
      <c r="K230" s="822" t="s">
        <v>2829</v>
      </c>
      <c r="L230" s="825">
        <v>152.21</v>
      </c>
      <c r="M230" s="825">
        <v>456.63</v>
      </c>
      <c r="N230" s="822">
        <v>3</v>
      </c>
      <c r="O230" s="826">
        <v>1.5</v>
      </c>
      <c r="P230" s="825">
        <v>152.21</v>
      </c>
      <c r="Q230" s="827">
        <v>0.33333333333333337</v>
      </c>
      <c r="R230" s="822">
        <v>1</v>
      </c>
      <c r="S230" s="827">
        <v>0.33333333333333331</v>
      </c>
      <c r="T230" s="826">
        <v>0.5</v>
      </c>
      <c r="U230" s="828">
        <v>0.33333333333333331</v>
      </c>
    </row>
    <row r="231" spans="1:21" ht="14.45" customHeight="1" x14ac:dyDescent="0.2">
      <c r="A231" s="821">
        <v>50</v>
      </c>
      <c r="B231" s="822" t="s">
        <v>2403</v>
      </c>
      <c r="C231" s="822" t="s">
        <v>2409</v>
      </c>
      <c r="D231" s="823" t="s">
        <v>3849</v>
      </c>
      <c r="E231" s="824" t="s">
        <v>2421</v>
      </c>
      <c r="F231" s="822" t="s">
        <v>2404</v>
      </c>
      <c r="G231" s="822" t="s">
        <v>1300</v>
      </c>
      <c r="H231" s="822" t="s">
        <v>648</v>
      </c>
      <c r="I231" s="822" t="s">
        <v>1934</v>
      </c>
      <c r="J231" s="822" t="s">
        <v>1935</v>
      </c>
      <c r="K231" s="822" t="s">
        <v>1936</v>
      </c>
      <c r="L231" s="825">
        <v>93.75</v>
      </c>
      <c r="M231" s="825">
        <v>93.75</v>
      </c>
      <c r="N231" s="822">
        <v>1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50</v>
      </c>
      <c r="B232" s="822" t="s">
        <v>2403</v>
      </c>
      <c r="C232" s="822" t="s">
        <v>2409</v>
      </c>
      <c r="D232" s="823" t="s">
        <v>3849</v>
      </c>
      <c r="E232" s="824" t="s">
        <v>2421</v>
      </c>
      <c r="F232" s="822" t="s">
        <v>2404</v>
      </c>
      <c r="G232" s="822" t="s">
        <v>1300</v>
      </c>
      <c r="H232" s="822" t="s">
        <v>648</v>
      </c>
      <c r="I232" s="822" t="s">
        <v>1939</v>
      </c>
      <c r="J232" s="822" t="s">
        <v>1940</v>
      </c>
      <c r="K232" s="822" t="s">
        <v>1941</v>
      </c>
      <c r="L232" s="825">
        <v>120.61</v>
      </c>
      <c r="M232" s="825">
        <v>603.04999999999995</v>
      </c>
      <c r="N232" s="822">
        <v>5</v>
      </c>
      <c r="O232" s="826">
        <v>3</v>
      </c>
      <c r="P232" s="825">
        <v>482.44</v>
      </c>
      <c r="Q232" s="827">
        <v>0.8</v>
      </c>
      <c r="R232" s="822">
        <v>4</v>
      </c>
      <c r="S232" s="827">
        <v>0.8</v>
      </c>
      <c r="T232" s="826">
        <v>2.5</v>
      </c>
      <c r="U232" s="828">
        <v>0.83333333333333337</v>
      </c>
    </row>
    <row r="233" spans="1:21" ht="14.45" customHeight="1" x14ac:dyDescent="0.2">
      <c r="A233" s="821">
        <v>50</v>
      </c>
      <c r="B233" s="822" t="s">
        <v>2403</v>
      </c>
      <c r="C233" s="822" t="s">
        <v>2409</v>
      </c>
      <c r="D233" s="823" t="s">
        <v>3849</v>
      </c>
      <c r="E233" s="824" t="s">
        <v>2421</v>
      </c>
      <c r="F233" s="822" t="s">
        <v>2404</v>
      </c>
      <c r="G233" s="822" t="s">
        <v>2830</v>
      </c>
      <c r="H233" s="822" t="s">
        <v>648</v>
      </c>
      <c r="I233" s="822" t="s">
        <v>2224</v>
      </c>
      <c r="J233" s="822" t="s">
        <v>1321</v>
      </c>
      <c r="K233" s="822" t="s">
        <v>2225</v>
      </c>
      <c r="L233" s="825">
        <v>0</v>
      </c>
      <c r="M233" s="825">
        <v>0</v>
      </c>
      <c r="N233" s="822">
        <v>2</v>
      </c>
      <c r="O233" s="826">
        <v>2</v>
      </c>
      <c r="P233" s="825">
        <v>0</v>
      </c>
      <c r="Q233" s="827"/>
      <c r="R233" s="822">
        <v>1</v>
      </c>
      <c r="S233" s="827">
        <v>0.5</v>
      </c>
      <c r="T233" s="826">
        <v>1</v>
      </c>
      <c r="U233" s="828">
        <v>0.5</v>
      </c>
    </row>
    <row r="234" spans="1:21" ht="14.45" customHeight="1" x14ac:dyDescent="0.2">
      <c r="A234" s="821">
        <v>50</v>
      </c>
      <c r="B234" s="822" t="s">
        <v>2403</v>
      </c>
      <c r="C234" s="822" t="s">
        <v>2409</v>
      </c>
      <c r="D234" s="823" t="s">
        <v>3849</v>
      </c>
      <c r="E234" s="824" t="s">
        <v>2421</v>
      </c>
      <c r="F234" s="822" t="s">
        <v>2404</v>
      </c>
      <c r="G234" s="822" t="s">
        <v>2563</v>
      </c>
      <c r="H234" s="822" t="s">
        <v>648</v>
      </c>
      <c r="I234" s="822" t="s">
        <v>2831</v>
      </c>
      <c r="J234" s="822" t="s">
        <v>1970</v>
      </c>
      <c r="K234" s="822" t="s">
        <v>2832</v>
      </c>
      <c r="L234" s="825">
        <v>4961.1400000000003</v>
      </c>
      <c r="M234" s="825">
        <v>19844.560000000001</v>
      </c>
      <c r="N234" s="822">
        <v>4</v>
      </c>
      <c r="O234" s="826">
        <v>3</v>
      </c>
      <c r="P234" s="825">
        <v>4961.1400000000003</v>
      </c>
      <c r="Q234" s="827">
        <v>0.25</v>
      </c>
      <c r="R234" s="822">
        <v>1</v>
      </c>
      <c r="S234" s="827">
        <v>0.25</v>
      </c>
      <c r="T234" s="826">
        <v>0.5</v>
      </c>
      <c r="U234" s="828">
        <v>0.16666666666666666</v>
      </c>
    </row>
    <row r="235" spans="1:21" ht="14.45" customHeight="1" x14ac:dyDescent="0.2">
      <c r="A235" s="821">
        <v>50</v>
      </c>
      <c r="B235" s="822" t="s">
        <v>2403</v>
      </c>
      <c r="C235" s="822" t="s">
        <v>2409</v>
      </c>
      <c r="D235" s="823" t="s">
        <v>3849</v>
      </c>
      <c r="E235" s="824" t="s">
        <v>2421</v>
      </c>
      <c r="F235" s="822" t="s">
        <v>2404</v>
      </c>
      <c r="G235" s="822" t="s">
        <v>2563</v>
      </c>
      <c r="H235" s="822" t="s">
        <v>648</v>
      </c>
      <c r="I235" s="822" t="s">
        <v>2831</v>
      </c>
      <c r="J235" s="822" t="s">
        <v>1970</v>
      </c>
      <c r="K235" s="822" t="s">
        <v>2832</v>
      </c>
      <c r="L235" s="825">
        <v>5339.52</v>
      </c>
      <c r="M235" s="825">
        <v>10679.04</v>
      </c>
      <c r="N235" s="822">
        <v>2</v>
      </c>
      <c r="O235" s="826">
        <v>2</v>
      </c>
      <c r="P235" s="825">
        <v>5339.52</v>
      </c>
      <c r="Q235" s="827">
        <v>0.5</v>
      </c>
      <c r="R235" s="822">
        <v>1</v>
      </c>
      <c r="S235" s="827">
        <v>0.5</v>
      </c>
      <c r="T235" s="826">
        <v>1</v>
      </c>
      <c r="U235" s="828">
        <v>0.5</v>
      </c>
    </row>
    <row r="236" spans="1:21" ht="14.45" customHeight="1" x14ac:dyDescent="0.2">
      <c r="A236" s="821">
        <v>50</v>
      </c>
      <c r="B236" s="822" t="s">
        <v>2403</v>
      </c>
      <c r="C236" s="822" t="s">
        <v>2409</v>
      </c>
      <c r="D236" s="823" t="s">
        <v>3849</v>
      </c>
      <c r="E236" s="824" t="s">
        <v>2421</v>
      </c>
      <c r="F236" s="822" t="s">
        <v>2404</v>
      </c>
      <c r="G236" s="822" t="s">
        <v>2563</v>
      </c>
      <c r="H236" s="822" t="s">
        <v>648</v>
      </c>
      <c r="I236" s="822" t="s">
        <v>1969</v>
      </c>
      <c r="J236" s="822" t="s">
        <v>1970</v>
      </c>
      <c r="K236" s="822" t="s">
        <v>1971</v>
      </c>
      <c r="L236" s="825">
        <v>2669.75</v>
      </c>
      <c r="M236" s="825">
        <v>8009.25</v>
      </c>
      <c r="N236" s="822">
        <v>3</v>
      </c>
      <c r="O236" s="826">
        <v>3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50</v>
      </c>
      <c r="B237" s="822" t="s">
        <v>2403</v>
      </c>
      <c r="C237" s="822" t="s">
        <v>2409</v>
      </c>
      <c r="D237" s="823" t="s">
        <v>3849</v>
      </c>
      <c r="E237" s="824" t="s">
        <v>2421</v>
      </c>
      <c r="F237" s="822" t="s">
        <v>2404</v>
      </c>
      <c r="G237" s="822" t="s">
        <v>2833</v>
      </c>
      <c r="H237" s="822" t="s">
        <v>329</v>
      </c>
      <c r="I237" s="822" t="s">
        <v>2834</v>
      </c>
      <c r="J237" s="822" t="s">
        <v>2835</v>
      </c>
      <c r="K237" s="822" t="s">
        <v>2836</v>
      </c>
      <c r="L237" s="825">
        <v>353.16</v>
      </c>
      <c r="M237" s="825">
        <v>706.32</v>
      </c>
      <c r="N237" s="822">
        <v>2</v>
      </c>
      <c r="O237" s="826">
        <v>1</v>
      </c>
      <c r="P237" s="825">
        <v>706.32</v>
      </c>
      <c r="Q237" s="827">
        <v>1</v>
      </c>
      <c r="R237" s="822">
        <v>2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50</v>
      </c>
      <c r="B238" s="822" t="s">
        <v>2403</v>
      </c>
      <c r="C238" s="822" t="s">
        <v>2409</v>
      </c>
      <c r="D238" s="823" t="s">
        <v>3849</v>
      </c>
      <c r="E238" s="824" t="s">
        <v>2421</v>
      </c>
      <c r="F238" s="822" t="s">
        <v>2404</v>
      </c>
      <c r="G238" s="822" t="s">
        <v>2837</v>
      </c>
      <c r="H238" s="822" t="s">
        <v>329</v>
      </c>
      <c r="I238" s="822" t="s">
        <v>2838</v>
      </c>
      <c r="J238" s="822" t="s">
        <v>2839</v>
      </c>
      <c r="K238" s="822" t="s">
        <v>2840</v>
      </c>
      <c r="L238" s="825">
        <v>654.95000000000005</v>
      </c>
      <c r="M238" s="825">
        <v>654.95000000000005</v>
      </c>
      <c r="N238" s="822">
        <v>1</v>
      </c>
      <c r="O238" s="826">
        <v>0.5</v>
      </c>
      <c r="P238" s="825">
        <v>654.95000000000005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50</v>
      </c>
      <c r="B239" s="822" t="s">
        <v>2403</v>
      </c>
      <c r="C239" s="822" t="s">
        <v>2409</v>
      </c>
      <c r="D239" s="823" t="s">
        <v>3849</v>
      </c>
      <c r="E239" s="824" t="s">
        <v>2421</v>
      </c>
      <c r="F239" s="822" t="s">
        <v>2404</v>
      </c>
      <c r="G239" s="822" t="s">
        <v>2837</v>
      </c>
      <c r="H239" s="822" t="s">
        <v>329</v>
      </c>
      <c r="I239" s="822" t="s">
        <v>2841</v>
      </c>
      <c r="J239" s="822" t="s">
        <v>2839</v>
      </c>
      <c r="K239" s="822" t="s">
        <v>2842</v>
      </c>
      <c r="L239" s="825">
        <v>218.32</v>
      </c>
      <c r="M239" s="825">
        <v>436.64</v>
      </c>
      <c r="N239" s="822">
        <v>2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50</v>
      </c>
      <c r="B240" s="822" t="s">
        <v>2403</v>
      </c>
      <c r="C240" s="822" t="s">
        <v>2409</v>
      </c>
      <c r="D240" s="823" t="s">
        <v>3849</v>
      </c>
      <c r="E240" s="824" t="s">
        <v>2421</v>
      </c>
      <c r="F240" s="822" t="s">
        <v>2404</v>
      </c>
      <c r="G240" s="822" t="s">
        <v>2843</v>
      </c>
      <c r="H240" s="822" t="s">
        <v>648</v>
      </c>
      <c r="I240" s="822" t="s">
        <v>2844</v>
      </c>
      <c r="J240" s="822" t="s">
        <v>1030</v>
      </c>
      <c r="K240" s="822" t="s">
        <v>2845</v>
      </c>
      <c r="L240" s="825">
        <v>414.07</v>
      </c>
      <c r="M240" s="825">
        <v>828.14</v>
      </c>
      <c r="N240" s="822">
        <v>2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50</v>
      </c>
      <c r="B241" s="822" t="s">
        <v>2403</v>
      </c>
      <c r="C241" s="822" t="s">
        <v>2409</v>
      </c>
      <c r="D241" s="823" t="s">
        <v>3849</v>
      </c>
      <c r="E241" s="824" t="s">
        <v>2421</v>
      </c>
      <c r="F241" s="822" t="s">
        <v>2404</v>
      </c>
      <c r="G241" s="822" t="s">
        <v>2451</v>
      </c>
      <c r="H241" s="822" t="s">
        <v>329</v>
      </c>
      <c r="I241" s="822" t="s">
        <v>2846</v>
      </c>
      <c r="J241" s="822" t="s">
        <v>2453</v>
      </c>
      <c r="K241" s="822" t="s">
        <v>2847</v>
      </c>
      <c r="L241" s="825">
        <v>99.94</v>
      </c>
      <c r="M241" s="825">
        <v>499.7</v>
      </c>
      <c r="N241" s="822">
        <v>5</v>
      </c>
      <c r="O241" s="826">
        <v>2.5</v>
      </c>
      <c r="P241" s="825">
        <v>499.7</v>
      </c>
      <c r="Q241" s="827">
        <v>1</v>
      </c>
      <c r="R241" s="822">
        <v>5</v>
      </c>
      <c r="S241" s="827">
        <v>1</v>
      </c>
      <c r="T241" s="826">
        <v>2.5</v>
      </c>
      <c r="U241" s="828">
        <v>1</v>
      </c>
    </row>
    <row r="242" spans="1:21" ht="14.45" customHeight="1" x14ac:dyDescent="0.2">
      <c r="A242" s="821">
        <v>50</v>
      </c>
      <c r="B242" s="822" t="s">
        <v>2403</v>
      </c>
      <c r="C242" s="822" t="s">
        <v>2409</v>
      </c>
      <c r="D242" s="823" t="s">
        <v>3849</v>
      </c>
      <c r="E242" s="824" t="s">
        <v>2421</v>
      </c>
      <c r="F242" s="822" t="s">
        <v>2404</v>
      </c>
      <c r="G242" s="822" t="s">
        <v>2451</v>
      </c>
      <c r="H242" s="822" t="s">
        <v>329</v>
      </c>
      <c r="I242" s="822" t="s">
        <v>2848</v>
      </c>
      <c r="J242" s="822" t="s">
        <v>2453</v>
      </c>
      <c r="K242" s="822" t="s">
        <v>2849</v>
      </c>
      <c r="L242" s="825">
        <v>66.63</v>
      </c>
      <c r="M242" s="825">
        <v>133.26</v>
      </c>
      <c r="N242" s="822">
        <v>2</v>
      </c>
      <c r="O242" s="826">
        <v>0.5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50</v>
      </c>
      <c r="B243" s="822" t="s">
        <v>2403</v>
      </c>
      <c r="C243" s="822" t="s">
        <v>2409</v>
      </c>
      <c r="D243" s="823" t="s">
        <v>3849</v>
      </c>
      <c r="E243" s="824" t="s">
        <v>2421</v>
      </c>
      <c r="F243" s="822" t="s">
        <v>2404</v>
      </c>
      <c r="G243" s="822" t="s">
        <v>2451</v>
      </c>
      <c r="H243" s="822" t="s">
        <v>329</v>
      </c>
      <c r="I243" s="822" t="s">
        <v>2850</v>
      </c>
      <c r="J243" s="822" t="s">
        <v>1313</v>
      </c>
      <c r="K243" s="822" t="s">
        <v>2851</v>
      </c>
      <c r="L243" s="825">
        <v>16.77</v>
      </c>
      <c r="M243" s="825">
        <v>16.77</v>
      </c>
      <c r="N243" s="822">
        <v>1</v>
      </c>
      <c r="O243" s="826">
        <v>0.5</v>
      </c>
      <c r="P243" s="825">
        <v>16.77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50</v>
      </c>
      <c r="B244" s="822" t="s">
        <v>2403</v>
      </c>
      <c r="C244" s="822" t="s">
        <v>2409</v>
      </c>
      <c r="D244" s="823" t="s">
        <v>3849</v>
      </c>
      <c r="E244" s="824" t="s">
        <v>2421</v>
      </c>
      <c r="F244" s="822" t="s">
        <v>2404</v>
      </c>
      <c r="G244" s="822" t="s">
        <v>2852</v>
      </c>
      <c r="H244" s="822" t="s">
        <v>329</v>
      </c>
      <c r="I244" s="822" t="s">
        <v>2853</v>
      </c>
      <c r="J244" s="822" t="s">
        <v>883</v>
      </c>
      <c r="K244" s="822" t="s">
        <v>884</v>
      </c>
      <c r="L244" s="825">
        <v>1704.59</v>
      </c>
      <c r="M244" s="825">
        <v>8522.9499999999989</v>
      </c>
      <c r="N244" s="822">
        <v>5</v>
      </c>
      <c r="O244" s="826">
        <v>3</v>
      </c>
      <c r="P244" s="825">
        <v>8522.9499999999989</v>
      </c>
      <c r="Q244" s="827">
        <v>1</v>
      </c>
      <c r="R244" s="822">
        <v>5</v>
      </c>
      <c r="S244" s="827">
        <v>1</v>
      </c>
      <c r="T244" s="826">
        <v>3</v>
      </c>
      <c r="U244" s="828">
        <v>1</v>
      </c>
    </row>
    <row r="245" spans="1:21" ht="14.45" customHeight="1" x14ac:dyDescent="0.2">
      <c r="A245" s="821">
        <v>50</v>
      </c>
      <c r="B245" s="822" t="s">
        <v>2403</v>
      </c>
      <c r="C245" s="822" t="s">
        <v>2409</v>
      </c>
      <c r="D245" s="823" t="s">
        <v>3849</v>
      </c>
      <c r="E245" s="824" t="s">
        <v>2421</v>
      </c>
      <c r="F245" s="822" t="s">
        <v>2404</v>
      </c>
      <c r="G245" s="822" t="s">
        <v>2854</v>
      </c>
      <c r="H245" s="822" t="s">
        <v>329</v>
      </c>
      <c r="I245" s="822" t="s">
        <v>2855</v>
      </c>
      <c r="J245" s="822" t="s">
        <v>2856</v>
      </c>
      <c r="K245" s="822" t="s">
        <v>2857</v>
      </c>
      <c r="L245" s="825">
        <v>83.38</v>
      </c>
      <c r="M245" s="825">
        <v>1250.7</v>
      </c>
      <c r="N245" s="822">
        <v>15</v>
      </c>
      <c r="O245" s="826">
        <v>4</v>
      </c>
      <c r="P245" s="825">
        <v>166.76</v>
      </c>
      <c r="Q245" s="827">
        <v>0.13333333333333333</v>
      </c>
      <c r="R245" s="822">
        <v>2</v>
      </c>
      <c r="S245" s="827">
        <v>0.13333333333333333</v>
      </c>
      <c r="T245" s="826">
        <v>0.5</v>
      </c>
      <c r="U245" s="828">
        <v>0.125</v>
      </c>
    </row>
    <row r="246" spans="1:21" ht="14.45" customHeight="1" x14ac:dyDescent="0.2">
      <c r="A246" s="821">
        <v>50</v>
      </c>
      <c r="B246" s="822" t="s">
        <v>2403</v>
      </c>
      <c r="C246" s="822" t="s">
        <v>2409</v>
      </c>
      <c r="D246" s="823" t="s">
        <v>3849</v>
      </c>
      <c r="E246" s="824" t="s">
        <v>2421</v>
      </c>
      <c r="F246" s="822" t="s">
        <v>2404</v>
      </c>
      <c r="G246" s="822" t="s">
        <v>2854</v>
      </c>
      <c r="H246" s="822" t="s">
        <v>329</v>
      </c>
      <c r="I246" s="822" t="s">
        <v>2858</v>
      </c>
      <c r="J246" s="822" t="s">
        <v>2856</v>
      </c>
      <c r="K246" s="822" t="s">
        <v>2859</v>
      </c>
      <c r="L246" s="825">
        <v>131.63999999999999</v>
      </c>
      <c r="M246" s="825">
        <v>394.91999999999996</v>
      </c>
      <c r="N246" s="822">
        <v>3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50</v>
      </c>
      <c r="B247" s="822" t="s">
        <v>2403</v>
      </c>
      <c r="C247" s="822" t="s">
        <v>2409</v>
      </c>
      <c r="D247" s="823" t="s">
        <v>3849</v>
      </c>
      <c r="E247" s="824" t="s">
        <v>2421</v>
      </c>
      <c r="F247" s="822" t="s">
        <v>2404</v>
      </c>
      <c r="G247" s="822" t="s">
        <v>2447</v>
      </c>
      <c r="H247" s="822" t="s">
        <v>648</v>
      </c>
      <c r="I247" s="822" t="s">
        <v>2117</v>
      </c>
      <c r="J247" s="822" t="s">
        <v>1346</v>
      </c>
      <c r="K247" s="822" t="s">
        <v>2118</v>
      </c>
      <c r="L247" s="825">
        <v>154.36000000000001</v>
      </c>
      <c r="M247" s="825">
        <v>308.72000000000003</v>
      </c>
      <c r="N247" s="822">
        <v>2</v>
      </c>
      <c r="O247" s="826">
        <v>1.5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50</v>
      </c>
      <c r="B248" s="822" t="s">
        <v>2403</v>
      </c>
      <c r="C248" s="822" t="s">
        <v>2409</v>
      </c>
      <c r="D248" s="823" t="s">
        <v>3849</v>
      </c>
      <c r="E248" s="824" t="s">
        <v>2421</v>
      </c>
      <c r="F248" s="822" t="s">
        <v>2404</v>
      </c>
      <c r="G248" s="822" t="s">
        <v>2860</v>
      </c>
      <c r="H248" s="822" t="s">
        <v>648</v>
      </c>
      <c r="I248" s="822" t="s">
        <v>2203</v>
      </c>
      <c r="J248" s="822" t="s">
        <v>1113</v>
      </c>
      <c r="K248" s="822" t="s">
        <v>2204</v>
      </c>
      <c r="L248" s="825">
        <v>531.12</v>
      </c>
      <c r="M248" s="825">
        <v>531.12</v>
      </c>
      <c r="N248" s="822">
        <v>1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50</v>
      </c>
      <c r="B249" s="822" t="s">
        <v>2403</v>
      </c>
      <c r="C249" s="822" t="s">
        <v>2409</v>
      </c>
      <c r="D249" s="823" t="s">
        <v>3849</v>
      </c>
      <c r="E249" s="824" t="s">
        <v>2421</v>
      </c>
      <c r="F249" s="822" t="s">
        <v>2404</v>
      </c>
      <c r="G249" s="822" t="s">
        <v>2860</v>
      </c>
      <c r="H249" s="822" t="s">
        <v>648</v>
      </c>
      <c r="I249" s="822" t="s">
        <v>2861</v>
      </c>
      <c r="J249" s="822" t="s">
        <v>2862</v>
      </c>
      <c r="K249" s="822" t="s">
        <v>2863</v>
      </c>
      <c r="L249" s="825">
        <v>212.45</v>
      </c>
      <c r="M249" s="825">
        <v>212.45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50</v>
      </c>
      <c r="B250" s="822" t="s">
        <v>2403</v>
      </c>
      <c r="C250" s="822" t="s">
        <v>2409</v>
      </c>
      <c r="D250" s="823" t="s">
        <v>3849</v>
      </c>
      <c r="E250" s="824" t="s">
        <v>2421</v>
      </c>
      <c r="F250" s="822" t="s">
        <v>2404</v>
      </c>
      <c r="G250" s="822" t="s">
        <v>2864</v>
      </c>
      <c r="H250" s="822" t="s">
        <v>648</v>
      </c>
      <c r="I250" s="822" t="s">
        <v>2297</v>
      </c>
      <c r="J250" s="822" t="s">
        <v>2098</v>
      </c>
      <c r="K250" s="822" t="s">
        <v>2298</v>
      </c>
      <c r="L250" s="825">
        <v>63.14</v>
      </c>
      <c r="M250" s="825">
        <v>189.42000000000002</v>
      </c>
      <c r="N250" s="822">
        <v>3</v>
      </c>
      <c r="O250" s="826">
        <v>2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50</v>
      </c>
      <c r="B251" s="822" t="s">
        <v>2403</v>
      </c>
      <c r="C251" s="822" t="s">
        <v>2409</v>
      </c>
      <c r="D251" s="823" t="s">
        <v>3849</v>
      </c>
      <c r="E251" s="824" t="s">
        <v>2421</v>
      </c>
      <c r="F251" s="822" t="s">
        <v>2404</v>
      </c>
      <c r="G251" s="822" t="s">
        <v>2864</v>
      </c>
      <c r="H251" s="822" t="s">
        <v>329</v>
      </c>
      <c r="I251" s="822" t="s">
        <v>2865</v>
      </c>
      <c r="J251" s="822" t="s">
        <v>900</v>
      </c>
      <c r="K251" s="822" t="s">
        <v>903</v>
      </c>
      <c r="L251" s="825">
        <v>63.14</v>
      </c>
      <c r="M251" s="825">
        <v>63.14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50</v>
      </c>
      <c r="B252" s="822" t="s">
        <v>2403</v>
      </c>
      <c r="C252" s="822" t="s">
        <v>2409</v>
      </c>
      <c r="D252" s="823" t="s">
        <v>3849</v>
      </c>
      <c r="E252" s="824" t="s">
        <v>2421</v>
      </c>
      <c r="F252" s="822" t="s">
        <v>2404</v>
      </c>
      <c r="G252" s="822" t="s">
        <v>2864</v>
      </c>
      <c r="H252" s="822" t="s">
        <v>329</v>
      </c>
      <c r="I252" s="822" t="s">
        <v>2866</v>
      </c>
      <c r="J252" s="822" t="s">
        <v>900</v>
      </c>
      <c r="K252" s="822" t="s">
        <v>2106</v>
      </c>
      <c r="L252" s="825">
        <v>49.08</v>
      </c>
      <c r="M252" s="825">
        <v>49.08</v>
      </c>
      <c r="N252" s="822">
        <v>1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50</v>
      </c>
      <c r="B253" s="822" t="s">
        <v>2403</v>
      </c>
      <c r="C253" s="822" t="s">
        <v>2409</v>
      </c>
      <c r="D253" s="823" t="s">
        <v>3849</v>
      </c>
      <c r="E253" s="824" t="s">
        <v>2421</v>
      </c>
      <c r="F253" s="822" t="s">
        <v>2404</v>
      </c>
      <c r="G253" s="822" t="s">
        <v>2864</v>
      </c>
      <c r="H253" s="822" t="s">
        <v>329</v>
      </c>
      <c r="I253" s="822" t="s">
        <v>2867</v>
      </c>
      <c r="J253" s="822" t="s">
        <v>900</v>
      </c>
      <c r="K253" s="822" t="s">
        <v>902</v>
      </c>
      <c r="L253" s="825">
        <v>84.18</v>
      </c>
      <c r="M253" s="825">
        <v>168.36</v>
      </c>
      <c r="N253" s="822">
        <v>2</v>
      </c>
      <c r="O253" s="826">
        <v>1.5</v>
      </c>
      <c r="P253" s="825">
        <v>168.36</v>
      </c>
      <c r="Q253" s="827">
        <v>1</v>
      </c>
      <c r="R253" s="822">
        <v>2</v>
      </c>
      <c r="S253" s="827">
        <v>1</v>
      </c>
      <c r="T253" s="826">
        <v>1.5</v>
      </c>
      <c r="U253" s="828">
        <v>1</v>
      </c>
    </row>
    <row r="254" spans="1:21" ht="14.45" customHeight="1" x14ac:dyDescent="0.2">
      <c r="A254" s="821">
        <v>50</v>
      </c>
      <c r="B254" s="822" t="s">
        <v>2403</v>
      </c>
      <c r="C254" s="822" t="s">
        <v>2409</v>
      </c>
      <c r="D254" s="823" t="s">
        <v>3849</v>
      </c>
      <c r="E254" s="824" t="s">
        <v>2421</v>
      </c>
      <c r="F254" s="822" t="s">
        <v>2404</v>
      </c>
      <c r="G254" s="822" t="s">
        <v>2864</v>
      </c>
      <c r="H254" s="822" t="s">
        <v>648</v>
      </c>
      <c r="I254" s="822" t="s">
        <v>2102</v>
      </c>
      <c r="J254" s="822" t="s">
        <v>900</v>
      </c>
      <c r="K254" s="822" t="s">
        <v>902</v>
      </c>
      <c r="L254" s="825">
        <v>84.18</v>
      </c>
      <c r="M254" s="825">
        <v>84.18</v>
      </c>
      <c r="N254" s="822">
        <v>1</v>
      </c>
      <c r="O254" s="826">
        <v>0.5</v>
      </c>
      <c r="P254" s="825">
        <v>84.18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50</v>
      </c>
      <c r="B255" s="822" t="s">
        <v>2403</v>
      </c>
      <c r="C255" s="822" t="s">
        <v>2409</v>
      </c>
      <c r="D255" s="823" t="s">
        <v>3849</v>
      </c>
      <c r="E255" s="824" t="s">
        <v>2421</v>
      </c>
      <c r="F255" s="822" t="s">
        <v>2404</v>
      </c>
      <c r="G255" s="822" t="s">
        <v>2455</v>
      </c>
      <c r="H255" s="822" t="s">
        <v>329</v>
      </c>
      <c r="I255" s="822" t="s">
        <v>2456</v>
      </c>
      <c r="J255" s="822" t="s">
        <v>2457</v>
      </c>
      <c r="K255" s="822" t="s">
        <v>2458</v>
      </c>
      <c r="L255" s="825">
        <v>0</v>
      </c>
      <c r="M255" s="825">
        <v>0</v>
      </c>
      <c r="N255" s="822">
        <v>1</v>
      </c>
      <c r="O255" s="826">
        <v>0.5</v>
      </c>
      <c r="P255" s="825"/>
      <c r="Q255" s="827"/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50</v>
      </c>
      <c r="B256" s="822" t="s">
        <v>2403</v>
      </c>
      <c r="C256" s="822" t="s">
        <v>2409</v>
      </c>
      <c r="D256" s="823" t="s">
        <v>3849</v>
      </c>
      <c r="E256" s="824" t="s">
        <v>2421</v>
      </c>
      <c r="F256" s="822" t="s">
        <v>2404</v>
      </c>
      <c r="G256" s="822" t="s">
        <v>2868</v>
      </c>
      <c r="H256" s="822" t="s">
        <v>329</v>
      </c>
      <c r="I256" s="822" t="s">
        <v>2869</v>
      </c>
      <c r="J256" s="822" t="s">
        <v>1577</v>
      </c>
      <c r="K256" s="822" t="s">
        <v>1578</v>
      </c>
      <c r="L256" s="825">
        <v>121.92</v>
      </c>
      <c r="M256" s="825">
        <v>1097.28</v>
      </c>
      <c r="N256" s="822">
        <v>9</v>
      </c>
      <c r="O256" s="826">
        <v>2.5</v>
      </c>
      <c r="P256" s="825">
        <v>365.76</v>
      </c>
      <c r="Q256" s="827">
        <v>0.33333333333333331</v>
      </c>
      <c r="R256" s="822">
        <v>3</v>
      </c>
      <c r="S256" s="827">
        <v>0.33333333333333331</v>
      </c>
      <c r="T256" s="826">
        <v>0.5</v>
      </c>
      <c r="U256" s="828">
        <v>0.2</v>
      </c>
    </row>
    <row r="257" spans="1:21" ht="14.45" customHeight="1" x14ac:dyDescent="0.2">
      <c r="A257" s="821">
        <v>50</v>
      </c>
      <c r="B257" s="822" t="s">
        <v>2403</v>
      </c>
      <c r="C257" s="822" t="s">
        <v>2409</v>
      </c>
      <c r="D257" s="823" t="s">
        <v>3849</v>
      </c>
      <c r="E257" s="824" t="s">
        <v>2421</v>
      </c>
      <c r="F257" s="822" t="s">
        <v>2406</v>
      </c>
      <c r="G257" s="822" t="s">
        <v>2870</v>
      </c>
      <c r="H257" s="822" t="s">
        <v>329</v>
      </c>
      <c r="I257" s="822" t="s">
        <v>2871</v>
      </c>
      <c r="J257" s="822" t="s">
        <v>2872</v>
      </c>
      <c r="K257" s="822" t="s">
        <v>2873</v>
      </c>
      <c r="L257" s="825">
        <v>389.82</v>
      </c>
      <c r="M257" s="825">
        <v>9745.4999999999964</v>
      </c>
      <c r="N257" s="822">
        <v>25</v>
      </c>
      <c r="O257" s="826">
        <v>22</v>
      </c>
      <c r="P257" s="825">
        <v>9745.4999999999964</v>
      </c>
      <c r="Q257" s="827">
        <v>1</v>
      </c>
      <c r="R257" s="822">
        <v>25</v>
      </c>
      <c r="S257" s="827">
        <v>1</v>
      </c>
      <c r="T257" s="826">
        <v>22</v>
      </c>
      <c r="U257" s="828">
        <v>1</v>
      </c>
    </row>
    <row r="258" spans="1:21" ht="14.45" customHeight="1" x14ac:dyDescent="0.2">
      <c r="A258" s="821">
        <v>50</v>
      </c>
      <c r="B258" s="822" t="s">
        <v>2403</v>
      </c>
      <c r="C258" s="822" t="s">
        <v>2409</v>
      </c>
      <c r="D258" s="823" t="s">
        <v>3849</v>
      </c>
      <c r="E258" s="824" t="s">
        <v>2421</v>
      </c>
      <c r="F258" s="822" t="s">
        <v>2406</v>
      </c>
      <c r="G258" s="822" t="s">
        <v>2870</v>
      </c>
      <c r="H258" s="822" t="s">
        <v>329</v>
      </c>
      <c r="I258" s="822" t="s">
        <v>2874</v>
      </c>
      <c r="J258" s="822" t="s">
        <v>2875</v>
      </c>
      <c r="K258" s="822" t="s">
        <v>2876</v>
      </c>
      <c r="L258" s="825">
        <v>389.82</v>
      </c>
      <c r="M258" s="825">
        <v>10525.139999999996</v>
      </c>
      <c r="N258" s="822">
        <v>27</v>
      </c>
      <c r="O258" s="826">
        <v>27</v>
      </c>
      <c r="P258" s="825">
        <v>10525.139999999996</v>
      </c>
      <c r="Q258" s="827">
        <v>1</v>
      </c>
      <c r="R258" s="822">
        <v>27</v>
      </c>
      <c r="S258" s="827">
        <v>1</v>
      </c>
      <c r="T258" s="826">
        <v>27</v>
      </c>
      <c r="U258" s="828">
        <v>1</v>
      </c>
    </row>
    <row r="259" spans="1:21" ht="14.45" customHeight="1" x14ac:dyDescent="0.2">
      <c r="A259" s="821">
        <v>50</v>
      </c>
      <c r="B259" s="822" t="s">
        <v>2403</v>
      </c>
      <c r="C259" s="822" t="s">
        <v>2409</v>
      </c>
      <c r="D259" s="823" t="s">
        <v>3849</v>
      </c>
      <c r="E259" s="824" t="s">
        <v>2421</v>
      </c>
      <c r="F259" s="822" t="s">
        <v>2406</v>
      </c>
      <c r="G259" s="822" t="s">
        <v>2870</v>
      </c>
      <c r="H259" s="822" t="s">
        <v>329</v>
      </c>
      <c r="I259" s="822" t="s">
        <v>2877</v>
      </c>
      <c r="J259" s="822" t="s">
        <v>2878</v>
      </c>
      <c r="K259" s="822" t="s">
        <v>2879</v>
      </c>
      <c r="L259" s="825">
        <v>389.82</v>
      </c>
      <c r="M259" s="825">
        <v>7016.7599999999984</v>
      </c>
      <c r="N259" s="822">
        <v>18</v>
      </c>
      <c r="O259" s="826">
        <v>18</v>
      </c>
      <c r="P259" s="825">
        <v>7016.7599999999984</v>
      </c>
      <c r="Q259" s="827">
        <v>1</v>
      </c>
      <c r="R259" s="822">
        <v>18</v>
      </c>
      <c r="S259" s="827">
        <v>1</v>
      </c>
      <c r="T259" s="826">
        <v>18</v>
      </c>
      <c r="U259" s="828">
        <v>1</v>
      </c>
    </row>
    <row r="260" spans="1:21" ht="14.45" customHeight="1" x14ac:dyDescent="0.2">
      <c r="A260" s="821">
        <v>50</v>
      </c>
      <c r="B260" s="822" t="s">
        <v>2403</v>
      </c>
      <c r="C260" s="822" t="s">
        <v>2409</v>
      </c>
      <c r="D260" s="823" t="s">
        <v>3849</v>
      </c>
      <c r="E260" s="824" t="s">
        <v>2421</v>
      </c>
      <c r="F260" s="822" t="s">
        <v>2406</v>
      </c>
      <c r="G260" s="822" t="s">
        <v>2870</v>
      </c>
      <c r="H260" s="822" t="s">
        <v>329</v>
      </c>
      <c r="I260" s="822" t="s">
        <v>2880</v>
      </c>
      <c r="J260" s="822" t="s">
        <v>2881</v>
      </c>
      <c r="K260" s="822" t="s">
        <v>2882</v>
      </c>
      <c r="L260" s="825">
        <v>39.1</v>
      </c>
      <c r="M260" s="825">
        <v>10205.099999999988</v>
      </c>
      <c r="N260" s="822">
        <v>261</v>
      </c>
      <c r="O260" s="826">
        <v>66</v>
      </c>
      <c r="P260" s="825">
        <v>10205.099999999988</v>
      </c>
      <c r="Q260" s="827">
        <v>1</v>
      </c>
      <c r="R260" s="822">
        <v>261</v>
      </c>
      <c r="S260" s="827">
        <v>1</v>
      </c>
      <c r="T260" s="826">
        <v>66</v>
      </c>
      <c r="U260" s="828">
        <v>1</v>
      </c>
    </row>
    <row r="261" spans="1:21" ht="14.45" customHeight="1" x14ac:dyDescent="0.2">
      <c r="A261" s="821">
        <v>50</v>
      </c>
      <c r="B261" s="822" t="s">
        <v>2403</v>
      </c>
      <c r="C261" s="822" t="s">
        <v>2409</v>
      </c>
      <c r="D261" s="823" t="s">
        <v>3849</v>
      </c>
      <c r="E261" s="824" t="s">
        <v>2421</v>
      </c>
      <c r="F261" s="822" t="s">
        <v>2406</v>
      </c>
      <c r="G261" s="822" t="s">
        <v>2870</v>
      </c>
      <c r="H261" s="822" t="s">
        <v>329</v>
      </c>
      <c r="I261" s="822" t="s">
        <v>2883</v>
      </c>
      <c r="J261" s="822" t="s">
        <v>2881</v>
      </c>
      <c r="K261" s="822" t="s">
        <v>2884</v>
      </c>
      <c r="L261" s="825">
        <v>49.02</v>
      </c>
      <c r="M261" s="825">
        <v>11029.499999999998</v>
      </c>
      <c r="N261" s="822">
        <v>225</v>
      </c>
      <c r="O261" s="826">
        <v>57</v>
      </c>
      <c r="P261" s="825">
        <v>11029.499999999998</v>
      </c>
      <c r="Q261" s="827">
        <v>1</v>
      </c>
      <c r="R261" s="822">
        <v>225</v>
      </c>
      <c r="S261" s="827">
        <v>1</v>
      </c>
      <c r="T261" s="826">
        <v>57</v>
      </c>
      <c r="U261" s="828">
        <v>1</v>
      </c>
    </row>
    <row r="262" spans="1:21" ht="14.45" customHeight="1" x14ac:dyDescent="0.2">
      <c r="A262" s="821">
        <v>50</v>
      </c>
      <c r="B262" s="822" t="s">
        <v>2403</v>
      </c>
      <c r="C262" s="822" t="s">
        <v>2409</v>
      </c>
      <c r="D262" s="823" t="s">
        <v>3849</v>
      </c>
      <c r="E262" s="824" t="s">
        <v>2424</v>
      </c>
      <c r="F262" s="822" t="s">
        <v>2404</v>
      </c>
      <c r="G262" s="822" t="s">
        <v>2477</v>
      </c>
      <c r="H262" s="822" t="s">
        <v>648</v>
      </c>
      <c r="I262" s="822" t="s">
        <v>1977</v>
      </c>
      <c r="J262" s="822" t="s">
        <v>796</v>
      </c>
      <c r="K262" s="822" t="s">
        <v>1978</v>
      </c>
      <c r="L262" s="825">
        <v>80.010000000000005</v>
      </c>
      <c r="M262" s="825">
        <v>960.12</v>
      </c>
      <c r="N262" s="822">
        <v>12</v>
      </c>
      <c r="O262" s="826">
        <v>8.5</v>
      </c>
      <c r="P262" s="825">
        <v>480.06</v>
      </c>
      <c r="Q262" s="827">
        <v>0.5</v>
      </c>
      <c r="R262" s="822">
        <v>6</v>
      </c>
      <c r="S262" s="827">
        <v>0.5</v>
      </c>
      <c r="T262" s="826">
        <v>3</v>
      </c>
      <c r="U262" s="828">
        <v>0.35294117647058826</v>
      </c>
    </row>
    <row r="263" spans="1:21" ht="14.45" customHeight="1" x14ac:dyDescent="0.2">
      <c r="A263" s="821">
        <v>50</v>
      </c>
      <c r="B263" s="822" t="s">
        <v>2403</v>
      </c>
      <c r="C263" s="822" t="s">
        <v>2409</v>
      </c>
      <c r="D263" s="823" t="s">
        <v>3849</v>
      </c>
      <c r="E263" s="824" t="s">
        <v>2424</v>
      </c>
      <c r="F263" s="822" t="s">
        <v>2404</v>
      </c>
      <c r="G263" s="822" t="s">
        <v>2478</v>
      </c>
      <c r="H263" s="822" t="s">
        <v>648</v>
      </c>
      <c r="I263" s="822" t="s">
        <v>2038</v>
      </c>
      <c r="J263" s="822" t="s">
        <v>2039</v>
      </c>
      <c r="K263" s="822" t="s">
        <v>2040</v>
      </c>
      <c r="L263" s="825">
        <v>93.27</v>
      </c>
      <c r="M263" s="825">
        <v>93.27</v>
      </c>
      <c r="N263" s="822">
        <v>1</v>
      </c>
      <c r="O263" s="826">
        <v>0.5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50</v>
      </c>
      <c r="B264" s="822" t="s">
        <v>2403</v>
      </c>
      <c r="C264" s="822" t="s">
        <v>2409</v>
      </c>
      <c r="D264" s="823" t="s">
        <v>3849</v>
      </c>
      <c r="E264" s="824" t="s">
        <v>2424</v>
      </c>
      <c r="F264" s="822" t="s">
        <v>2404</v>
      </c>
      <c r="G264" s="822" t="s">
        <v>2459</v>
      </c>
      <c r="H264" s="822" t="s">
        <v>648</v>
      </c>
      <c r="I264" s="822" t="s">
        <v>2077</v>
      </c>
      <c r="J264" s="822" t="s">
        <v>2078</v>
      </c>
      <c r="K264" s="822" t="s">
        <v>2079</v>
      </c>
      <c r="L264" s="825">
        <v>220.53</v>
      </c>
      <c r="M264" s="825">
        <v>1102.6500000000001</v>
      </c>
      <c r="N264" s="822">
        <v>5</v>
      </c>
      <c r="O264" s="826">
        <v>4.5</v>
      </c>
      <c r="P264" s="825">
        <v>661.59</v>
      </c>
      <c r="Q264" s="827">
        <v>0.6</v>
      </c>
      <c r="R264" s="822">
        <v>3</v>
      </c>
      <c r="S264" s="827">
        <v>0.6</v>
      </c>
      <c r="T264" s="826">
        <v>2.5</v>
      </c>
      <c r="U264" s="828">
        <v>0.55555555555555558</v>
      </c>
    </row>
    <row r="265" spans="1:21" ht="14.45" customHeight="1" x14ac:dyDescent="0.2">
      <c r="A265" s="821">
        <v>50</v>
      </c>
      <c r="B265" s="822" t="s">
        <v>2403</v>
      </c>
      <c r="C265" s="822" t="s">
        <v>2409</v>
      </c>
      <c r="D265" s="823" t="s">
        <v>3849</v>
      </c>
      <c r="E265" s="824" t="s">
        <v>2424</v>
      </c>
      <c r="F265" s="822" t="s">
        <v>2404</v>
      </c>
      <c r="G265" s="822" t="s">
        <v>2459</v>
      </c>
      <c r="H265" s="822" t="s">
        <v>648</v>
      </c>
      <c r="I265" s="822" t="s">
        <v>2077</v>
      </c>
      <c r="J265" s="822" t="s">
        <v>2078</v>
      </c>
      <c r="K265" s="822" t="s">
        <v>2079</v>
      </c>
      <c r="L265" s="825">
        <v>130.51</v>
      </c>
      <c r="M265" s="825">
        <v>261.02</v>
      </c>
      <c r="N265" s="822">
        <v>2</v>
      </c>
      <c r="O265" s="826">
        <v>1</v>
      </c>
      <c r="P265" s="825">
        <v>130.51</v>
      </c>
      <c r="Q265" s="827">
        <v>0.5</v>
      </c>
      <c r="R265" s="822">
        <v>1</v>
      </c>
      <c r="S265" s="827">
        <v>0.5</v>
      </c>
      <c r="T265" s="826">
        <v>0.5</v>
      </c>
      <c r="U265" s="828">
        <v>0.5</v>
      </c>
    </row>
    <row r="266" spans="1:21" ht="14.45" customHeight="1" x14ac:dyDescent="0.2">
      <c r="A266" s="821">
        <v>50</v>
      </c>
      <c r="B266" s="822" t="s">
        <v>2403</v>
      </c>
      <c r="C266" s="822" t="s">
        <v>2409</v>
      </c>
      <c r="D266" s="823" t="s">
        <v>3849</v>
      </c>
      <c r="E266" s="824" t="s">
        <v>2424</v>
      </c>
      <c r="F266" s="822" t="s">
        <v>2404</v>
      </c>
      <c r="G266" s="822" t="s">
        <v>2459</v>
      </c>
      <c r="H266" s="822" t="s">
        <v>329</v>
      </c>
      <c r="I266" s="822" t="s">
        <v>2885</v>
      </c>
      <c r="J266" s="822" t="s">
        <v>2078</v>
      </c>
      <c r="K266" s="822" t="s">
        <v>2886</v>
      </c>
      <c r="L266" s="825">
        <v>310.58999999999997</v>
      </c>
      <c r="M266" s="825">
        <v>310.58999999999997</v>
      </c>
      <c r="N266" s="822">
        <v>1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50</v>
      </c>
      <c r="B267" s="822" t="s">
        <v>2403</v>
      </c>
      <c r="C267" s="822" t="s">
        <v>2409</v>
      </c>
      <c r="D267" s="823" t="s">
        <v>3849</v>
      </c>
      <c r="E267" s="824" t="s">
        <v>2424</v>
      </c>
      <c r="F267" s="822" t="s">
        <v>2404</v>
      </c>
      <c r="G267" s="822" t="s">
        <v>2459</v>
      </c>
      <c r="H267" s="822" t="s">
        <v>329</v>
      </c>
      <c r="I267" s="822" t="s">
        <v>2887</v>
      </c>
      <c r="J267" s="822" t="s">
        <v>2078</v>
      </c>
      <c r="K267" s="822" t="s">
        <v>2888</v>
      </c>
      <c r="L267" s="825">
        <v>282.76</v>
      </c>
      <c r="M267" s="825">
        <v>565.52</v>
      </c>
      <c r="N267" s="822">
        <v>2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50</v>
      </c>
      <c r="B268" s="822" t="s">
        <v>2403</v>
      </c>
      <c r="C268" s="822" t="s">
        <v>2409</v>
      </c>
      <c r="D268" s="823" t="s">
        <v>3849</v>
      </c>
      <c r="E268" s="824" t="s">
        <v>2424</v>
      </c>
      <c r="F268" s="822" t="s">
        <v>2404</v>
      </c>
      <c r="G268" s="822" t="s">
        <v>2889</v>
      </c>
      <c r="H268" s="822" t="s">
        <v>648</v>
      </c>
      <c r="I268" s="822" t="s">
        <v>2890</v>
      </c>
      <c r="J268" s="822" t="s">
        <v>2891</v>
      </c>
      <c r="K268" s="822" t="s">
        <v>2859</v>
      </c>
      <c r="L268" s="825">
        <v>77.69</v>
      </c>
      <c r="M268" s="825">
        <v>77.69</v>
      </c>
      <c r="N268" s="822">
        <v>1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50</v>
      </c>
      <c r="B269" s="822" t="s">
        <v>2403</v>
      </c>
      <c r="C269" s="822" t="s">
        <v>2409</v>
      </c>
      <c r="D269" s="823" t="s">
        <v>3849</v>
      </c>
      <c r="E269" s="824" t="s">
        <v>2424</v>
      </c>
      <c r="F269" s="822" t="s">
        <v>2404</v>
      </c>
      <c r="G269" s="822" t="s">
        <v>2438</v>
      </c>
      <c r="H269" s="822" t="s">
        <v>329</v>
      </c>
      <c r="I269" s="822" t="s">
        <v>2488</v>
      </c>
      <c r="J269" s="822" t="s">
        <v>786</v>
      </c>
      <c r="K269" s="822" t="s">
        <v>787</v>
      </c>
      <c r="L269" s="825">
        <v>16.38</v>
      </c>
      <c r="M269" s="825">
        <v>16.38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50</v>
      </c>
      <c r="B270" s="822" t="s">
        <v>2403</v>
      </c>
      <c r="C270" s="822" t="s">
        <v>2409</v>
      </c>
      <c r="D270" s="823" t="s">
        <v>3849</v>
      </c>
      <c r="E270" s="824" t="s">
        <v>2424</v>
      </c>
      <c r="F270" s="822" t="s">
        <v>2404</v>
      </c>
      <c r="G270" s="822" t="s">
        <v>2438</v>
      </c>
      <c r="H270" s="822" t="s">
        <v>329</v>
      </c>
      <c r="I270" s="822" t="s">
        <v>2490</v>
      </c>
      <c r="J270" s="822" t="s">
        <v>2491</v>
      </c>
      <c r="K270" s="822" t="s">
        <v>736</v>
      </c>
      <c r="L270" s="825">
        <v>35.11</v>
      </c>
      <c r="M270" s="825">
        <v>35.11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50</v>
      </c>
      <c r="B271" s="822" t="s">
        <v>2403</v>
      </c>
      <c r="C271" s="822" t="s">
        <v>2409</v>
      </c>
      <c r="D271" s="823" t="s">
        <v>3849</v>
      </c>
      <c r="E271" s="824" t="s">
        <v>2424</v>
      </c>
      <c r="F271" s="822" t="s">
        <v>2404</v>
      </c>
      <c r="G271" s="822" t="s">
        <v>2438</v>
      </c>
      <c r="H271" s="822" t="s">
        <v>329</v>
      </c>
      <c r="I271" s="822" t="s">
        <v>2892</v>
      </c>
      <c r="J271" s="822" t="s">
        <v>2603</v>
      </c>
      <c r="K271" s="822" t="s">
        <v>638</v>
      </c>
      <c r="L271" s="825">
        <v>117.03</v>
      </c>
      <c r="M271" s="825">
        <v>117.03</v>
      </c>
      <c r="N271" s="822">
        <v>1</v>
      </c>
      <c r="O271" s="826">
        <v>1</v>
      </c>
      <c r="P271" s="825">
        <v>117.03</v>
      </c>
      <c r="Q271" s="827">
        <v>1</v>
      </c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50</v>
      </c>
      <c r="B272" s="822" t="s">
        <v>2403</v>
      </c>
      <c r="C272" s="822" t="s">
        <v>2409</v>
      </c>
      <c r="D272" s="823" t="s">
        <v>3849</v>
      </c>
      <c r="E272" s="824" t="s">
        <v>2424</v>
      </c>
      <c r="F272" s="822" t="s">
        <v>2404</v>
      </c>
      <c r="G272" s="822" t="s">
        <v>2438</v>
      </c>
      <c r="H272" s="822" t="s">
        <v>329</v>
      </c>
      <c r="I272" s="822" t="s">
        <v>2893</v>
      </c>
      <c r="J272" s="822" t="s">
        <v>786</v>
      </c>
      <c r="K272" s="822" t="s">
        <v>2894</v>
      </c>
      <c r="L272" s="825">
        <v>58.52</v>
      </c>
      <c r="M272" s="825">
        <v>58.52</v>
      </c>
      <c r="N272" s="822">
        <v>1</v>
      </c>
      <c r="O272" s="826">
        <v>0.5</v>
      </c>
      <c r="P272" s="825">
        <v>58.52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50</v>
      </c>
      <c r="B273" s="822" t="s">
        <v>2403</v>
      </c>
      <c r="C273" s="822" t="s">
        <v>2409</v>
      </c>
      <c r="D273" s="823" t="s">
        <v>3849</v>
      </c>
      <c r="E273" s="824" t="s">
        <v>2424</v>
      </c>
      <c r="F273" s="822" t="s">
        <v>2404</v>
      </c>
      <c r="G273" s="822" t="s">
        <v>2438</v>
      </c>
      <c r="H273" s="822" t="s">
        <v>648</v>
      </c>
      <c r="I273" s="822" t="s">
        <v>2031</v>
      </c>
      <c r="J273" s="822" t="s">
        <v>731</v>
      </c>
      <c r="K273" s="822" t="s">
        <v>734</v>
      </c>
      <c r="L273" s="825">
        <v>17.559999999999999</v>
      </c>
      <c r="M273" s="825">
        <v>70.239999999999995</v>
      </c>
      <c r="N273" s="822">
        <v>4</v>
      </c>
      <c r="O273" s="826">
        <v>3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50</v>
      </c>
      <c r="B274" s="822" t="s">
        <v>2403</v>
      </c>
      <c r="C274" s="822" t="s">
        <v>2409</v>
      </c>
      <c r="D274" s="823" t="s">
        <v>3849</v>
      </c>
      <c r="E274" s="824" t="s">
        <v>2424</v>
      </c>
      <c r="F274" s="822" t="s">
        <v>2404</v>
      </c>
      <c r="G274" s="822" t="s">
        <v>2438</v>
      </c>
      <c r="H274" s="822" t="s">
        <v>648</v>
      </c>
      <c r="I274" s="822" t="s">
        <v>2032</v>
      </c>
      <c r="J274" s="822" t="s">
        <v>731</v>
      </c>
      <c r="K274" s="822" t="s">
        <v>736</v>
      </c>
      <c r="L274" s="825">
        <v>35.11</v>
      </c>
      <c r="M274" s="825">
        <v>70.22</v>
      </c>
      <c r="N274" s="822">
        <v>2</v>
      </c>
      <c r="O274" s="826">
        <v>1.5</v>
      </c>
      <c r="P274" s="825">
        <v>70.22</v>
      </c>
      <c r="Q274" s="827">
        <v>1</v>
      </c>
      <c r="R274" s="822">
        <v>2</v>
      </c>
      <c r="S274" s="827">
        <v>1</v>
      </c>
      <c r="T274" s="826">
        <v>1.5</v>
      </c>
      <c r="U274" s="828">
        <v>1</v>
      </c>
    </row>
    <row r="275" spans="1:21" ht="14.45" customHeight="1" x14ac:dyDescent="0.2">
      <c r="A275" s="821">
        <v>50</v>
      </c>
      <c r="B275" s="822" t="s">
        <v>2403</v>
      </c>
      <c r="C275" s="822" t="s">
        <v>2409</v>
      </c>
      <c r="D275" s="823" t="s">
        <v>3849</v>
      </c>
      <c r="E275" s="824" t="s">
        <v>2424</v>
      </c>
      <c r="F275" s="822" t="s">
        <v>2404</v>
      </c>
      <c r="G275" s="822" t="s">
        <v>2438</v>
      </c>
      <c r="H275" s="822" t="s">
        <v>329</v>
      </c>
      <c r="I275" s="822" t="s">
        <v>2493</v>
      </c>
      <c r="J275" s="822" t="s">
        <v>785</v>
      </c>
      <c r="K275" s="822" t="s">
        <v>638</v>
      </c>
      <c r="L275" s="825">
        <v>117.03</v>
      </c>
      <c r="M275" s="825">
        <v>234.06</v>
      </c>
      <c r="N275" s="822">
        <v>2</v>
      </c>
      <c r="O275" s="826">
        <v>1.5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50</v>
      </c>
      <c r="B276" s="822" t="s">
        <v>2403</v>
      </c>
      <c r="C276" s="822" t="s">
        <v>2409</v>
      </c>
      <c r="D276" s="823" t="s">
        <v>3849</v>
      </c>
      <c r="E276" s="824" t="s">
        <v>2424</v>
      </c>
      <c r="F276" s="822" t="s">
        <v>2404</v>
      </c>
      <c r="G276" s="822" t="s">
        <v>2438</v>
      </c>
      <c r="H276" s="822" t="s">
        <v>329</v>
      </c>
      <c r="I276" s="822" t="s">
        <v>2895</v>
      </c>
      <c r="J276" s="822" t="s">
        <v>786</v>
      </c>
      <c r="K276" s="822" t="s">
        <v>2894</v>
      </c>
      <c r="L276" s="825">
        <v>58.52</v>
      </c>
      <c r="M276" s="825">
        <v>58.52</v>
      </c>
      <c r="N276" s="822">
        <v>1</v>
      </c>
      <c r="O276" s="826">
        <v>0.5</v>
      </c>
      <c r="P276" s="825">
        <v>58.52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50</v>
      </c>
      <c r="B277" s="822" t="s">
        <v>2403</v>
      </c>
      <c r="C277" s="822" t="s">
        <v>2409</v>
      </c>
      <c r="D277" s="823" t="s">
        <v>3849</v>
      </c>
      <c r="E277" s="824" t="s">
        <v>2424</v>
      </c>
      <c r="F277" s="822" t="s">
        <v>2404</v>
      </c>
      <c r="G277" s="822" t="s">
        <v>2896</v>
      </c>
      <c r="H277" s="822" t="s">
        <v>329</v>
      </c>
      <c r="I277" s="822" t="s">
        <v>2897</v>
      </c>
      <c r="J277" s="822" t="s">
        <v>2898</v>
      </c>
      <c r="K277" s="822" t="s">
        <v>1057</v>
      </c>
      <c r="L277" s="825">
        <v>0</v>
      </c>
      <c r="M277" s="825">
        <v>0</v>
      </c>
      <c r="N277" s="822">
        <v>3</v>
      </c>
      <c r="O277" s="826">
        <v>1.5</v>
      </c>
      <c r="P277" s="825">
        <v>0</v>
      </c>
      <c r="Q277" s="827"/>
      <c r="R277" s="822">
        <v>3</v>
      </c>
      <c r="S277" s="827">
        <v>1</v>
      </c>
      <c r="T277" s="826">
        <v>1.5</v>
      </c>
      <c r="U277" s="828">
        <v>1</v>
      </c>
    </row>
    <row r="278" spans="1:21" ht="14.45" customHeight="1" x14ac:dyDescent="0.2">
      <c r="A278" s="821">
        <v>50</v>
      </c>
      <c r="B278" s="822" t="s">
        <v>2403</v>
      </c>
      <c r="C278" s="822" t="s">
        <v>2409</v>
      </c>
      <c r="D278" s="823" t="s">
        <v>3849</v>
      </c>
      <c r="E278" s="824" t="s">
        <v>2424</v>
      </c>
      <c r="F278" s="822" t="s">
        <v>2404</v>
      </c>
      <c r="G278" s="822" t="s">
        <v>2435</v>
      </c>
      <c r="H278" s="822" t="s">
        <v>329</v>
      </c>
      <c r="I278" s="822" t="s">
        <v>2605</v>
      </c>
      <c r="J278" s="822" t="s">
        <v>1311</v>
      </c>
      <c r="K278" s="822" t="s">
        <v>1312</v>
      </c>
      <c r="L278" s="825">
        <v>235.78</v>
      </c>
      <c r="M278" s="825">
        <v>235.78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50</v>
      </c>
      <c r="B279" s="822" t="s">
        <v>2403</v>
      </c>
      <c r="C279" s="822" t="s">
        <v>2409</v>
      </c>
      <c r="D279" s="823" t="s">
        <v>3849</v>
      </c>
      <c r="E279" s="824" t="s">
        <v>2424</v>
      </c>
      <c r="F279" s="822" t="s">
        <v>2404</v>
      </c>
      <c r="G279" s="822" t="s">
        <v>2466</v>
      </c>
      <c r="H279" s="822" t="s">
        <v>329</v>
      </c>
      <c r="I279" s="822" t="s">
        <v>2467</v>
      </c>
      <c r="J279" s="822" t="s">
        <v>2468</v>
      </c>
      <c r="K279" s="822" t="s">
        <v>772</v>
      </c>
      <c r="L279" s="825">
        <v>78.33</v>
      </c>
      <c r="M279" s="825">
        <v>156.66</v>
      </c>
      <c r="N279" s="822">
        <v>2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50</v>
      </c>
      <c r="B280" s="822" t="s">
        <v>2403</v>
      </c>
      <c r="C280" s="822" t="s">
        <v>2409</v>
      </c>
      <c r="D280" s="823" t="s">
        <v>3849</v>
      </c>
      <c r="E280" s="824" t="s">
        <v>2424</v>
      </c>
      <c r="F280" s="822" t="s">
        <v>2404</v>
      </c>
      <c r="G280" s="822" t="s">
        <v>2608</v>
      </c>
      <c r="H280" s="822" t="s">
        <v>329</v>
      </c>
      <c r="I280" s="822" t="s">
        <v>2899</v>
      </c>
      <c r="J280" s="822" t="s">
        <v>2610</v>
      </c>
      <c r="K280" s="822" t="s">
        <v>2900</v>
      </c>
      <c r="L280" s="825">
        <v>5315.52</v>
      </c>
      <c r="M280" s="825">
        <v>5315.52</v>
      </c>
      <c r="N280" s="822">
        <v>1</v>
      </c>
      <c r="O280" s="826">
        <v>0.5</v>
      </c>
      <c r="P280" s="825">
        <v>5315.52</v>
      </c>
      <c r="Q280" s="827">
        <v>1</v>
      </c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50</v>
      </c>
      <c r="B281" s="822" t="s">
        <v>2403</v>
      </c>
      <c r="C281" s="822" t="s">
        <v>2409</v>
      </c>
      <c r="D281" s="823" t="s">
        <v>3849</v>
      </c>
      <c r="E281" s="824" t="s">
        <v>2424</v>
      </c>
      <c r="F281" s="822" t="s">
        <v>2404</v>
      </c>
      <c r="G281" s="822" t="s">
        <v>2495</v>
      </c>
      <c r="H281" s="822" t="s">
        <v>648</v>
      </c>
      <c r="I281" s="822" t="s">
        <v>1993</v>
      </c>
      <c r="J281" s="822" t="s">
        <v>1994</v>
      </c>
      <c r="K281" s="822" t="s">
        <v>1995</v>
      </c>
      <c r="L281" s="825">
        <v>42.51</v>
      </c>
      <c r="M281" s="825">
        <v>42.51</v>
      </c>
      <c r="N281" s="822">
        <v>1</v>
      </c>
      <c r="O281" s="826">
        <v>0.5</v>
      </c>
      <c r="P281" s="825">
        <v>42.51</v>
      </c>
      <c r="Q281" s="827">
        <v>1</v>
      </c>
      <c r="R281" s="822">
        <v>1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50</v>
      </c>
      <c r="B282" s="822" t="s">
        <v>2403</v>
      </c>
      <c r="C282" s="822" t="s">
        <v>2409</v>
      </c>
      <c r="D282" s="823" t="s">
        <v>3849</v>
      </c>
      <c r="E282" s="824" t="s">
        <v>2424</v>
      </c>
      <c r="F282" s="822" t="s">
        <v>2404</v>
      </c>
      <c r="G282" s="822" t="s">
        <v>2495</v>
      </c>
      <c r="H282" s="822" t="s">
        <v>329</v>
      </c>
      <c r="I282" s="822" t="s">
        <v>2000</v>
      </c>
      <c r="J282" s="822" t="s">
        <v>935</v>
      </c>
      <c r="K282" s="822" t="s">
        <v>1995</v>
      </c>
      <c r="L282" s="825">
        <v>42.51</v>
      </c>
      <c r="M282" s="825">
        <v>255.06</v>
      </c>
      <c r="N282" s="822">
        <v>6</v>
      </c>
      <c r="O282" s="826">
        <v>5.5</v>
      </c>
      <c r="P282" s="825">
        <v>127.53</v>
      </c>
      <c r="Q282" s="827">
        <v>0.5</v>
      </c>
      <c r="R282" s="822">
        <v>3</v>
      </c>
      <c r="S282" s="827">
        <v>0.5</v>
      </c>
      <c r="T282" s="826">
        <v>2.5</v>
      </c>
      <c r="U282" s="828">
        <v>0.45454545454545453</v>
      </c>
    </row>
    <row r="283" spans="1:21" ht="14.45" customHeight="1" x14ac:dyDescent="0.2">
      <c r="A283" s="821">
        <v>50</v>
      </c>
      <c r="B283" s="822" t="s">
        <v>2403</v>
      </c>
      <c r="C283" s="822" t="s">
        <v>2409</v>
      </c>
      <c r="D283" s="823" t="s">
        <v>3849</v>
      </c>
      <c r="E283" s="824" t="s">
        <v>2424</v>
      </c>
      <c r="F283" s="822" t="s">
        <v>2404</v>
      </c>
      <c r="G283" s="822" t="s">
        <v>2901</v>
      </c>
      <c r="H283" s="822" t="s">
        <v>329</v>
      </c>
      <c r="I283" s="822" t="s">
        <v>2902</v>
      </c>
      <c r="J283" s="822" t="s">
        <v>820</v>
      </c>
      <c r="K283" s="822" t="s">
        <v>821</v>
      </c>
      <c r="L283" s="825">
        <v>31.23</v>
      </c>
      <c r="M283" s="825">
        <v>31.23</v>
      </c>
      <c r="N283" s="822">
        <v>1</v>
      </c>
      <c r="O283" s="826">
        <v>0.5</v>
      </c>
      <c r="P283" s="825">
        <v>31.23</v>
      </c>
      <c r="Q283" s="827">
        <v>1</v>
      </c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50</v>
      </c>
      <c r="B284" s="822" t="s">
        <v>2403</v>
      </c>
      <c r="C284" s="822" t="s">
        <v>2409</v>
      </c>
      <c r="D284" s="823" t="s">
        <v>3849</v>
      </c>
      <c r="E284" s="824" t="s">
        <v>2424</v>
      </c>
      <c r="F284" s="822" t="s">
        <v>2404</v>
      </c>
      <c r="G284" s="822" t="s">
        <v>2664</v>
      </c>
      <c r="H284" s="822" t="s">
        <v>329</v>
      </c>
      <c r="I284" s="822" t="s">
        <v>2665</v>
      </c>
      <c r="J284" s="822" t="s">
        <v>1025</v>
      </c>
      <c r="K284" s="822" t="s">
        <v>2666</v>
      </c>
      <c r="L284" s="825">
        <v>45.03</v>
      </c>
      <c r="M284" s="825">
        <v>45.03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50</v>
      </c>
      <c r="B285" s="822" t="s">
        <v>2403</v>
      </c>
      <c r="C285" s="822" t="s">
        <v>2409</v>
      </c>
      <c r="D285" s="823" t="s">
        <v>3849</v>
      </c>
      <c r="E285" s="824" t="s">
        <v>2424</v>
      </c>
      <c r="F285" s="822" t="s">
        <v>2404</v>
      </c>
      <c r="G285" s="822" t="s">
        <v>2664</v>
      </c>
      <c r="H285" s="822" t="s">
        <v>329</v>
      </c>
      <c r="I285" s="822" t="s">
        <v>2665</v>
      </c>
      <c r="J285" s="822" t="s">
        <v>1025</v>
      </c>
      <c r="K285" s="822" t="s">
        <v>2666</v>
      </c>
      <c r="L285" s="825">
        <v>59.33</v>
      </c>
      <c r="M285" s="825">
        <v>59.33</v>
      </c>
      <c r="N285" s="822">
        <v>1</v>
      </c>
      <c r="O285" s="826">
        <v>0.5</v>
      </c>
      <c r="P285" s="825">
        <v>59.33</v>
      </c>
      <c r="Q285" s="827">
        <v>1</v>
      </c>
      <c r="R285" s="822">
        <v>1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50</v>
      </c>
      <c r="B286" s="822" t="s">
        <v>2403</v>
      </c>
      <c r="C286" s="822" t="s">
        <v>2409</v>
      </c>
      <c r="D286" s="823" t="s">
        <v>3849</v>
      </c>
      <c r="E286" s="824" t="s">
        <v>2424</v>
      </c>
      <c r="F286" s="822" t="s">
        <v>2404</v>
      </c>
      <c r="G286" s="822" t="s">
        <v>2903</v>
      </c>
      <c r="H286" s="822" t="s">
        <v>648</v>
      </c>
      <c r="I286" s="822" t="s">
        <v>2167</v>
      </c>
      <c r="J286" s="822" t="s">
        <v>1014</v>
      </c>
      <c r="K286" s="822" t="s">
        <v>2168</v>
      </c>
      <c r="L286" s="825">
        <v>773.45</v>
      </c>
      <c r="M286" s="825">
        <v>3093.8</v>
      </c>
      <c r="N286" s="822">
        <v>4</v>
      </c>
      <c r="O286" s="826">
        <v>2</v>
      </c>
      <c r="P286" s="825">
        <v>3093.8</v>
      </c>
      <c r="Q286" s="827">
        <v>1</v>
      </c>
      <c r="R286" s="822">
        <v>4</v>
      </c>
      <c r="S286" s="827">
        <v>1</v>
      </c>
      <c r="T286" s="826">
        <v>2</v>
      </c>
      <c r="U286" s="828">
        <v>1</v>
      </c>
    </row>
    <row r="287" spans="1:21" ht="14.45" customHeight="1" x14ac:dyDescent="0.2">
      <c r="A287" s="821">
        <v>50</v>
      </c>
      <c r="B287" s="822" t="s">
        <v>2403</v>
      </c>
      <c r="C287" s="822" t="s">
        <v>2409</v>
      </c>
      <c r="D287" s="823" t="s">
        <v>3849</v>
      </c>
      <c r="E287" s="824" t="s">
        <v>2424</v>
      </c>
      <c r="F287" s="822" t="s">
        <v>2404</v>
      </c>
      <c r="G287" s="822" t="s">
        <v>2904</v>
      </c>
      <c r="H287" s="822" t="s">
        <v>329</v>
      </c>
      <c r="I287" s="822" t="s">
        <v>2905</v>
      </c>
      <c r="J287" s="822" t="s">
        <v>2906</v>
      </c>
      <c r="K287" s="822" t="s">
        <v>2907</v>
      </c>
      <c r="L287" s="825">
        <v>0</v>
      </c>
      <c r="M287" s="825">
        <v>0</v>
      </c>
      <c r="N287" s="822">
        <v>3</v>
      </c>
      <c r="O287" s="826">
        <v>1</v>
      </c>
      <c r="P287" s="825"/>
      <c r="Q287" s="827"/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50</v>
      </c>
      <c r="B288" s="822" t="s">
        <v>2403</v>
      </c>
      <c r="C288" s="822" t="s">
        <v>2409</v>
      </c>
      <c r="D288" s="823" t="s">
        <v>3849</v>
      </c>
      <c r="E288" s="824" t="s">
        <v>2424</v>
      </c>
      <c r="F288" s="822" t="s">
        <v>2404</v>
      </c>
      <c r="G288" s="822" t="s">
        <v>2504</v>
      </c>
      <c r="H288" s="822" t="s">
        <v>329</v>
      </c>
      <c r="I288" s="822" t="s">
        <v>2908</v>
      </c>
      <c r="J288" s="822" t="s">
        <v>2909</v>
      </c>
      <c r="K288" s="822" t="s">
        <v>2910</v>
      </c>
      <c r="L288" s="825">
        <v>300.33</v>
      </c>
      <c r="M288" s="825">
        <v>300.33</v>
      </c>
      <c r="N288" s="822">
        <v>1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50</v>
      </c>
      <c r="B289" s="822" t="s">
        <v>2403</v>
      </c>
      <c r="C289" s="822" t="s">
        <v>2409</v>
      </c>
      <c r="D289" s="823" t="s">
        <v>3849</v>
      </c>
      <c r="E289" s="824" t="s">
        <v>2424</v>
      </c>
      <c r="F289" s="822" t="s">
        <v>2404</v>
      </c>
      <c r="G289" s="822" t="s">
        <v>2504</v>
      </c>
      <c r="H289" s="822" t="s">
        <v>648</v>
      </c>
      <c r="I289" s="822" t="s">
        <v>1966</v>
      </c>
      <c r="J289" s="822" t="s">
        <v>1964</v>
      </c>
      <c r="K289" s="822" t="s">
        <v>1967</v>
      </c>
      <c r="L289" s="825">
        <v>186.87</v>
      </c>
      <c r="M289" s="825">
        <v>747.48</v>
      </c>
      <c r="N289" s="822">
        <v>4</v>
      </c>
      <c r="O289" s="826">
        <v>2.5</v>
      </c>
      <c r="P289" s="825">
        <v>560.61</v>
      </c>
      <c r="Q289" s="827">
        <v>0.75</v>
      </c>
      <c r="R289" s="822">
        <v>3</v>
      </c>
      <c r="S289" s="827">
        <v>0.75</v>
      </c>
      <c r="T289" s="826">
        <v>2</v>
      </c>
      <c r="U289" s="828">
        <v>0.8</v>
      </c>
    </row>
    <row r="290" spans="1:21" ht="14.45" customHeight="1" x14ac:dyDescent="0.2">
      <c r="A290" s="821">
        <v>50</v>
      </c>
      <c r="B290" s="822" t="s">
        <v>2403</v>
      </c>
      <c r="C290" s="822" t="s">
        <v>2409</v>
      </c>
      <c r="D290" s="823" t="s">
        <v>3849</v>
      </c>
      <c r="E290" s="824" t="s">
        <v>2424</v>
      </c>
      <c r="F290" s="822" t="s">
        <v>2404</v>
      </c>
      <c r="G290" s="822" t="s">
        <v>2442</v>
      </c>
      <c r="H290" s="822" t="s">
        <v>329</v>
      </c>
      <c r="I290" s="822" t="s">
        <v>2443</v>
      </c>
      <c r="J290" s="822" t="s">
        <v>1484</v>
      </c>
      <c r="K290" s="822" t="s">
        <v>2444</v>
      </c>
      <c r="L290" s="825">
        <v>73.989999999999995</v>
      </c>
      <c r="M290" s="825">
        <v>73.989999999999995</v>
      </c>
      <c r="N290" s="822">
        <v>1</v>
      </c>
      <c r="O290" s="826">
        <v>0.5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50</v>
      </c>
      <c r="B291" s="822" t="s">
        <v>2403</v>
      </c>
      <c r="C291" s="822" t="s">
        <v>2409</v>
      </c>
      <c r="D291" s="823" t="s">
        <v>3849</v>
      </c>
      <c r="E291" s="824" t="s">
        <v>2424</v>
      </c>
      <c r="F291" s="822" t="s">
        <v>2404</v>
      </c>
      <c r="G291" s="822" t="s">
        <v>2439</v>
      </c>
      <c r="H291" s="822" t="s">
        <v>329</v>
      </c>
      <c r="I291" s="822" t="s">
        <v>2693</v>
      </c>
      <c r="J291" s="822" t="s">
        <v>676</v>
      </c>
      <c r="K291" s="822" t="s">
        <v>2694</v>
      </c>
      <c r="L291" s="825">
        <v>31.65</v>
      </c>
      <c r="M291" s="825">
        <v>31.65</v>
      </c>
      <c r="N291" s="822">
        <v>1</v>
      </c>
      <c r="O291" s="826">
        <v>1</v>
      </c>
      <c r="P291" s="825">
        <v>31.65</v>
      </c>
      <c r="Q291" s="827">
        <v>1</v>
      </c>
      <c r="R291" s="822">
        <v>1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50</v>
      </c>
      <c r="B292" s="822" t="s">
        <v>2403</v>
      </c>
      <c r="C292" s="822" t="s">
        <v>2409</v>
      </c>
      <c r="D292" s="823" t="s">
        <v>3849</v>
      </c>
      <c r="E292" s="824" t="s">
        <v>2424</v>
      </c>
      <c r="F292" s="822" t="s">
        <v>2404</v>
      </c>
      <c r="G292" s="822" t="s">
        <v>2439</v>
      </c>
      <c r="H292" s="822" t="s">
        <v>329</v>
      </c>
      <c r="I292" s="822" t="s">
        <v>2695</v>
      </c>
      <c r="J292" s="822" t="s">
        <v>2509</v>
      </c>
      <c r="K292" s="822" t="s">
        <v>2696</v>
      </c>
      <c r="L292" s="825">
        <v>26.37</v>
      </c>
      <c r="M292" s="825">
        <v>26.37</v>
      </c>
      <c r="N292" s="822">
        <v>1</v>
      </c>
      <c r="O292" s="826">
        <v>1</v>
      </c>
      <c r="P292" s="825">
        <v>26.37</v>
      </c>
      <c r="Q292" s="827">
        <v>1</v>
      </c>
      <c r="R292" s="822">
        <v>1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50</v>
      </c>
      <c r="B293" s="822" t="s">
        <v>2403</v>
      </c>
      <c r="C293" s="822" t="s">
        <v>2409</v>
      </c>
      <c r="D293" s="823" t="s">
        <v>3849</v>
      </c>
      <c r="E293" s="824" t="s">
        <v>2424</v>
      </c>
      <c r="F293" s="822" t="s">
        <v>2404</v>
      </c>
      <c r="G293" s="822" t="s">
        <v>2439</v>
      </c>
      <c r="H293" s="822" t="s">
        <v>329</v>
      </c>
      <c r="I293" s="822" t="s">
        <v>2911</v>
      </c>
      <c r="J293" s="822" t="s">
        <v>2509</v>
      </c>
      <c r="K293" s="822" t="s">
        <v>2912</v>
      </c>
      <c r="L293" s="825">
        <v>52.75</v>
      </c>
      <c r="M293" s="825">
        <v>52.75</v>
      </c>
      <c r="N293" s="822">
        <v>1</v>
      </c>
      <c r="O293" s="826">
        <v>0.5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50</v>
      </c>
      <c r="B294" s="822" t="s">
        <v>2403</v>
      </c>
      <c r="C294" s="822" t="s">
        <v>2409</v>
      </c>
      <c r="D294" s="823" t="s">
        <v>3849</v>
      </c>
      <c r="E294" s="824" t="s">
        <v>2424</v>
      </c>
      <c r="F294" s="822" t="s">
        <v>2404</v>
      </c>
      <c r="G294" s="822" t="s">
        <v>2439</v>
      </c>
      <c r="H294" s="822" t="s">
        <v>329</v>
      </c>
      <c r="I294" s="822" t="s">
        <v>2508</v>
      </c>
      <c r="J294" s="822" t="s">
        <v>2509</v>
      </c>
      <c r="K294" s="822" t="s">
        <v>2510</v>
      </c>
      <c r="L294" s="825">
        <v>10.55</v>
      </c>
      <c r="M294" s="825">
        <v>21.1</v>
      </c>
      <c r="N294" s="822">
        <v>2</v>
      </c>
      <c r="O294" s="826">
        <v>1.5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50</v>
      </c>
      <c r="B295" s="822" t="s">
        <v>2403</v>
      </c>
      <c r="C295" s="822" t="s">
        <v>2409</v>
      </c>
      <c r="D295" s="823" t="s">
        <v>3849</v>
      </c>
      <c r="E295" s="824" t="s">
        <v>2424</v>
      </c>
      <c r="F295" s="822" t="s">
        <v>2404</v>
      </c>
      <c r="G295" s="822" t="s">
        <v>2439</v>
      </c>
      <c r="H295" s="822" t="s">
        <v>329</v>
      </c>
      <c r="I295" s="822" t="s">
        <v>2697</v>
      </c>
      <c r="J295" s="822" t="s">
        <v>2512</v>
      </c>
      <c r="K295" s="822" t="s">
        <v>2698</v>
      </c>
      <c r="L295" s="825">
        <v>52.75</v>
      </c>
      <c r="M295" s="825">
        <v>105.5</v>
      </c>
      <c r="N295" s="822">
        <v>2</v>
      </c>
      <c r="O295" s="826">
        <v>1.5</v>
      </c>
      <c r="P295" s="825">
        <v>52.75</v>
      </c>
      <c r="Q295" s="827">
        <v>0.5</v>
      </c>
      <c r="R295" s="822">
        <v>1</v>
      </c>
      <c r="S295" s="827">
        <v>0.5</v>
      </c>
      <c r="T295" s="826">
        <v>0.5</v>
      </c>
      <c r="U295" s="828">
        <v>0.33333333333333331</v>
      </c>
    </row>
    <row r="296" spans="1:21" ht="14.45" customHeight="1" x14ac:dyDescent="0.2">
      <c r="A296" s="821">
        <v>50</v>
      </c>
      <c r="B296" s="822" t="s">
        <v>2403</v>
      </c>
      <c r="C296" s="822" t="s">
        <v>2409</v>
      </c>
      <c r="D296" s="823" t="s">
        <v>3849</v>
      </c>
      <c r="E296" s="824" t="s">
        <v>2424</v>
      </c>
      <c r="F296" s="822" t="s">
        <v>2404</v>
      </c>
      <c r="G296" s="822" t="s">
        <v>2913</v>
      </c>
      <c r="H296" s="822" t="s">
        <v>648</v>
      </c>
      <c r="I296" s="822" t="s">
        <v>2914</v>
      </c>
      <c r="J296" s="822" t="s">
        <v>2915</v>
      </c>
      <c r="K296" s="822" t="s">
        <v>2916</v>
      </c>
      <c r="L296" s="825">
        <v>115.27</v>
      </c>
      <c r="M296" s="825">
        <v>115.27</v>
      </c>
      <c r="N296" s="822">
        <v>1</v>
      </c>
      <c r="O296" s="826">
        <v>0.5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50</v>
      </c>
      <c r="B297" s="822" t="s">
        <v>2403</v>
      </c>
      <c r="C297" s="822" t="s">
        <v>2409</v>
      </c>
      <c r="D297" s="823" t="s">
        <v>3849</v>
      </c>
      <c r="E297" s="824" t="s">
        <v>2424</v>
      </c>
      <c r="F297" s="822" t="s">
        <v>2404</v>
      </c>
      <c r="G297" s="822" t="s">
        <v>2917</v>
      </c>
      <c r="H297" s="822" t="s">
        <v>329</v>
      </c>
      <c r="I297" s="822" t="s">
        <v>2918</v>
      </c>
      <c r="J297" s="822" t="s">
        <v>2919</v>
      </c>
      <c r="K297" s="822" t="s">
        <v>2920</v>
      </c>
      <c r="L297" s="825">
        <v>2666.33</v>
      </c>
      <c r="M297" s="825">
        <v>2666.33</v>
      </c>
      <c r="N297" s="822">
        <v>1</v>
      </c>
      <c r="O297" s="826">
        <v>0.5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50</v>
      </c>
      <c r="B298" s="822" t="s">
        <v>2403</v>
      </c>
      <c r="C298" s="822" t="s">
        <v>2409</v>
      </c>
      <c r="D298" s="823" t="s">
        <v>3849</v>
      </c>
      <c r="E298" s="824" t="s">
        <v>2424</v>
      </c>
      <c r="F298" s="822" t="s">
        <v>2404</v>
      </c>
      <c r="G298" s="822" t="s">
        <v>2706</v>
      </c>
      <c r="H298" s="822" t="s">
        <v>648</v>
      </c>
      <c r="I298" s="822" t="s">
        <v>2921</v>
      </c>
      <c r="J298" s="822" t="s">
        <v>1074</v>
      </c>
      <c r="K298" s="822" t="s">
        <v>2922</v>
      </c>
      <c r="L298" s="825">
        <v>39.549999999999997</v>
      </c>
      <c r="M298" s="825">
        <v>39.549999999999997</v>
      </c>
      <c r="N298" s="822">
        <v>1</v>
      </c>
      <c r="O298" s="826">
        <v>1</v>
      </c>
      <c r="P298" s="825">
        <v>39.549999999999997</v>
      </c>
      <c r="Q298" s="827">
        <v>1</v>
      </c>
      <c r="R298" s="822">
        <v>1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50</v>
      </c>
      <c r="B299" s="822" t="s">
        <v>2403</v>
      </c>
      <c r="C299" s="822" t="s">
        <v>2409</v>
      </c>
      <c r="D299" s="823" t="s">
        <v>3849</v>
      </c>
      <c r="E299" s="824" t="s">
        <v>2424</v>
      </c>
      <c r="F299" s="822" t="s">
        <v>2404</v>
      </c>
      <c r="G299" s="822" t="s">
        <v>2716</v>
      </c>
      <c r="H299" s="822" t="s">
        <v>648</v>
      </c>
      <c r="I299" s="822" t="s">
        <v>1920</v>
      </c>
      <c r="J299" s="822" t="s">
        <v>1921</v>
      </c>
      <c r="K299" s="822" t="s">
        <v>1922</v>
      </c>
      <c r="L299" s="825">
        <v>86.41</v>
      </c>
      <c r="M299" s="825">
        <v>86.41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50</v>
      </c>
      <c r="B300" s="822" t="s">
        <v>2403</v>
      </c>
      <c r="C300" s="822" t="s">
        <v>2409</v>
      </c>
      <c r="D300" s="823" t="s">
        <v>3849</v>
      </c>
      <c r="E300" s="824" t="s">
        <v>2424</v>
      </c>
      <c r="F300" s="822" t="s">
        <v>2404</v>
      </c>
      <c r="G300" s="822" t="s">
        <v>2460</v>
      </c>
      <c r="H300" s="822" t="s">
        <v>329</v>
      </c>
      <c r="I300" s="822" t="s">
        <v>2923</v>
      </c>
      <c r="J300" s="822" t="s">
        <v>712</v>
      </c>
      <c r="K300" s="822" t="s">
        <v>713</v>
      </c>
      <c r="L300" s="825">
        <v>38.04</v>
      </c>
      <c r="M300" s="825">
        <v>38.04</v>
      </c>
      <c r="N300" s="822">
        <v>1</v>
      </c>
      <c r="O300" s="826">
        <v>0.5</v>
      </c>
      <c r="P300" s="825">
        <v>38.04</v>
      </c>
      <c r="Q300" s="827">
        <v>1</v>
      </c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50</v>
      </c>
      <c r="B301" s="822" t="s">
        <v>2403</v>
      </c>
      <c r="C301" s="822" t="s">
        <v>2409</v>
      </c>
      <c r="D301" s="823" t="s">
        <v>3849</v>
      </c>
      <c r="E301" s="824" t="s">
        <v>2424</v>
      </c>
      <c r="F301" s="822" t="s">
        <v>2404</v>
      </c>
      <c r="G301" s="822" t="s">
        <v>2460</v>
      </c>
      <c r="H301" s="822" t="s">
        <v>329</v>
      </c>
      <c r="I301" s="822" t="s">
        <v>2717</v>
      </c>
      <c r="J301" s="822" t="s">
        <v>712</v>
      </c>
      <c r="K301" s="822" t="s">
        <v>714</v>
      </c>
      <c r="L301" s="825">
        <v>117.03</v>
      </c>
      <c r="M301" s="825">
        <v>117.03</v>
      </c>
      <c r="N301" s="822">
        <v>1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50</v>
      </c>
      <c r="B302" s="822" t="s">
        <v>2403</v>
      </c>
      <c r="C302" s="822" t="s">
        <v>2409</v>
      </c>
      <c r="D302" s="823" t="s">
        <v>3849</v>
      </c>
      <c r="E302" s="824" t="s">
        <v>2424</v>
      </c>
      <c r="F302" s="822" t="s">
        <v>2404</v>
      </c>
      <c r="G302" s="822" t="s">
        <v>2460</v>
      </c>
      <c r="H302" s="822" t="s">
        <v>648</v>
      </c>
      <c r="I302" s="822" t="s">
        <v>2012</v>
      </c>
      <c r="J302" s="822" t="s">
        <v>712</v>
      </c>
      <c r="K302" s="822" t="s">
        <v>714</v>
      </c>
      <c r="L302" s="825">
        <v>117.03</v>
      </c>
      <c r="M302" s="825">
        <v>117.03</v>
      </c>
      <c r="N302" s="822">
        <v>1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50</v>
      </c>
      <c r="B303" s="822" t="s">
        <v>2403</v>
      </c>
      <c r="C303" s="822" t="s">
        <v>2409</v>
      </c>
      <c r="D303" s="823" t="s">
        <v>3849</v>
      </c>
      <c r="E303" s="824" t="s">
        <v>2424</v>
      </c>
      <c r="F303" s="822" t="s">
        <v>2404</v>
      </c>
      <c r="G303" s="822" t="s">
        <v>2469</v>
      </c>
      <c r="H303" s="822" t="s">
        <v>648</v>
      </c>
      <c r="I303" s="822" t="s">
        <v>2924</v>
      </c>
      <c r="J303" s="822" t="s">
        <v>933</v>
      </c>
      <c r="K303" s="822" t="s">
        <v>2925</v>
      </c>
      <c r="L303" s="825">
        <v>2309.36</v>
      </c>
      <c r="M303" s="825">
        <v>4618.72</v>
      </c>
      <c r="N303" s="822">
        <v>2</v>
      </c>
      <c r="O303" s="826">
        <v>1.5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50</v>
      </c>
      <c r="B304" s="822" t="s">
        <v>2403</v>
      </c>
      <c r="C304" s="822" t="s">
        <v>2409</v>
      </c>
      <c r="D304" s="823" t="s">
        <v>3849</v>
      </c>
      <c r="E304" s="824" t="s">
        <v>2424</v>
      </c>
      <c r="F304" s="822" t="s">
        <v>2404</v>
      </c>
      <c r="G304" s="822" t="s">
        <v>2469</v>
      </c>
      <c r="H304" s="822" t="s">
        <v>648</v>
      </c>
      <c r="I304" s="822" t="s">
        <v>1948</v>
      </c>
      <c r="J304" s="822" t="s">
        <v>933</v>
      </c>
      <c r="K304" s="822" t="s">
        <v>1949</v>
      </c>
      <c r="L304" s="825">
        <v>1385.62</v>
      </c>
      <c r="M304" s="825">
        <v>1385.62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50</v>
      </c>
      <c r="B305" s="822" t="s">
        <v>2403</v>
      </c>
      <c r="C305" s="822" t="s">
        <v>2409</v>
      </c>
      <c r="D305" s="823" t="s">
        <v>3849</v>
      </c>
      <c r="E305" s="824" t="s">
        <v>2424</v>
      </c>
      <c r="F305" s="822" t="s">
        <v>2404</v>
      </c>
      <c r="G305" s="822" t="s">
        <v>2469</v>
      </c>
      <c r="H305" s="822" t="s">
        <v>648</v>
      </c>
      <c r="I305" s="822" t="s">
        <v>1960</v>
      </c>
      <c r="J305" s="822" t="s">
        <v>927</v>
      </c>
      <c r="K305" s="822" t="s">
        <v>1961</v>
      </c>
      <c r="L305" s="825">
        <v>490.89</v>
      </c>
      <c r="M305" s="825">
        <v>490.89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50</v>
      </c>
      <c r="B306" s="822" t="s">
        <v>2403</v>
      </c>
      <c r="C306" s="822" t="s">
        <v>2409</v>
      </c>
      <c r="D306" s="823" t="s">
        <v>3849</v>
      </c>
      <c r="E306" s="824" t="s">
        <v>2424</v>
      </c>
      <c r="F306" s="822" t="s">
        <v>2404</v>
      </c>
      <c r="G306" s="822" t="s">
        <v>2469</v>
      </c>
      <c r="H306" s="822" t="s">
        <v>648</v>
      </c>
      <c r="I306" s="822" t="s">
        <v>1950</v>
      </c>
      <c r="J306" s="822" t="s">
        <v>933</v>
      </c>
      <c r="K306" s="822" t="s">
        <v>1951</v>
      </c>
      <c r="L306" s="825">
        <v>1847.49</v>
      </c>
      <c r="M306" s="825">
        <v>1847.49</v>
      </c>
      <c r="N306" s="822">
        <v>1</v>
      </c>
      <c r="O306" s="826">
        <v>0.5</v>
      </c>
      <c r="P306" s="825">
        <v>1847.49</v>
      </c>
      <c r="Q306" s="827">
        <v>1</v>
      </c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50</v>
      </c>
      <c r="B307" s="822" t="s">
        <v>2403</v>
      </c>
      <c r="C307" s="822" t="s">
        <v>2409</v>
      </c>
      <c r="D307" s="823" t="s">
        <v>3849</v>
      </c>
      <c r="E307" s="824" t="s">
        <v>2424</v>
      </c>
      <c r="F307" s="822" t="s">
        <v>2404</v>
      </c>
      <c r="G307" s="822" t="s">
        <v>2469</v>
      </c>
      <c r="H307" s="822" t="s">
        <v>648</v>
      </c>
      <c r="I307" s="822" t="s">
        <v>1958</v>
      </c>
      <c r="J307" s="822" t="s">
        <v>927</v>
      </c>
      <c r="K307" s="822" t="s">
        <v>1959</v>
      </c>
      <c r="L307" s="825">
        <v>1154.68</v>
      </c>
      <c r="M307" s="825">
        <v>1154.68</v>
      </c>
      <c r="N307" s="822">
        <v>1</v>
      </c>
      <c r="O307" s="826">
        <v>0.5</v>
      </c>
      <c r="P307" s="825">
        <v>1154.68</v>
      </c>
      <c r="Q307" s="827">
        <v>1</v>
      </c>
      <c r="R307" s="822">
        <v>1</v>
      </c>
      <c r="S307" s="827">
        <v>1</v>
      </c>
      <c r="T307" s="826">
        <v>0.5</v>
      </c>
      <c r="U307" s="828">
        <v>1</v>
      </c>
    </row>
    <row r="308" spans="1:21" ht="14.45" customHeight="1" x14ac:dyDescent="0.2">
      <c r="A308" s="821">
        <v>50</v>
      </c>
      <c r="B308" s="822" t="s">
        <v>2403</v>
      </c>
      <c r="C308" s="822" t="s">
        <v>2409</v>
      </c>
      <c r="D308" s="823" t="s">
        <v>3849</v>
      </c>
      <c r="E308" s="824" t="s">
        <v>2424</v>
      </c>
      <c r="F308" s="822" t="s">
        <v>2404</v>
      </c>
      <c r="G308" s="822" t="s">
        <v>2469</v>
      </c>
      <c r="H308" s="822" t="s">
        <v>648</v>
      </c>
      <c r="I308" s="822" t="s">
        <v>1952</v>
      </c>
      <c r="J308" s="822" t="s">
        <v>927</v>
      </c>
      <c r="K308" s="822" t="s">
        <v>1953</v>
      </c>
      <c r="L308" s="825">
        <v>923.74</v>
      </c>
      <c r="M308" s="825">
        <v>1847.48</v>
      </c>
      <c r="N308" s="822">
        <v>2</v>
      </c>
      <c r="O308" s="826">
        <v>2</v>
      </c>
      <c r="P308" s="825">
        <v>1847.48</v>
      </c>
      <c r="Q308" s="827">
        <v>1</v>
      </c>
      <c r="R308" s="822">
        <v>2</v>
      </c>
      <c r="S308" s="827">
        <v>1</v>
      </c>
      <c r="T308" s="826">
        <v>2</v>
      </c>
      <c r="U308" s="828">
        <v>1</v>
      </c>
    </row>
    <row r="309" spans="1:21" ht="14.45" customHeight="1" x14ac:dyDescent="0.2">
      <c r="A309" s="821">
        <v>50</v>
      </c>
      <c r="B309" s="822" t="s">
        <v>2403</v>
      </c>
      <c r="C309" s="822" t="s">
        <v>2409</v>
      </c>
      <c r="D309" s="823" t="s">
        <v>3849</v>
      </c>
      <c r="E309" s="824" t="s">
        <v>2424</v>
      </c>
      <c r="F309" s="822" t="s">
        <v>2404</v>
      </c>
      <c r="G309" s="822" t="s">
        <v>2734</v>
      </c>
      <c r="H309" s="822" t="s">
        <v>329</v>
      </c>
      <c r="I309" s="822" t="s">
        <v>2926</v>
      </c>
      <c r="J309" s="822" t="s">
        <v>1128</v>
      </c>
      <c r="K309" s="822" t="s">
        <v>2927</v>
      </c>
      <c r="L309" s="825">
        <v>35.25</v>
      </c>
      <c r="M309" s="825">
        <v>35.25</v>
      </c>
      <c r="N309" s="822">
        <v>1</v>
      </c>
      <c r="O309" s="826">
        <v>0.5</v>
      </c>
      <c r="P309" s="825">
        <v>35.25</v>
      </c>
      <c r="Q309" s="827">
        <v>1</v>
      </c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50</v>
      </c>
      <c r="B310" s="822" t="s">
        <v>2403</v>
      </c>
      <c r="C310" s="822" t="s">
        <v>2409</v>
      </c>
      <c r="D310" s="823" t="s">
        <v>3849</v>
      </c>
      <c r="E310" s="824" t="s">
        <v>2424</v>
      </c>
      <c r="F310" s="822" t="s">
        <v>2404</v>
      </c>
      <c r="G310" s="822" t="s">
        <v>2928</v>
      </c>
      <c r="H310" s="822" t="s">
        <v>329</v>
      </c>
      <c r="I310" s="822" t="s">
        <v>2929</v>
      </c>
      <c r="J310" s="822" t="s">
        <v>2930</v>
      </c>
      <c r="K310" s="822" t="s">
        <v>2931</v>
      </c>
      <c r="L310" s="825">
        <v>174.59</v>
      </c>
      <c r="M310" s="825">
        <v>174.59</v>
      </c>
      <c r="N310" s="822">
        <v>1</v>
      </c>
      <c r="O310" s="826">
        <v>1</v>
      </c>
      <c r="P310" s="825">
        <v>174.59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50</v>
      </c>
      <c r="B311" s="822" t="s">
        <v>2403</v>
      </c>
      <c r="C311" s="822" t="s">
        <v>2409</v>
      </c>
      <c r="D311" s="823" t="s">
        <v>3849</v>
      </c>
      <c r="E311" s="824" t="s">
        <v>2424</v>
      </c>
      <c r="F311" s="822" t="s">
        <v>2404</v>
      </c>
      <c r="G311" s="822" t="s">
        <v>2527</v>
      </c>
      <c r="H311" s="822" t="s">
        <v>329</v>
      </c>
      <c r="I311" s="822" t="s">
        <v>2746</v>
      </c>
      <c r="J311" s="822" t="s">
        <v>788</v>
      </c>
      <c r="K311" s="822" t="s">
        <v>789</v>
      </c>
      <c r="L311" s="825">
        <v>97.76</v>
      </c>
      <c r="M311" s="825">
        <v>97.76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50</v>
      </c>
      <c r="B312" s="822" t="s">
        <v>2403</v>
      </c>
      <c r="C312" s="822" t="s">
        <v>2409</v>
      </c>
      <c r="D312" s="823" t="s">
        <v>3849</v>
      </c>
      <c r="E312" s="824" t="s">
        <v>2424</v>
      </c>
      <c r="F312" s="822" t="s">
        <v>2404</v>
      </c>
      <c r="G312" s="822" t="s">
        <v>2527</v>
      </c>
      <c r="H312" s="822" t="s">
        <v>329</v>
      </c>
      <c r="I312" s="822" t="s">
        <v>2932</v>
      </c>
      <c r="J312" s="822" t="s">
        <v>2933</v>
      </c>
      <c r="K312" s="822" t="s">
        <v>2934</v>
      </c>
      <c r="L312" s="825">
        <v>61.76</v>
      </c>
      <c r="M312" s="825">
        <v>61.76</v>
      </c>
      <c r="N312" s="822">
        <v>1</v>
      </c>
      <c r="O312" s="826">
        <v>1</v>
      </c>
      <c r="P312" s="825">
        <v>61.76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50</v>
      </c>
      <c r="B313" s="822" t="s">
        <v>2403</v>
      </c>
      <c r="C313" s="822" t="s">
        <v>2409</v>
      </c>
      <c r="D313" s="823" t="s">
        <v>3849</v>
      </c>
      <c r="E313" s="824" t="s">
        <v>2424</v>
      </c>
      <c r="F313" s="822" t="s">
        <v>2404</v>
      </c>
      <c r="G313" s="822" t="s">
        <v>2445</v>
      </c>
      <c r="H313" s="822" t="s">
        <v>648</v>
      </c>
      <c r="I313" s="822" t="s">
        <v>2050</v>
      </c>
      <c r="J313" s="822" t="s">
        <v>1170</v>
      </c>
      <c r="K313" s="822" t="s">
        <v>2051</v>
      </c>
      <c r="L313" s="825">
        <v>103.4</v>
      </c>
      <c r="M313" s="825">
        <v>206.8</v>
      </c>
      <c r="N313" s="822">
        <v>2</v>
      </c>
      <c r="O313" s="826">
        <v>1.5</v>
      </c>
      <c r="P313" s="825">
        <v>103.4</v>
      </c>
      <c r="Q313" s="827">
        <v>0.5</v>
      </c>
      <c r="R313" s="822">
        <v>1</v>
      </c>
      <c r="S313" s="827">
        <v>0.5</v>
      </c>
      <c r="T313" s="826">
        <v>1</v>
      </c>
      <c r="U313" s="828">
        <v>0.66666666666666663</v>
      </c>
    </row>
    <row r="314" spans="1:21" ht="14.45" customHeight="1" x14ac:dyDescent="0.2">
      <c r="A314" s="821">
        <v>50</v>
      </c>
      <c r="B314" s="822" t="s">
        <v>2403</v>
      </c>
      <c r="C314" s="822" t="s">
        <v>2409</v>
      </c>
      <c r="D314" s="823" t="s">
        <v>3849</v>
      </c>
      <c r="E314" s="824" t="s">
        <v>2424</v>
      </c>
      <c r="F314" s="822" t="s">
        <v>2404</v>
      </c>
      <c r="G314" s="822" t="s">
        <v>2935</v>
      </c>
      <c r="H314" s="822" t="s">
        <v>648</v>
      </c>
      <c r="I314" s="822" t="s">
        <v>2936</v>
      </c>
      <c r="J314" s="822" t="s">
        <v>2069</v>
      </c>
      <c r="K314" s="822" t="s">
        <v>2937</v>
      </c>
      <c r="L314" s="825">
        <v>352.37</v>
      </c>
      <c r="M314" s="825">
        <v>352.37</v>
      </c>
      <c r="N314" s="822">
        <v>1</v>
      </c>
      <c r="O314" s="826">
        <v>0.5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50</v>
      </c>
      <c r="B315" s="822" t="s">
        <v>2403</v>
      </c>
      <c r="C315" s="822" t="s">
        <v>2409</v>
      </c>
      <c r="D315" s="823" t="s">
        <v>3849</v>
      </c>
      <c r="E315" s="824" t="s">
        <v>2424</v>
      </c>
      <c r="F315" s="822" t="s">
        <v>2404</v>
      </c>
      <c r="G315" s="822" t="s">
        <v>2935</v>
      </c>
      <c r="H315" s="822" t="s">
        <v>648</v>
      </c>
      <c r="I315" s="822" t="s">
        <v>2938</v>
      </c>
      <c r="J315" s="822" t="s">
        <v>2069</v>
      </c>
      <c r="K315" s="822" t="s">
        <v>2939</v>
      </c>
      <c r="L315" s="825">
        <v>704.73</v>
      </c>
      <c r="M315" s="825">
        <v>704.73</v>
      </c>
      <c r="N315" s="822">
        <v>1</v>
      </c>
      <c r="O315" s="826">
        <v>0.5</v>
      </c>
      <c r="P315" s="825">
        <v>704.73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50</v>
      </c>
      <c r="B316" s="822" t="s">
        <v>2403</v>
      </c>
      <c r="C316" s="822" t="s">
        <v>2409</v>
      </c>
      <c r="D316" s="823" t="s">
        <v>3849</v>
      </c>
      <c r="E316" s="824" t="s">
        <v>2424</v>
      </c>
      <c r="F316" s="822" t="s">
        <v>2404</v>
      </c>
      <c r="G316" s="822" t="s">
        <v>2766</v>
      </c>
      <c r="H316" s="822" t="s">
        <v>648</v>
      </c>
      <c r="I316" s="822" t="s">
        <v>2055</v>
      </c>
      <c r="J316" s="822" t="s">
        <v>2054</v>
      </c>
      <c r="K316" s="822" t="s">
        <v>2056</v>
      </c>
      <c r="L316" s="825">
        <v>7.47</v>
      </c>
      <c r="M316" s="825">
        <v>7.47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50</v>
      </c>
      <c r="B317" s="822" t="s">
        <v>2403</v>
      </c>
      <c r="C317" s="822" t="s">
        <v>2409</v>
      </c>
      <c r="D317" s="823" t="s">
        <v>3849</v>
      </c>
      <c r="E317" s="824" t="s">
        <v>2424</v>
      </c>
      <c r="F317" s="822" t="s">
        <v>2404</v>
      </c>
      <c r="G317" s="822" t="s">
        <v>2766</v>
      </c>
      <c r="H317" s="822" t="s">
        <v>648</v>
      </c>
      <c r="I317" s="822" t="s">
        <v>2061</v>
      </c>
      <c r="J317" s="822" t="s">
        <v>2054</v>
      </c>
      <c r="K317" s="822" t="s">
        <v>2062</v>
      </c>
      <c r="L317" s="825">
        <v>114.88</v>
      </c>
      <c r="M317" s="825">
        <v>459.52</v>
      </c>
      <c r="N317" s="822">
        <v>4</v>
      </c>
      <c r="O317" s="826">
        <v>2.5</v>
      </c>
      <c r="P317" s="825">
        <v>229.76</v>
      </c>
      <c r="Q317" s="827">
        <v>0.5</v>
      </c>
      <c r="R317" s="822">
        <v>2</v>
      </c>
      <c r="S317" s="827">
        <v>0.5</v>
      </c>
      <c r="T317" s="826">
        <v>1</v>
      </c>
      <c r="U317" s="828">
        <v>0.4</v>
      </c>
    </row>
    <row r="318" spans="1:21" ht="14.45" customHeight="1" x14ac:dyDescent="0.2">
      <c r="A318" s="821">
        <v>50</v>
      </c>
      <c r="B318" s="822" t="s">
        <v>2403</v>
      </c>
      <c r="C318" s="822" t="s">
        <v>2409</v>
      </c>
      <c r="D318" s="823" t="s">
        <v>3849</v>
      </c>
      <c r="E318" s="824" t="s">
        <v>2424</v>
      </c>
      <c r="F318" s="822" t="s">
        <v>2404</v>
      </c>
      <c r="G318" s="822" t="s">
        <v>2532</v>
      </c>
      <c r="H318" s="822" t="s">
        <v>329</v>
      </c>
      <c r="I318" s="822" t="s">
        <v>2771</v>
      </c>
      <c r="J318" s="822" t="s">
        <v>2534</v>
      </c>
      <c r="K318" s="822" t="s">
        <v>2772</v>
      </c>
      <c r="L318" s="825">
        <v>5788.01</v>
      </c>
      <c r="M318" s="825">
        <v>5788.01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50</v>
      </c>
      <c r="B319" s="822" t="s">
        <v>2403</v>
      </c>
      <c r="C319" s="822" t="s">
        <v>2409</v>
      </c>
      <c r="D319" s="823" t="s">
        <v>3849</v>
      </c>
      <c r="E319" s="824" t="s">
        <v>2424</v>
      </c>
      <c r="F319" s="822" t="s">
        <v>2404</v>
      </c>
      <c r="G319" s="822" t="s">
        <v>2543</v>
      </c>
      <c r="H319" s="822" t="s">
        <v>329</v>
      </c>
      <c r="I319" s="822" t="s">
        <v>2776</v>
      </c>
      <c r="J319" s="822" t="s">
        <v>1214</v>
      </c>
      <c r="K319" s="822" t="s">
        <v>2777</v>
      </c>
      <c r="L319" s="825">
        <v>64.349999999999994</v>
      </c>
      <c r="M319" s="825">
        <v>64.349999999999994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50</v>
      </c>
      <c r="B320" s="822" t="s">
        <v>2403</v>
      </c>
      <c r="C320" s="822" t="s">
        <v>2409</v>
      </c>
      <c r="D320" s="823" t="s">
        <v>3849</v>
      </c>
      <c r="E320" s="824" t="s">
        <v>2424</v>
      </c>
      <c r="F320" s="822" t="s">
        <v>2404</v>
      </c>
      <c r="G320" s="822" t="s">
        <v>2546</v>
      </c>
      <c r="H320" s="822" t="s">
        <v>329</v>
      </c>
      <c r="I320" s="822" t="s">
        <v>2784</v>
      </c>
      <c r="J320" s="822" t="s">
        <v>1291</v>
      </c>
      <c r="K320" s="822" t="s">
        <v>2785</v>
      </c>
      <c r="L320" s="825">
        <v>210.38</v>
      </c>
      <c r="M320" s="825">
        <v>210.38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50</v>
      </c>
      <c r="B321" s="822" t="s">
        <v>2403</v>
      </c>
      <c r="C321" s="822" t="s">
        <v>2409</v>
      </c>
      <c r="D321" s="823" t="s">
        <v>3849</v>
      </c>
      <c r="E321" s="824" t="s">
        <v>2424</v>
      </c>
      <c r="F321" s="822" t="s">
        <v>2404</v>
      </c>
      <c r="G321" s="822" t="s">
        <v>2546</v>
      </c>
      <c r="H321" s="822" t="s">
        <v>329</v>
      </c>
      <c r="I321" s="822" t="s">
        <v>2547</v>
      </c>
      <c r="J321" s="822" t="s">
        <v>1291</v>
      </c>
      <c r="K321" s="822" t="s">
        <v>2548</v>
      </c>
      <c r="L321" s="825">
        <v>42.08</v>
      </c>
      <c r="M321" s="825">
        <v>84.16</v>
      </c>
      <c r="N321" s="822">
        <v>2</v>
      </c>
      <c r="O321" s="826">
        <v>1.5</v>
      </c>
      <c r="P321" s="825">
        <v>42.08</v>
      </c>
      <c r="Q321" s="827">
        <v>0.5</v>
      </c>
      <c r="R321" s="822">
        <v>1</v>
      </c>
      <c r="S321" s="827">
        <v>0.5</v>
      </c>
      <c r="T321" s="826">
        <v>0.5</v>
      </c>
      <c r="U321" s="828">
        <v>0.33333333333333331</v>
      </c>
    </row>
    <row r="322" spans="1:21" ht="14.45" customHeight="1" x14ac:dyDescent="0.2">
      <c r="A322" s="821">
        <v>50</v>
      </c>
      <c r="B322" s="822" t="s">
        <v>2403</v>
      </c>
      <c r="C322" s="822" t="s">
        <v>2409</v>
      </c>
      <c r="D322" s="823" t="s">
        <v>3849</v>
      </c>
      <c r="E322" s="824" t="s">
        <v>2424</v>
      </c>
      <c r="F322" s="822" t="s">
        <v>2404</v>
      </c>
      <c r="G322" s="822" t="s">
        <v>2549</v>
      </c>
      <c r="H322" s="822" t="s">
        <v>329</v>
      </c>
      <c r="I322" s="822" t="s">
        <v>2550</v>
      </c>
      <c r="J322" s="822" t="s">
        <v>1423</v>
      </c>
      <c r="K322" s="822" t="s">
        <v>2551</v>
      </c>
      <c r="L322" s="825">
        <v>219.37</v>
      </c>
      <c r="M322" s="825">
        <v>438.74</v>
      </c>
      <c r="N322" s="822">
        <v>2</v>
      </c>
      <c r="O322" s="826">
        <v>0.5</v>
      </c>
      <c r="P322" s="825">
        <v>438.74</v>
      </c>
      <c r="Q322" s="827">
        <v>1</v>
      </c>
      <c r="R322" s="822">
        <v>2</v>
      </c>
      <c r="S322" s="827">
        <v>1</v>
      </c>
      <c r="T322" s="826">
        <v>0.5</v>
      </c>
      <c r="U322" s="828">
        <v>1</v>
      </c>
    </row>
    <row r="323" spans="1:21" ht="14.45" customHeight="1" x14ac:dyDescent="0.2">
      <c r="A323" s="821">
        <v>50</v>
      </c>
      <c r="B323" s="822" t="s">
        <v>2403</v>
      </c>
      <c r="C323" s="822" t="s">
        <v>2409</v>
      </c>
      <c r="D323" s="823" t="s">
        <v>3849</v>
      </c>
      <c r="E323" s="824" t="s">
        <v>2424</v>
      </c>
      <c r="F323" s="822" t="s">
        <v>2404</v>
      </c>
      <c r="G323" s="822" t="s">
        <v>2559</v>
      </c>
      <c r="H323" s="822" t="s">
        <v>329</v>
      </c>
      <c r="I323" s="822" t="s">
        <v>2560</v>
      </c>
      <c r="J323" s="822" t="s">
        <v>2561</v>
      </c>
      <c r="K323" s="822" t="s">
        <v>2562</v>
      </c>
      <c r="L323" s="825">
        <v>93.43</v>
      </c>
      <c r="M323" s="825">
        <v>186.86</v>
      </c>
      <c r="N323" s="822">
        <v>2</v>
      </c>
      <c r="O323" s="826">
        <v>2</v>
      </c>
      <c r="P323" s="825">
        <v>93.43</v>
      </c>
      <c r="Q323" s="827">
        <v>0.5</v>
      </c>
      <c r="R323" s="822">
        <v>1</v>
      </c>
      <c r="S323" s="827">
        <v>0.5</v>
      </c>
      <c r="T323" s="826">
        <v>1</v>
      </c>
      <c r="U323" s="828">
        <v>0.5</v>
      </c>
    </row>
    <row r="324" spans="1:21" ht="14.45" customHeight="1" x14ac:dyDescent="0.2">
      <c r="A324" s="821">
        <v>50</v>
      </c>
      <c r="B324" s="822" t="s">
        <v>2403</v>
      </c>
      <c r="C324" s="822" t="s">
        <v>2409</v>
      </c>
      <c r="D324" s="823" t="s">
        <v>3849</v>
      </c>
      <c r="E324" s="824" t="s">
        <v>2424</v>
      </c>
      <c r="F324" s="822" t="s">
        <v>2404</v>
      </c>
      <c r="G324" s="822" t="s">
        <v>1300</v>
      </c>
      <c r="H324" s="822" t="s">
        <v>648</v>
      </c>
      <c r="I324" s="822" t="s">
        <v>1937</v>
      </c>
      <c r="J324" s="822" t="s">
        <v>1935</v>
      </c>
      <c r="K324" s="822" t="s">
        <v>1938</v>
      </c>
      <c r="L324" s="825">
        <v>184.74</v>
      </c>
      <c r="M324" s="825">
        <v>369.48</v>
      </c>
      <c r="N324" s="822">
        <v>2</v>
      </c>
      <c r="O324" s="826">
        <v>1</v>
      </c>
      <c r="P324" s="825">
        <v>369.48</v>
      </c>
      <c r="Q324" s="827">
        <v>1</v>
      </c>
      <c r="R324" s="822">
        <v>2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50</v>
      </c>
      <c r="B325" s="822" t="s">
        <v>2403</v>
      </c>
      <c r="C325" s="822" t="s">
        <v>2409</v>
      </c>
      <c r="D325" s="823" t="s">
        <v>3849</v>
      </c>
      <c r="E325" s="824" t="s">
        <v>2424</v>
      </c>
      <c r="F325" s="822" t="s">
        <v>2404</v>
      </c>
      <c r="G325" s="822" t="s">
        <v>1300</v>
      </c>
      <c r="H325" s="822" t="s">
        <v>648</v>
      </c>
      <c r="I325" s="822" t="s">
        <v>1939</v>
      </c>
      <c r="J325" s="822" t="s">
        <v>1940</v>
      </c>
      <c r="K325" s="822" t="s">
        <v>1941</v>
      </c>
      <c r="L325" s="825">
        <v>120.61</v>
      </c>
      <c r="M325" s="825">
        <v>361.83</v>
      </c>
      <c r="N325" s="822">
        <v>3</v>
      </c>
      <c r="O325" s="826">
        <v>2</v>
      </c>
      <c r="P325" s="825">
        <v>241.22</v>
      </c>
      <c r="Q325" s="827">
        <v>0.66666666666666674</v>
      </c>
      <c r="R325" s="822">
        <v>2</v>
      </c>
      <c r="S325" s="827">
        <v>0.66666666666666663</v>
      </c>
      <c r="T325" s="826">
        <v>1</v>
      </c>
      <c r="U325" s="828">
        <v>0.5</v>
      </c>
    </row>
    <row r="326" spans="1:21" ht="14.45" customHeight="1" x14ac:dyDescent="0.2">
      <c r="A326" s="821">
        <v>50</v>
      </c>
      <c r="B326" s="822" t="s">
        <v>2403</v>
      </c>
      <c r="C326" s="822" t="s">
        <v>2409</v>
      </c>
      <c r="D326" s="823" t="s">
        <v>3849</v>
      </c>
      <c r="E326" s="824" t="s">
        <v>2424</v>
      </c>
      <c r="F326" s="822" t="s">
        <v>2404</v>
      </c>
      <c r="G326" s="822" t="s">
        <v>1300</v>
      </c>
      <c r="H326" s="822" t="s">
        <v>329</v>
      </c>
      <c r="I326" s="822" t="s">
        <v>2940</v>
      </c>
      <c r="J326" s="822" t="s">
        <v>1940</v>
      </c>
      <c r="K326" s="822" t="s">
        <v>2062</v>
      </c>
      <c r="L326" s="825">
        <v>184.74</v>
      </c>
      <c r="M326" s="825">
        <v>184.74</v>
      </c>
      <c r="N326" s="822">
        <v>1</v>
      </c>
      <c r="O326" s="826">
        <v>0.5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50</v>
      </c>
      <c r="B327" s="822" t="s">
        <v>2403</v>
      </c>
      <c r="C327" s="822" t="s">
        <v>2409</v>
      </c>
      <c r="D327" s="823" t="s">
        <v>3849</v>
      </c>
      <c r="E327" s="824" t="s">
        <v>2424</v>
      </c>
      <c r="F327" s="822" t="s">
        <v>2404</v>
      </c>
      <c r="G327" s="822" t="s">
        <v>2563</v>
      </c>
      <c r="H327" s="822" t="s">
        <v>648</v>
      </c>
      <c r="I327" s="822" t="s">
        <v>2831</v>
      </c>
      <c r="J327" s="822" t="s">
        <v>1970</v>
      </c>
      <c r="K327" s="822" t="s">
        <v>2832</v>
      </c>
      <c r="L327" s="825">
        <v>4961.1400000000003</v>
      </c>
      <c r="M327" s="825">
        <v>4961.1400000000003</v>
      </c>
      <c r="N327" s="822">
        <v>1</v>
      </c>
      <c r="O327" s="826">
        <v>1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50</v>
      </c>
      <c r="B328" s="822" t="s">
        <v>2403</v>
      </c>
      <c r="C328" s="822" t="s">
        <v>2409</v>
      </c>
      <c r="D328" s="823" t="s">
        <v>3849</v>
      </c>
      <c r="E328" s="824" t="s">
        <v>2424</v>
      </c>
      <c r="F328" s="822" t="s">
        <v>2404</v>
      </c>
      <c r="G328" s="822" t="s">
        <v>2837</v>
      </c>
      <c r="H328" s="822" t="s">
        <v>329</v>
      </c>
      <c r="I328" s="822" t="s">
        <v>2941</v>
      </c>
      <c r="J328" s="822" t="s">
        <v>2839</v>
      </c>
      <c r="K328" s="822" t="s">
        <v>2942</v>
      </c>
      <c r="L328" s="825">
        <v>109.17</v>
      </c>
      <c r="M328" s="825">
        <v>109.17</v>
      </c>
      <c r="N328" s="822">
        <v>1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50</v>
      </c>
      <c r="B329" s="822" t="s">
        <v>2403</v>
      </c>
      <c r="C329" s="822" t="s">
        <v>2409</v>
      </c>
      <c r="D329" s="823" t="s">
        <v>3849</v>
      </c>
      <c r="E329" s="824" t="s">
        <v>2424</v>
      </c>
      <c r="F329" s="822" t="s">
        <v>2404</v>
      </c>
      <c r="G329" s="822" t="s">
        <v>2843</v>
      </c>
      <c r="H329" s="822" t="s">
        <v>329</v>
      </c>
      <c r="I329" s="822" t="s">
        <v>2943</v>
      </c>
      <c r="J329" s="822" t="s">
        <v>2944</v>
      </c>
      <c r="K329" s="822" t="s">
        <v>2945</v>
      </c>
      <c r="L329" s="825">
        <v>414.07</v>
      </c>
      <c r="M329" s="825">
        <v>414.07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50</v>
      </c>
      <c r="B330" s="822" t="s">
        <v>2403</v>
      </c>
      <c r="C330" s="822" t="s">
        <v>2409</v>
      </c>
      <c r="D330" s="823" t="s">
        <v>3849</v>
      </c>
      <c r="E330" s="824" t="s">
        <v>2424</v>
      </c>
      <c r="F330" s="822" t="s">
        <v>2404</v>
      </c>
      <c r="G330" s="822" t="s">
        <v>2451</v>
      </c>
      <c r="H330" s="822" t="s">
        <v>329</v>
      </c>
      <c r="I330" s="822" t="s">
        <v>2846</v>
      </c>
      <c r="J330" s="822" t="s">
        <v>2453</v>
      </c>
      <c r="K330" s="822" t="s">
        <v>2847</v>
      </c>
      <c r="L330" s="825">
        <v>99.94</v>
      </c>
      <c r="M330" s="825">
        <v>99.94</v>
      </c>
      <c r="N330" s="822">
        <v>1</v>
      </c>
      <c r="O330" s="826">
        <v>1</v>
      </c>
      <c r="P330" s="825">
        <v>99.94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50</v>
      </c>
      <c r="B331" s="822" t="s">
        <v>2403</v>
      </c>
      <c r="C331" s="822" t="s">
        <v>2409</v>
      </c>
      <c r="D331" s="823" t="s">
        <v>3849</v>
      </c>
      <c r="E331" s="824" t="s">
        <v>2424</v>
      </c>
      <c r="F331" s="822" t="s">
        <v>2404</v>
      </c>
      <c r="G331" s="822" t="s">
        <v>2854</v>
      </c>
      <c r="H331" s="822" t="s">
        <v>329</v>
      </c>
      <c r="I331" s="822" t="s">
        <v>2946</v>
      </c>
      <c r="J331" s="822" t="s">
        <v>2856</v>
      </c>
      <c r="K331" s="822" t="s">
        <v>2947</v>
      </c>
      <c r="L331" s="825">
        <v>166.76</v>
      </c>
      <c r="M331" s="825">
        <v>166.76</v>
      </c>
      <c r="N331" s="822">
        <v>1</v>
      </c>
      <c r="O331" s="826">
        <v>1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50</v>
      </c>
      <c r="B332" s="822" t="s">
        <v>2403</v>
      </c>
      <c r="C332" s="822" t="s">
        <v>2409</v>
      </c>
      <c r="D332" s="823" t="s">
        <v>3849</v>
      </c>
      <c r="E332" s="824" t="s">
        <v>2424</v>
      </c>
      <c r="F332" s="822" t="s">
        <v>2404</v>
      </c>
      <c r="G332" s="822" t="s">
        <v>2447</v>
      </c>
      <c r="H332" s="822" t="s">
        <v>648</v>
      </c>
      <c r="I332" s="822" t="s">
        <v>2117</v>
      </c>
      <c r="J332" s="822" t="s">
        <v>1346</v>
      </c>
      <c r="K332" s="822" t="s">
        <v>2118</v>
      </c>
      <c r="L332" s="825">
        <v>154.36000000000001</v>
      </c>
      <c r="M332" s="825">
        <v>154.36000000000001</v>
      </c>
      <c r="N332" s="822">
        <v>1</v>
      </c>
      <c r="O332" s="826">
        <v>0.5</v>
      </c>
      <c r="P332" s="825">
        <v>154.36000000000001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50</v>
      </c>
      <c r="B333" s="822" t="s">
        <v>2403</v>
      </c>
      <c r="C333" s="822" t="s">
        <v>2409</v>
      </c>
      <c r="D333" s="823" t="s">
        <v>3849</v>
      </c>
      <c r="E333" s="824" t="s">
        <v>2424</v>
      </c>
      <c r="F333" s="822" t="s">
        <v>2404</v>
      </c>
      <c r="G333" s="822" t="s">
        <v>2864</v>
      </c>
      <c r="H333" s="822" t="s">
        <v>648</v>
      </c>
      <c r="I333" s="822" t="s">
        <v>2299</v>
      </c>
      <c r="J333" s="822" t="s">
        <v>2098</v>
      </c>
      <c r="K333" s="822" t="s">
        <v>2300</v>
      </c>
      <c r="L333" s="825">
        <v>49.08</v>
      </c>
      <c r="M333" s="825">
        <v>49.08</v>
      </c>
      <c r="N333" s="822">
        <v>1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50</v>
      </c>
      <c r="B334" s="822" t="s">
        <v>2403</v>
      </c>
      <c r="C334" s="822" t="s">
        <v>2409</v>
      </c>
      <c r="D334" s="823" t="s">
        <v>3849</v>
      </c>
      <c r="E334" s="824" t="s">
        <v>2425</v>
      </c>
      <c r="F334" s="822" t="s">
        <v>2404</v>
      </c>
      <c r="G334" s="822" t="s">
        <v>2948</v>
      </c>
      <c r="H334" s="822" t="s">
        <v>329</v>
      </c>
      <c r="I334" s="822" t="s">
        <v>2949</v>
      </c>
      <c r="J334" s="822" t="s">
        <v>2950</v>
      </c>
      <c r="K334" s="822" t="s">
        <v>2951</v>
      </c>
      <c r="L334" s="825">
        <v>329.56</v>
      </c>
      <c r="M334" s="825">
        <v>329.56</v>
      </c>
      <c r="N334" s="822">
        <v>1</v>
      </c>
      <c r="O334" s="826">
        <v>1</v>
      </c>
      <c r="P334" s="825">
        <v>329.56</v>
      </c>
      <c r="Q334" s="827">
        <v>1</v>
      </c>
      <c r="R334" s="822">
        <v>1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50</v>
      </c>
      <c r="B335" s="822" t="s">
        <v>2403</v>
      </c>
      <c r="C335" s="822" t="s">
        <v>2409</v>
      </c>
      <c r="D335" s="823" t="s">
        <v>3849</v>
      </c>
      <c r="E335" s="824" t="s">
        <v>2425</v>
      </c>
      <c r="F335" s="822" t="s">
        <v>2404</v>
      </c>
      <c r="G335" s="822" t="s">
        <v>2952</v>
      </c>
      <c r="H335" s="822" t="s">
        <v>329</v>
      </c>
      <c r="I335" s="822" t="s">
        <v>2953</v>
      </c>
      <c r="J335" s="822" t="s">
        <v>2954</v>
      </c>
      <c r="K335" s="822" t="s">
        <v>2955</v>
      </c>
      <c r="L335" s="825">
        <v>300.31</v>
      </c>
      <c r="M335" s="825">
        <v>300.31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50</v>
      </c>
      <c r="B336" s="822" t="s">
        <v>2403</v>
      </c>
      <c r="C336" s="822" t="s">
        <v>2409</v>
      </c>
      <c r="D336" s="823" t="s">
        <v>3849</v>
      </c>
      <c r="E336" s="824" t="s">
        <v>2425</v>
      </c>
      <c r="F336" s="822" t="s">
        <v>2404</v>
      </c>
      <c r="G336" s="822" t="s">
        <v>2470</v>
      </c>
      <c r="H336" s="822" t="s">
        <v>329</v>
      </c>
      <c r="I336" s="822" t="s">
        <v>2956</v>
      </c>
      <c r="J336" s="822" t="s">
        <v>2472</v>
      </c>
      <c r="K336" s="822" t="s">
        <v>662</v>
      </c>
      <c r="L336" s="825">
        <v>65.28</v>
      </c>
      <c r="M336" s="825">
        <v>195.84</v>
      </c>
      <c r="N336" s="822">
        <v>3</v>
      </c>
      <c r="O336" s="826">
        <v>2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50</v>
      </c>
      <c r="B337" s="822" t="s">
        <v>2403</v>
      </c>
      <c r="C337" s="822" t="s">
        <v>2409</v>
      </c>
      <c r="D337" s="823" t="s">
        <v>3849</v>
      </c>
      <c r="E337" s="824" t="s">
        <v>2425</v>
      </c>
      <c r="F337" s="822" t="s">
        <v>2404</v>
      </c>
      <c r="G337" s="822" t="s">
        <v>2470</v>
      </c>
      <c r="H337" s="822" t="s">
        <v>329</v>
      </c>
      <c r="I337" s="822" t="s">
        <v>2957</v>
      </c>
      <c r="J337" s="822" t="s">
        <v>2472</v>
      </c>
      <c r="K337" s="822" t="s">
        <v>2473</v>
      </c>
      <c r="L337" s="825">
        <v>36.270000000000003</v>
      </c>
      <c r="M337" s="825">
        <v>36.270000000000003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50</v>
      </c>
      <c r="B338" s="822" t="s">
        <v>2403</v>
      </c>
      <c r="C338" s="822" t="s">
        <v>2409</v>
      </c>
      <c r="D338" s="823" t="s">
        <v>3849</v>
      </c>
      <c r="E338" s="824" t="s">
        <v>2425</v>
      </c>
      <c r="F338" s="822" t="s">
        <v>2404</v>
      </c>
      <c r="G338" s="822" t="s">
        <v>2470</v>
      </c>
      <c r="H338" s="822" t="s">
        <v>329</v>
      </c>
      <c r="I338" s="822" t="s">
        <v>2572</v>
      </c>
      <c r="J338" s="822" t="s">
        <v>2573</v>
      </c>
      <c r="K338" s="822" t="s">
        <v>662</v>
      </c>
      <c r="L338" s="825">
        <v>65.28</v>
      </c>
      <c r="M338" s="825">
        <v>195.84</v>
      </c>
      <c r="N338" s="822">
        <v>3</v>
      </c>
      <c r="O338" s="826">
        <v>1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50</v>
      </c>
      <c r="B339" s="822" t="s">
        <v>2403</v>
      </c>
      <c r="C339" s="822" t="s">
        <v>2409</v>
      </c>
      <c r="D339" s="823" t="s">
        <v>3849</v>
      </c>
      <c r="E339" s="824" t="s">
        <v>2425</v>
      </c>
      <c r="F339" s="822" t="s">
        <v>2404</v>
      </c>
      <c r="G339" s="822" t="s">
        <v>2470</v>
      </c>
      <c r="H339" s="822" t="s">
        <v>648</v>
      </c>
      <c r="I339" s="822" t="s">
        <v>2171</v>
      </c>
      <c r="J339" s="822" t="s">
        <v>661</v>
      </c>
      <c r="K339" s="822" t="s">
        <v>662</v>
      </c>
      <c r="L339" s="825">
        <v>65.28</v>
      </c>
      <c r="M339" s="825">
        <v>326.39999999999998</v>
      </c>
      <c r="N339" s="822">
        <v>5</v>
      </c>
      <c r="O339" s="826">
        <v>2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50</v>
      </c>
      <c r="B340" s="822" t="s">
        <v>2403</v>
      </c>
      <c r="C340" s="822" t="s">
        <v>2409</v>
      </c>
      <c r="D340" s="823" t="s">
        <v>3849</v>
      </c>
      <c r="E340" s="824" t="s">
        <v>2425</v>
      </c>
      <c r="F340" s="822" t="s">
        <v>2404</v>
      </c>
      <c r="G340" s="822" t="s">
        <v>2477</v>
      </c>
      <c r="H340" s="822" t="s">
        <v>648</v>
      </c>
      <c r="I340" s="822" t="s">
        <v>1977</v>
      </c>
      <c r="J340" s="822" t="s">
        <v>796</v>
      </c>
      <c r="K340" s="822" t="s">
        <v>1978</v>
      </c>
      <c r="L340" s="825">
        <v>80.010000000000005</v>
      </c>
      <c r="M340" s="825">
        <v>1040.1300000000001</v>
      </c>
      <c r="N340" s="822">
        <v>13</v>
      </c>
      <c r="O340" s="826">
        <v>9.5</v>
      </c>
      <c r="P340" s="825">
        <v>160.02000000000001</v>
      </c>
      <c r="Q340" s="827">
        <v>0.15384615384615383</v>
      </c>
      <c r="R340" s="822">
        <v>2</v>
      </c>
      <c r="S340" s="827">
        <v>0.15384615384615385</v>
      </c>
      <c r="T340" s="826">
        <v>1.5</v>
      </c>
      <c r="U340" s="828">
        <v>0.15789473684210525</v>
      </c>
    </row>
    <row r="341" spans="1:21" ht="14.45" customHeight="1" x14ac:dyDescent="0.2">
      <c r="A341" s="821">
        <v>50</v>
      </c>
      <c r="B341" s="822" t="s">
        <v>2403</v>
      </c>
      <c r="C341" s="822" t="s">
        <v>2409</v>
      </c>
      <c r="D341" s="823" t="s">
        <v>3849</v>
      </c>
      <c r="E341" s="824" t="s">
        <v>2425</v>
      </c>
      <c r="F341" s="822" t="s">
        <v>2404</v>
      </c>
      <c r="G341" s="822" t="s">
        <v>2478</v>
      </c>
      <c r="H341" s="822" t="s">
        <v>648</v>
      </c>
      <c r="I341" s="822" t="s">
        <v>2576</v>
      </c>
      <c r="J341" s="822" t="s">
        <v>2039</v>
      </c>
      <c r="K341" s="822" t="s">
        <v>2060</v>
      </c>
      <c r="L341" s="825">
        <v>31.09</v>
      </c>
      <c r="M341" s="825">
        <v>31.09</v>
      </c>
      <c r="N341" s="822">
        <v>1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50</v>
      </c>
      <c r="B342" s="822" t="s">
        <v>2403</v>
      </c>
      <c r="C342" s="822" t="s">
        <v>2409</v>
      </c>
      <c r="D342" s="823" t="s">
        <v>3849</v>
      </c>
      <c r="E342" s="824" t="s">
        <v>2425</v>
      </c>
      <c r="F342" s="822" t="s">
        <v>2404</v>
      </c>
      <c r="G342" s="822" t="s">
        <v>2459</v>
      </c>
      <c r="H342" s="822" t="s">
        <v>648</v>
      </c>
      <c r="I342" s="822" t="s">
        <v>2077</v>
      </c>
      <c r="J342" s="822" t="s">
        <v>2078</v>
      </c>
      <c r="K342" s="822" t="s">
        <v>2079</v>
      </c>
      <c r="L342" s="825">
        <v>220.53</v>
      </c>
      <c r="M342" s="825">
        <v>220.53</v>
      </c>
      <c r="N342" s="822">
        <v>1</v>
      </c>
      <c r="O342" s="826">
        <v>0.5</v>
      </c>
      <c r="P342" s="825">
        <v>220.53</v>
      </c>
      <c r="Q342" s="827">
        <v>1</v>
      </c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50</v>
      </c>
      <c r="B343" s="822" t="s">
        <v>2403</v>
      </c>
      <c r="C343" s="822" t="s">
        <v>2409</v>
      </c>
      <c r="D343" s="823" t="s">
        <v>3849</v>
      </c>
      <c r="E343" s="824" t="s">
        <v>2425</v>
      </c>
      <c r="F343" s="822" t="s">
        <v>2404</v>
      </c>
      <c r="G343" s="822" t="s">
        <v>2459</v>
      </c>
      <c r="H343" s="822" t="s">
        <v>648</v>
      </c>
      <c r="I343" s="822" t="s">
        <v>2077</v>
      </c>
      <c r="J343" s="822" t="s">
        <v>2078</v>
      </c>
      <c r="K343" s="822" t="s">
        <v>2079</v>
      </c>
      <c r="L343" s="825">
        <v>130.51</v>
      </c>
      <c r="M343" s="825">
        <v>391.53</v>
      </c>
      <c r="N343" s="822">
        <v>3</v>
      </c>
      <c r="O343" s="826">
        <v>1.5</v>
      </c>
      <c r="P343" s="825">
        <v>130.51</v>
      </c>
      <c r="Q343" s="827">
        <v>0.33333333333333331</v>
      </c>
      <c r="R343" s="822">
        <v>1</v>
      </c>
      <c r="S343" s="827">
        <v>0.33333333333333331</v>
      </c>
      <c r="T343" s="826">
        <v>0.5</v>
      </c>
      <c r="U343" s="828">
        <v>0.33333333333333331</v>
      </c>
    </row>
    <row r="344" spans="1:21" ht="14.45" customHeight="1" x14ac:dyDescent="0.2">
      <c r="A344" s="821">
        <v>50</v>
      </c>
      <c r="B344" s="822" t="s">
        <v>2403</v>
      </c>
      <c r="C344" s="822" t="s">
        <v>2409</v>
      </c>
      <c r="D344" s="823" t="s">
        <v>3849</v>
      </c>
      <c r="E344" s="824" t="s">
        <v>2425</v>
      </c>
      <c r="F344" s="822" t="s">
        <v>2404</v>
      </c>
      <c r="G344" s="822" t="s">
        <v>2459</v>
      </c>
      <c r="H344" s="822" t="s">
        <v>329</v>
      </c>
      <c r="I344" s="822" t="s">
        <v>2083</v>
      </c>
      <c r="J344" s="822" t="s">
        <v>2078</v>
      </c>
      <c r="K344" s="822" t="s">
        <v>1089</v>
      </c>
      <c r="L344" s="825">
        <v>143.35</v>
      </c>
      <c r="M344" s="825">
        <v>286.7</v>
      </c>
      <c r="N344" s="822">
        <v>2</v>
      </c>
      <c r="O344" s="826">
        <v>2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50</v>
      </c>
      <c r="B345" s="822" t="s">
        <v>2403</v>
      </c>
      <c r="C345" s="822" t="s">
        <v>2409</v>
      </c>
      <c r="D345" s="823" t="s">
        <v>3849</v>
      </c>
      <c r="E345" s="824" t="s">
        <v>2425</v>
      </c>
      <c r="F345" s="822" t="s">
        <v>2404</v>
      </c>
      <c r="G345" s="822" t="s">
        <v>2459</v>
      </c>
      <c r="H345" s="822" t="s">
        <v>329</v>
      </c>
      <c r="I345" s="822" t="s">
        <v>2083</v>
      </c>
      <c r="J345" s="822" t="s">
        <v>2078</v>
      </c>
      <c r="K345" s="822" t="s">
        <v>1089</v>
      </c>
      <c r="L345" s="825">
        <v>84.83</v>
      </c>
      <c r="M345" s="825">
        <v>169.66</v>
      </c>
      <c r="N345" s="822">
        <v>2</v>
      </c>
      <c r="O345" s="826">
        <v>1</v>
      </c>
      <c r="P345" s="825">
        <v>169.66</v>
      </c>
      <c r="Q345" s="827">
        <v>1</v>
      </c>
      <c r="R345" s="822">
        <v>2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50</v>
      </c>
      <c r="B346" s="822" t="s">
        <v>2403</v>
      </c>
      <c r="C346" s="822" t="s">
        <v>2409</v>
      </c>
      <c r="D346" s="823" t="s">
        <v>3849</v>
      </c>
      <c r="E346" s="824" t="s">
        <v>2425</v>
      </c>
      <c r="F346" s="822" t="s">
        <v>2404</v>
      </c>
      <c r="G346" s="822" t="s">
        <v>2459</v>
      </c>
      <c r="H346" s="822" t="s">
        <v>648</v>
      </c>
      <c r="I346" s="822" t="s">
        <v>2958</v>
      </c>
      <c r="J346" s="822" t="s">
        <v>2081</v>
      </c>
      <c r="K346" s="822" t="s">
        <v>2959</v>
      </c>
      <c r="L346" s="825">
        <v>55.14</v>
      </c>
      <c r="M346" s="825">
        <v>55.14</v>
      </c>
      <c r="N346" s="822">
        <v>1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50</v>
      </c>
      <c r="B347" s="822" t="s">
        <v>2403</v>
      </c>
      <c r="C347" s="822" t="s">
        <v>2409</v>
      </c>
      <c r="D347" s="823" t="s">
        <v>3849</v>
      </c>
      <c r="E347" s="824" t="s">
        <v>2425</v>
      </c>
      <c r="F347" s="822" t="s">
        <v>2404</v>
      </c>
      <c r="G347" s="822" t="s">
        <v>2459</v>
      </c>
      <c r="H347" s="822" t="s">
        <v>329</v>
      </c>
      <c r="I347" s="822" t="s">
        <v>2960</v>
      </c>
      <c r="J347" s="822" t="s">
        <v>2961</v>
      </c>
      <c r="K347" s="822" t="s">
        <v>1089</v>
      </c>
      <c r="L347" s="825">
        <v>143.35</v>
      </c>
      <c r="M347" s="825">
        <v>143.35</v>
      </c>
      <c r="N347" s="822">
        <v>1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50</v>
      </c>
      <c r="B348" s="822" t="s">
        <v>2403</v>
      </c>
      <c r="C348" s="822" t="s">
        <v>2409</v>
      </c>
      <c r="D348" s="823" t="s">
        <v>3849</v>
      </c>
      <c r="E348" s="824" t="s">
        <v>2425</v>
      </c>
      <c r="F348" s="822" t="s">
        <v>2404</v>
      </c>
      <c r="G348" s="822" t="s">
        <v>2600</v>
      </c>
      <c r="H348" s="822" t="s">
        <v>648</v>
      </c>
      <c r="I348" s="822" t="s">
        <v>2307</v>
      </c>
      <c r="J348" s="822" t="s">
        <v>2308</v>
      </c>
      <c r="K348" s="822" t="s">
        <v>2309</v>
      </c>
      <c r="L348" s="825">
        <v>56.06</v>
      </c>
      <c r="M348" s="825">
        <v>56.06</v>
      </c>
      <c r="N348" s="822">
        <v>1</v>
      </c>
      <c r="O348" s="826">
        <v>0.5</v>
      </c>
      <c r="P348" s="825">
        <v>56.06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50</v>
      </c>
      <c r="B349" s="822" t="s">
        <v>2403</v>
      </c>
      <c r="C349" s="822" t="s">
        <v>2409</v>
      </c>
      <c r="D349" s="823" t="s">
        <v>3849</v>
      </c>
      <c r="E349" s="824" t="s">
        <v>2425</v>
      </c>
      <c r="F349" s="822" t="s">
        <v>2404</v>
      </c>
      <c r="G349" s="822" t="s">
        <v>2962</v>
      </c>
      <c r="H349" s="822" t="s">
        <v>329</v>
      </c>
      <c r="I349" s="822" t="s">
        <v>2963</v>
      </c>
      <c r="J349" s="822" t="s">
        <v>2964</v>
      </c>
      <c r="K349" s="822" t="s">
        <v>2965</v>
      </c>
      <c r="L349" s="825">
        <v>200.23</v>
      </c>
      <c r="M349" s="825">
        <v>400.46</v>
      </c>
      <c r="N349" s="822">
        <v>2</v>
      </c>
      <c r="O349" s="826">
        <v>0.5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50</v>
      </c>
      <c r="B350" s="822" t="s">
        <v>2403</v>
      </c>
      <c r="C350" s="822" t="s">
        <v>2409</v>
      </c>
      <c r="D350" s="823" t="s">
        <v>3849</v>
      </c>
      <c r="E350" s="824" t="s">
        <v>2425</v>
      </c>
      <c r="F350" s="822" t="s">
        <v>2404</v>
      </c>
      <c r="G350" s="822" t="s">
        <v>2438</v>
      </c>
      <c r="H350" s="822" t="s">
        <v>329</v>
      </c>
      <c r="I350" s="822" t="s">
        <v>2488</v>
      </c>
      <c r="J350" s="822" t="s">
        <v>786</v>
      </c>
      <c r="K350" s="822" t="s">
        <v>787</v>
      </c>
      <c r="L350" s="825">
        <v>16.38</v>
      </c>
      <c r="M350" s="825">
        <v>16.38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50</v>
      </c>
      <c r="B351" s="822" t="s">
        <v>2403</v>
      </c>
      <c r="C351" s="822" t="s">
        <v>2409</v>
      </c>
      <c r="D351" s="823" t="s">
        <v>3849</v>
      </c>
      <c r="E351" s="824" t="s">
        <v>2425</v>
      </c>
      <c r="F351" s="822" t="s">
        <v>2404</v>
      </c>
      <c r="G351" s="822" t="s">
        <v>2438</v>
      </c>
      <c r="H351" s="822" t="s">
        <v>329</v>
      </c>
      <c r="I351" s="822" t="s">
        <v>2490</v>
      </c>
      <c r="J351" s="822" t="s">
        <v>2491</v>
      </c>
      <c r="K351" s="822" t="s">
        <v>736</v>
      </c>
      <c r="L351" s="825">
        <v>35.11</v>
      </c>
      <c r="M351" s="825">
        <v>140.44</v>
      </c>
      <c r="N351" s="822">
        <v>4</v>
      </c>
      <c r="O351" s="826">
        <v>3.5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50</v>
      </c>
      <c r="B352" s="822" t="s">
        <v>2403</v>
      </c>
      <c r="C352" s="822" t="s">
        <v>2409</v>
      </c>
      <c r="D352" s="823" t="s">
        <v>3849</v>
      </c>
      <c r="E352" s="824" t="s">
        <v>2425</v>
      </c>
      <c r="F352" s="822" t="s">
        <v>2404</v>
      </c>
      <c r="G352" s="822" t="s">
        <v>2438</v>
      </c>
      <c r="H352" s="822" t="s">
        <v>329</v>
      </c>
      <c r="I352" s="822" t="s">
        <v>2602</v>
      </c>
      <c r="J352" s="822" t="s">
        <v>2603</v>
      </c>
      <c r="K352" s="822" t="s">
        <v>736</v>
      </c>
      <c r="L352" s="825">
        <v>35.11</v>
      </c>
      <c r="M352" s="825">
        <v>105.33</v>
      </c>
      <c r="N352" s="822">
        <v>3</v>
      </c>
      <c r="O352" s="826">
        <v>3</v>
      </c>
      <c r="P352" s="825">
        <v>35.11</v>
      </c>
      <c r="Q352" s="827">
        <v>0.33333333333333331</v>
      </c>
      <c r="R352" s="822">
        <v>1</v>
      </c>
      <c r="S352" s="827">
        <v>0.33333333333333331</v>
      </c>
      <c r="T352" s="826">
        <v>1</v>
      </c>
      <c r="U352" s="828">
        <v>0.33333333333333331</v>
      </c>
    </row>
    <row r="353" spans="1:21" ht="14.45" customHeight="1" x14ac:dyDescent="0.2">
      <c r="A353" s="821">
        <v>50</v>
      </c>
      <c r="B353" s="822" t="s">
        <v>2403</v>
      </c>
      <c r="C353" s="822" t="s">
        <v>2409</v>
      </c>
      <c r="D353" s="823" t="s">
        <v>3849</v>
      </c>
      <c r="E353" s="824" t="s">
        <v>2425</v>
      </c>
      <c r="F353" s="822" t="s">
        <v>2404</v>
      </c>
      <c r="G353" s="822" t="s">
        <v>2438</v>
      </c>
      <c r="H353" s="822" t="s">
        <v>329</v>
      </c>
      <c r="I353" s="822" t="s">
        <v>2966</v>
      </c>
      <c r="J353" s="822" t="s">
        <v>731</v>
      </c>
      <c r="K353" s="822" t="s">
        <v>734</v>
      </c>
      <c r="L353" s="825">
        <v>17.559999999999999</v>
      </c>
      <c r="M353" s="825">
        <v>17.559999999999999</v>
      </c>
      <c r="N353" s="822">
        <v>1</v>
      </c>
      <c r="O353" s="826">
        <v>1</v>
      </c>
      <c r="P353" s="825">
        <v>17.559999999999999</v>
      </c>
      <c r="Q353" s="827">
        <v>1</v>
      </c>
      <c r="R353" s="822">
        <v>1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50</v>
      </c>
      <c r="B354" s="822" t="s">
        <v>2403</v>
      </c>
      <c r="C354" s="822" t="s">
        <v>2409</v>
      </c>
      <c r="D354" s="823" t="s">
        <v>3849</v>
      </c>
      <c r="E354" s="824" t="s">
        <v>2425</v>
      </c>
      <c r="F354" s="822" t="s">
        <v>2404</v>
      </c>
      <c r="G354" s="822" t="s">
        <v>2438</v>
      </c>
      <c r="H354" s="822" t="s">
        <v>648</v>
      </c>
      <c r="I354" s="822" t="s">
        <v>2031</v>
      </c>
      <c r="J354" s="822" t="s">
        <v>731</v>
      </c>
      <c r="K354" s="822" t="s">
        <v>734</v>
      </c>
      <c r="L354" s="825">
        <v>17.559999999999999</v>
      </c>
      <c r="M354" s="825">
        <v>17.559999999999999</v>
      </c>
      <c r="N354" s="822">
        <v>1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50</v>
      </c>
      <c r="B355" s="822" t="s">
        <v>2403</v>
      </c>
      <c r="C355" s="822" t="s">
        <v>2409</v>
      </c>
      <c r="D355" s="823" t="s">
        <v>3849</v>
      </c>
      <c r="E355" s="824" t="s">
        <v>2425</v>
      </c>
      <c r="F355" s="822" t="s">
        <v>2404</v>
      </c>
      <c r="G355" s="822" t="s">
        <v>2438</v>
      </c>
      <c r="H355" s="822" t="s">
        <v>329</v>
      </c>
      <c r="I355" s="822" t="s">
        <v>2492</v>
      </c>
      <c r="J355" s="822" t="s">
        <v>2030</v>
      </c>
      <c r="K355" s="822" t="s">
        <v>734</v>
      </c>
      <c r="L355" s="825">
        <v>17.559999999999999</v>
      </c>
      <c r="M355" s="825">
        <v>17.559999999999999</v>
      </c>
      <c r="N355" s="822">
        <v>1</v>
      </c>
      <c r="O355" s="826">
        <v>1</v>
      </c>
      <c r="P355" s="825">
        <v>17.559999999999999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50</v>
      </c>
      <c r="B356" s="822" t="s">
        <v>2403</v>
      </c>
      <c r="C356" s="822" t="s">
        <v>2409</v>
      </c>
      <c r="D356" s="823" t="s">
        <v>3849</v>
      </c>
      <c r="E356" s="824" t="s">
        <v>2425</v>
      </c>
      <c r="F356" s="822" t="s">
        <v>2404</v>
      </c>
      <c r="G356" s="822" t="s">
        <v>2438</v>
      </c>
      <c r="H356" s="822" t="s">
        <v>329</v>
      </c>
      <c r="I356" s="822" t="s">
        <v>2029</v>
      </c>
      <c r="J356" s="822" t="s">
        <v>2030</v>
      </c>
      <c r="K356" s="822" t="s">
        <v>734</v>
      </c>
      <c r="L356" s="825">
        <v>17.559999999999999</v>
      </c>
      <c r="M356" s="825">
        <v>17.559999999999999</v>
      </c>
      <c r="N356" s="822">
        <v>1</v>
      </c>
      <c r="O356" s="826">
        <v>0.5</v>
      </c>
      <c r="P356" s="825">
        <v>17.559999999999999</v>
      </c>
      <c r="Q356" s="827">
        <v>1</v>
      </c>
      <c r="R356" s="822">
        <v>1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50</v>
      </c>
      <c r="B357" s="822" t="s">
        <v>2403</v>
      </c>
      <c r="C357" s="822" t="s">
        <v>2409</v>
      </c>
      <c r="D357" s="823" t="s">
        <v>3849</v>
      </c>
      <c r="E357" s="824" t="s">
        <v>2425</v>
      </c>
      <c r="F357" s="822" t="s">
        <v>2404</v>
      </c>
      <c r="G357" s="822" t="s">
        <v>2438</v>
      </c>
      <c r="H357" s="822" t="s">
        <v>329</v>
      </c>
      <c r="I357" s="822" t="s">
        <v>2967</v>
      </c>
      <c r="J357" s="822" t="s">
        <v>2030</v>
      </c>
      <c r="K357" s="822" t="s">
        <v>736</v>
      </c>
      <c r="L357" s="825">
        <v>35.11</v>
      </c>
      <c r="M357" s="825">
        <v>35.11</v>
      </c>
      <c r="N357" s="822">
        <v>1</v>
      </c>
      <c r="O357" s="826">
        <v>0.5</v>
      </c>
      <c r="P357" s="825">
        <v>35.11</v>
      </c>
      <c r="Q357" s="827">
        <v>1</v>
      </c>
      <c r="R357" s="822">
        <v>1</v>
      </c>
      <c r="S357" s="827">
        <v>1</v>
      </c>
      <c r="T357" s="826">
        <v>0.5</v>
      </c>
      <c r="U357" s="828">
        <v>1</v>
      </c>
    </row>
    <row r="358" spans="1:21" ht="14.45" customHeight="1" x14ac:dyDescent="0.2">
      <c r="A358" s="821">
        <v>50</v>
      </c>
      <c r="B358" s="822" t="s">
        <v>2403</v>
      </c>
      <c r="C358" s="822" t="s">
        <v>2409</v>
      </c>
      <c r="D358" s="823" t="s">
        <v>3849</v>
      </c>
      <c r="E358" s="824" t="s">
        <v>2425</v>
      </c>
      <c r="F358" s="822" t="s">
        <v>2404</v>
      </c>
      <c r="G358" s="822" t="s">
        <v>2896</v>
      </c>
      <c r="H358" s="822" t="s">
        <v>329</v>
      </c>
      <c r="I358" s="822" t="s">
        <v>2897</v>
      </c>
      <c r="J358" s="822" t="s">
        <v>2898</v>
      </c>
      <c r="K358" s="822" t="s">
        <v>1057</v>
      </c>
      <c r="L358" s="825">
        <v>0</v>
      </c>
      <c r="M358" s="825">
        <v>0</v>
      </c>
      <c r="N358" s="822">
        <v>1</v>
      </c>
      <c r="O358" s="826">
        <v>1</v>
      </c>
      <c r="P358" s="825">
        <v>0</v>
      </c>
      <c r="Q358" s="827"/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50</v>
      </c>
      <c r="B359" s="822" t="s">
        <v>2403</v>
      </c>
      <c r="C359" s="822" t="s">
        <v>2409</v>
      </c>
      <c r="D359" s="823" t="s">
        <v>3849</v>
      </c>
      <c r="E359" s="824" t="s">
        <v>2425</v>
      </c>
      <c r="F359" s="822" t="s">
        <v>2404</v>
      </c>
      <c r="G359" s="822" t="s">
        <v>2968</v>
      </c>
      <c r="H359" s="822" t="s">
        <v>329</v>
      </c>
      <c r="I359" s="822" t="s">
        <v>2969</v>
      </c>
      <c r="J359" s="822" t="s">
        <v>2970</v>
      </c>
      <c r="K359" s="822" t="s">
        <v>2971</v>
      </c>
      <c r="L359" s="825">
        <v>314.11</v>
      </c>
      <c r="M359" s="825">
        <v>314.11</v>
      </c>
      <c r="N359" s="822">
        <v>1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50</v>
      </c>
      <c r="B360" s="822" t="s">
        <v>2403</v>
      </c>
      <c r="C360" s="822" t="s">
        <v>2409</v>
      </c>
      <c r="D360" s="823" t="s">
        <v>3849</v>
      </c>
      <c r="E360" s="824" t="s">
        <v>2425</v>
      </c>
      <c r="F360" s="822" t="s">
        <v>2404</v>
      </c>
      <c r="G360" s="822" t="s">
        <v>2435</v>
      </c>
      <c r="H360" s="822" t="s">
        <v>329</v>
      </c>
      <c r="I360" s="822" t="s">
        <v>2605</v>
      </c>
      <c r="J360" s="822" t="s">
        <v>1311</v>
      </c>
      <c r="K360" s="822" t="s">
        <v>1312</v>
      </c>
      <c r="L360" s="825">
        <v>134.44999999999999</v>
      </c>
      <c r="M360" s="825">
        <v>268.89999999999998</v>
      </c>
      <c r="N360" s="822">
        <v>2</v>
      </c>
      <c r="O360" s="826">
        <v>2</v>
      </c>
      <c r="P360" s="825">
        <v>268.89999999999998</v>
      </c>
      <c r="Q360" s="827">
        <v>1</v>
      </c>
      <c r="R360" s="822">
        <v>2</v>
      </c>
      <c r="S360" s="827">
        <v>1</v>
      </c>
      <c r="T360" s="826">
        <v>2</v>
      </c>
      <c r="U360" s="828">
        <v>1</v>
      </c>
    </row>
    <row r="361" spans="1:21" ht="14.45" customHeight="1" x14ac:dyDescent="0.2">
      <c r="A361" s="821">
        <v>50</v>
      </c>
      <c r="B361" s="822" t="s">
        <v>2403</v>
      </c>
      <c r="C361" s="822" t="s">
        <v>2409</v>
      </c>
      <c r="D361" s="823" t="s">
        <v>3849</v>
      </c>
      <c r="E361" s="824" t="s">
        <v>2425</v>
      </c>
      <c r="F361" s="822" t="s">
        <v>2404</v>
      </c>
      <c r="G361" s="822" t="s">
        <v>2435</v>
      </c>
      <c r="H361" s="822" t="s">
        <v>329</v>
      </c>
      <c r="I361" s="822" t="s">
        <v>2605</v>
      </c>
      <c r="J361" s="822" t="s">
        <v>1311</v>
      </c>
      <c r="K361" s="822" t="s">
        <v>1312</v>
      </c>
      <c r="L361" s="825">
        <v>235.78</v>
      </c>
      <c r="M361" s="825">
        <v>235.78</v>
      </c>
      <c r="N361" s="822">
        <v>1</v>
      </c>
      <c r="O361" s="826">
        <v>0.5</v>
      </c>
      <c r="P361" s="825">
        <v>235.78</v>
      </c>
      <c r="Q361" s="827">
        <v>1</v>
      </c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50</v>
      </c>
      <c r="B362" s="822" t="s">
        <v>2403</v>
      </c>
      <c r="C362" s="822" t="s">
        <v>2409</v>
      </c>
      <c r="D362" s="823" t="s">
        <v>3849</v>
      </c>
      <c r="E362" s="824" t="s">
        <v>2425</v>
      </c>
      <c r="F362" s="822" t="s">
        <v>2404</v>
      </c>
      <c r="G362" s="822" t="s">
        <v>2972</v>
      </c>
      <c r="H362" s="822" t="s">
        <v>648</v>
      </c>
      <c r="I362" s="822" t="s">
        <v>2264</v>
      </c>
      <c r="J362" s="822" t="s">
        <v>1316</v>
      </c>
      <c r="K362" s="822" t="s">
        <v>2265</v>
      </c>
      <c r="L362" s="825">
        <v>176.32</v>
      </c>
      <c r="M362" s="825">
        <v>176.32</v>
      </c>
      <c r="N362" s="822">
        <v>1</v>
      </c>
      <c r="O362" s="826">
        <v>0.5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50</v>
      </c>
      <c r="B363" s="822" t="s">
        <v>2403</v>
      </c>
      <c r="C363" s="822" t="s">
        <v>2409</v>
      </c>
      <c r="D363" s="823" t="s">
        <v>3849</v>
      </c>
      <c r="E363" s="824" t="s">
        <v>2425</v>
      </c>
      <c r="F363" s="822" t="s">
        <v>2404</v>
      </c>
      <c r="G363" s="822" t="s">
        <v>2466</v>
      </c>
      <c r="H363" s="822" t="s">
        <v>329</v>
      </c>
      <c r="I363" s="822" t="s">
        <v>2467</v>
      </c>
      <c r="J363" s="822" t="s">
        <v>2468</v>
      </c>
      <c r="K363" s="822" t="s">
        <v>772</v>
      </c>
      <c r="L363" s="825">
        <v>78.33</v>
      </c>
      <c r="M363" s="825">
        <v>78.33</v>
      </c>
      <c r="N363" s="822">
        <v>1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50</v>
      </c>
      <c r="B364" s="822" t="s">
        <v>2403</v>
      </c>
      <c r="C364" s="822" t="s">
        <v>2409</v>
      </c>
      <c r="D364" s="823" t="s">
        <v>3849</v>
      </c>
      <c r="E364" s="824" t="s">
        <v>2425</v>
      </c>
      <c r="F364" s="822" t="s">
        <v>2404</v>
      </c>
      <c r="G364" s="822" t="s">
        <v>2973</v>
      </c>
      <c r="H364" s="822" t="s">
        <v>329</v>
      </c>
      <c r="I364" s="822" t="s">
        <v>2974</v>
      </c>
      <c r="J364" s="822" t="s">
        <v>1151</v>
      </c>
      <c r="K364" s="822" t="s">
        <v>1152</v>
      </c>
      <c r="L364" s="825">
        <v>147.85</v>
      </c>
      <c r="M364" s="825">
        <v>147.85</v>
      </c>
      <c r="N364" s="822">
        <v>1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50</v>
      </c>
      <c r="B365" s="822" t="s">
        <v>2403</v>
      </c>
      <c r="C365" s="822" t="s">
        <v>2409</v>
      </c>
      <c r="D365" s="823" t="s">
        <v>3849</v>
      </c>
      <c r="E365" s="824" t="s">
        <v>2425</v>
      </c>
      <c r="F365" s="822" t="s">
        <v>2404</v>
      </c>
      <c r="G365" s="822" t="s">
        <v>2973</v>
      </c>
      <c r="H365" s="822" t="s">
        <v>329</v>
      </c>
      <c r="I365" s="822" t="s">
        <v>2975</v>
      </c>
      <c r="J365" s="822" t="s">
        <v>2976</v>
      </c>
      <c r="K365" s="822" t="s">
        <v>2765</v>
      </c>
      <c r="L365" s="825">
        <v>656.81</v>
      </c>
      <c r="M365" s="825">
        <v>656.81</v>
      </c>
      <c r="N365" s="822">
        <v>1</v>
      </c>
      <c r="O365" s="826">
        <v>0.5</v>
      </c>
      <c r="P365" s="825">
        <v>656.81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50</v>
      </c>
      <c r="B366" s="822" t="s">
        <v>2403</v>
      </c>
      <c r="C366" s="822" t="s">
        <v>2409</v>
      </c>
      <c r="D366" s="823" t="s">
        <v>3849</v>
      </c>
      <c r="E366" s="824" t="s">
        <v>2425</v>
      </c>
      <c r="F366" s="822" t="s">
        <v>2404</v>
      </c>
      <c r="G366" s="822" t="s">
        <v>2977</v>
      </c>
      <c r="H366" s="822" t="s">
        <v>329</v>
      </c>
      <c r="I366" s="822" t="s">
        <v>2978</v>
      </c>
      <c r="J366" s="822" t="s">
        <v>1579</v>
      </c>
      <c r="K366" s="822" t="s">
        <v>1581</v>
      </c>
      <c r="L366" s="825">
        <v>52.78</v>
      </c>
      <c r="M366" s="825">
        <v>105.56</v>
      </c>
      <c r="N366" s="822">
        <v>2</v>
      </c>
      <c r="O366" s="826">
        <v>0.5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50</v>
      </c>
      <c r="B367" s="822" t="s">
        <v>2403</v>
      </c>
      <c r="C367" s="822" t="s">
        <v>2409</v>
      </c>
      <c r="D367" s="823" t="s">
        <v>3849</v>
      </c>
      <c r="E367" s="824" t="s">
        <v>2425</v>
      </c>
      <c r="F367" s="822" t="s">
        <v>2404</v>
      </c>
      <c r="G367" s="822" t="s">
        <v>2633</v>
      </c>
      <c r="H367" s="822" t="s">
        <v>329</v>
      </c>
      <c r="I367" s="822" t="s">
        <v>2979</v>
      </c>
      <c r="J367" s="822" t="s">
        <v>813</v>
      </c>
      <c r="K367" s="822" t="s">
        <v>2980</v>
      </c>
      <c r="L367" s="825">
        <v>91.11</v>
      </c>
      <c r="M367" s="825">
        <v>182.22</v>
      </c>
      <c r="N367" s="822">
        <v>2</v>
      </c>
      <c r="O367" s="826">
        <v>1</v>
      </c>
      <c r="P367" s="825">
        <v>182.22</v>
      </c>
      <c r="Q367" s="827">
        <v>1</v>
      </c>
      <c r="R367" s="822">
        <v>2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50</v>
      </c>
      <c r="B368" s="822" t="s">
        <v>2403</v>
      </c>
      <c r="C368" s="822" t="s">
        <v>2409</v>
      </c>
      <c r="D368" s="823" t="s">
        <v>3849</v>
      </c>
      <c r="E368" s="824" t="s">
        <v>2425</v>
      </c>
      <c r="F368" s="822" t="s">
        <v>2404</v>
      </c>
      <c r="G368" s="822" t="s">
        <v>2981</v>
      </c>
      <c r="H368" s="822" t="s">
        <v>329</v>
      </c>
      <c r="I368" s="822" t="s">
        <v>2982</v>
      </c>
      <c r="J368" s="822" t="s">
        <v>887</v>
      </c>
      <c r="K368" s="822" t="s">
        <v>2983</v>
      </c>
      <c r="L368" s="825">
        <v>159.16999999999999</v>
      </c>
      <c r="M368" s="825">
        <v>477.51</v>
      </c>
      <c r="N368" s="822">
        <v>3</v>
      </c>
      <c r="O368" s="826">
        <v>2</v>
      </c>
      <c r="P368" s="825">
        <v>318.33999999999997</v>
      </c>
      <c r="Q368" s="827">
        <v>0.66666666666666663</v>
      </c>
      <c r="R368" s="822">
        <v>2</v>
      </c>
      <c r="S368" s="827">
        <v>0.66666666666666663</v>
      </c>
      <c r="T368" s="826">
        <v>1</v>
      </c>
      <c r="U368" s="828">
        <v>0.5</v>
      </c>
    </row>
    <row r="369" spans="1:21" ht="14.45" customHeight="1" x14ac:dyDescent="0.2">
      <c r="A369" s="821">
        <v>50</v>
      </c>
      <c r="B369" s="822" t="s">
        <v>2403</v>
      </c>
      <c r="C369" s="822" t="s">
        <v>2409</v>
      </c>
      <c r="D369" s="823" t="s">
        <v>3849</v>
      </c>
      <c r="E369" s="824" t="s">
        <v>2425</v>
      </c>
      <c r="F369" s="822" t="s">
        <v>2404</v>
      </c>
      <c r="G369" s="822" t="s">
        <v>2984</v>
      </c>
      <c r="H369" s="822" t="s">
        <v>329</v>
      </c>
      <c r="I369" s="822" t="s">
        <v>2985</v>
      </c>
      <c r="J369" s="822" t="s">
        <v>2986</v>
      </c>
      <c r="K369" s="822" t="s">
        <v>2355</v>
      </c>
      <c r="L369" s="825">
        <v>123.2</v>
      </c>
      <c r="M369" s="825">
        <v>123.2</v>
      </c>
      <c r="N369" s="822">
        <v>1</v>
      </c>
      <c r="O369" s="826">
        <v>1</v>
      </c>
      <c r="P369" s="825">
        <v>123.2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50</v>
      </c>
      <c r="B370" s="822" t="s">
        <v>2403</v>
      </c>
      <c r="C370" s="822" t="s">
        <v>2409</v>
      </c>
      <c r="D370" s="823" t="s">
        <v>3849</v>
      </c>
      <c r="E370" s="824" t="s">
        <v>2425</v>
      </c>
      <c r="F370" s="822" t="s">
        <v>2404</v>
      </c>
      <c r="G370" s="822" t="s">
        <v>2641</v>
      </c>
      <c r="H370" s="822" t="s">
        <v>329</v>
      </c>
      <c r="I370" s="822" t="s">
        <v>2642</v>
      </c>
      <c r="J370" s="822" t="s">
        <v>1243</v>
      </c>
      <c r="K370" s="822" t="s">
        <v>2643</v>
      </c>
      <c r="L370" s="825">
        <v>414.96</v>
      </c>
      <c r="M370" s="825">
        <v>829.92</v>
      </c>
      <c r="N370" s="822">
        <v>2</v>
      </c>
      <c r="O370" s="826">
        <v>1.5</v>
      </c>
      <c r="P370" s="825">
        <v>414.96</v>
      </c>
      <c r="Q370" s="827">
        <v>0.5</v>
      </c>
      <c r="R370" s="822">
        <v>1</v>
      </c>
      <c r="S370" s="827">
        <v>0.5</v>
      </c>
      <c r="T370" s="826">
        <v>1</v>
      </c>
      <c r="U370" s="828">
        <v>0.66666666666666663</v>
      </c>
    </row>
    <row r="371" spans="1:21" ht="14.45" customHeight="1" x14ac:dyDescent="0.2">
      <c r="A371" s="821">
        <v>50</v>
      </c>
      <c r="B371" s="822" t="s">
        <v>2403</v>
      </c>
      <c r="C371" s="822" t="s">
        <v>2409</v>
      </c>
      <c r="D371" s="823" t="s">
        <v>3849</v>
      </c>
      <c r="E371" s="824" t="s">
        <v>2425</v>
      </c>
      <c r="F371" s="822" t="s">
        <v>2404</v>
      </c>
      <c r="G371" s="822" t="s">
        <v>2641</v>
      </c>
      <c r="H371" s="822" t="s">
        <v>329</v>
      </c>
      <c r="I371" s="822" t="s">
        <v>2987</v>
      </c>
      <c r="J371" s="822" t="s">
        <v>2988</v>
      </c>
      <c r="K371" s="822" t="s">
        <v>2989</v>
      </c>
      <c r="L371" s="825">
        <v>124.49</v>
      </c>
      <c r="M371" s="825">
        <v>124.49</v>
      </c>
      <c r="N371" s="822">
        <v>1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50</v>
      </c>
      <c r="B372" s="822" t="s">
        <v>2403</v>
      </c>
      <c r="C372" s="822" t="s">
        <v>2409</v>
      </c>
      <c r="D372" s="823" t="s">
        <v>3849</v>
      </c>
      <c r="E372" s="824" t="s">
        <v>2425</v>
      </c>
      <c r="F372" s="822" t="s">
        <v>2404</v>
      </c>
      <c r="G372" s="822" t="s">
        <v>2641</v>
      </c>
      <c r="H372" s="822" t="s">
        <v>329</v>
      </c>
      <c r="I372" s="822" t="s">
        <v>2990</v>
      </c>
      <c r="J372" s="822" t="s">
        <v>2991</v>
      </c>
      <c r="K372" s="822" t="s">
        <v>2044</v>
      </c>
      <c r="L372" s="825">
        <v>414.96</v>
      </c>
      <c r="M372" s="825">
        <v>414.96</v>
      </c>
      <c r="N372" s="822">
        <v>1</v>
      </c>
      <c r="O372" s="826">
        <v>1</v>
      </c>
      <c r="P372" s="825">
        <v>414.96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50</v>
      </c>
      <c r="B373" s="822" t="s">
        <v>2403</v>
      </c>
      <c r="C373" s="822" t="s">
        <v>2409</v>
      </c>
      <c r="D373" s="823" t="s">
        <v>3849</v>
      </c>
      <c r="E373" s="824" t="s">
        <v>2425</v>
      </c>
      <c r="F373" s="822" t="s">
        <v>2404</v>
      </c>
      <c r="G373" s="822" t="s">
        <v>2495</v>
      </c>
      <c r="H373" s="822" t="s">
        <v>648</v>
      </c>
      <c r="I373" s="822" t="s">
        <v>1993</v>
      </c>
      <c r="J373" s="822" t="s">
        <v>1994</v>
      </c>
      <c r="K373" s="822" t="s">
        <v>1995</v>
      </c>
      <c r="L373" s="825">
        <v>42.51</v>
      </c>
      <c r="M373" s="825">
        <v>255.05999999999997</v>
      </c>
      <c r="N373" s="822">
        <v>6</v>
      </c>
      <c r="O373" s="826">
        <v>3.5</v>
      </c>
      <c r="P373" s="825">
        <v>42.51</v>
      </c>
      <c r="Q373" s="827">
        <v>0.16666666666666669</v>
      </c>
      <c r="R373" s="822">
        <v>1</v>
      </c>
      <c r="S373" s="827">
        <v>0.16666666666666666</v>
      </c>
      <c r="T373" s="826">
        <v>0.5</v>
      </c>
      <c r="U373" s="828">
        <v>0.14285714285714285</v>
      </c>
    </row>
    <row r="374" spans="1:21" ht="14.45" customHeight="1" x14ac:dyDescent="0.2">
      <c r="A374" s="821">
        <v>50</v>
      </c>
      <c r="B374" s="822" t="s">
        <v>2403</v>
      </c>
      <c r="C374" s="822" t="s">
        <v>2409</v>
      </c>
      <c r="D374" s="823" t="s">
        <v>3849</v>
      </c>
      <c r="E374" s="824" t="s">
        <v>2425</v>
      </c>
      <c r="F374" s="822" t="s">
        <v>2404</v>
      </c>
      <c r="G374" s="822" t="s">
        <v>2495</v>
      </c>
      <c r="H374" s="822" t="s">
        <v>329</v>
      </c>
      <c r="I374" s="822" t="s">
        <v>2000</v>
      </c>
      <c r="J374" s="822" t="s">
        <v>935</v>
      </c>
      <c r="K374" s="822" t="s">
        <v>1995</v>
      </c>
      <c r="L374" s="825">
        <v>42.51</v>
      </c>
      <c r="M374" s="825">
        <v>127.53</v>
      </c>
      <c r="N374" s="822">
        <v>3</v>
      </c>
      <c r="O374" s="826">
        <v>2.5</v>
      </c>
      <c r="P374" s="825">
        <v>85.02</v>
      </c>
      <c r="Q374" s="827">
        <v>0.66666666666666663</v>
      </c>
      <c r="R374" s="822">
        <v>2</v>
      </c>
      <c r="S374" s="827">
        <v>0.66666666666666663</v>
      </c>
      <c r="T374" s="826">
        <v>1.5</v>
      </c>
      <c r="U374" s="828">
        <v>0.6</v>
      </c>
    </row>
    <row r="375" spans="1:21" ht="14.45" customHeight="1" x14ac:dyDescent="0.2">
      <c r="A375" s="821">
        <v>50</v>
      </c>
      <c r="B375" s="822" t="s">
        <v>2403</v>
      </c>
      <c r="C375" s="822" t="s">
        <v>2409</v>
      </c>
      <c r="D375" s="823" t="s">
        <v>3849</v>
      </c>
      <c r="E375" s="824" t="s">
        <v>2425</v>
      </c>
      <c r="F375" s="822" t="s">
        <v>2404</v>
      </c>
      <c r="G375" s="822" t="s">
        <v>2992</v>
      </c>
      <c r="H375" s="822" t="s">
        <v>329</v>
      </c>
      <c r="I375" s="822" t="s">
        <v>2993</v>
      </c>
      <c r="J375" s="822" t="s">
        <v>2994</v>
      </c>
      <c r="K375" s="822" t="s">
        <v>2201</v>
      </c>
      <c r="L375" s="825">
        <v>339.47</v>
      </c>
      <c r="M375" s="825">
        <v>339.47</v>
      </c>
      <c r="N375" s="822">
        <v>1</v>
      </c>
      <c r="O375" s="826">
        <v>0.5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50</v>
      </c>
      <c r="B376" s="822" t="s">
        <v>2403</v>
      </c>
      <c r="C376" s="822" t="s">
        <v>2409</v>
      </c>
      <c r="D376" s="823" t="s">
        <v>3849</v>
      </c>
      <c r="E376" s="824" t="s">
        <v>2425</v>
      </c>
      <c r="F376" s="822" t="s">
        <v>2404</v>
      </c>
      <c r="G376" s="822" t="s">
        <v>2992</v>
      </c>
      <c r="H376" s="822" t="s">
        <v>329</v>
      </c>
      <c r="I376" s="822" t="s">
        <v>2995</v>
      </c>
      <c r="J376" s="822" t="s">
        <v>2996</v>
      </c>
      <c r="K376" s="822" t="s">
        <v>2201</v>
      </c>
      <c r="L376" s="825">
        <v>339.47</v>
      </c>
      <c r="M376" s="825">
        <v>678.94</v>
      </c>
      <c r="N376" s="822">
        <v>2</v>
      </c>
      <c r="O376" s="826">
        <v>2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50</v>
      </c>
      <c r="B377" s="822" t="s">
        <v>2403</v>
      </c>
      <c r="C377" s="822" t="s">
        <v>2409</v>
      </c>
      <c r="D377" s="823" t="s">
        <v>3849</v>
      </c>
      <c r="E377" s="824" t="s">
        <v>2425</v>
      </c>
      <c r="F377" s="822" t="s">
        <v>2404</v>
      </c>
      <c r="G377" s="822" t="s">
        <v>2997</v>
      </c>
      <c r="H377" s="822" t="s">
        <v>648</v>
      </c>
      <c r="I377" s="822" t="s">
        <v>1929</v>
      </c>
      <c r="J377" s="822" t="s">
        <v>1930</v>
      </c>
      <c r="K377" s="822" t="s">
        <v>1931</v>
      </c>
      <c r="L377" s="825">
        <v>20.83</v>
      </c>
      <c r="M377" s="825">
        <v>20.83</v>
      </c>
      <c r="N377" s="822">
        <v>1</v>
      </c>
      <c r="O377" s="826">
        <v>0.5</v>
      </c>
      <c r="P377" s="825">
        <v>20.83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50</v>
      </c>
      <c r="B378" s="822" t="s">
        <v>2403</v>
      </c>
      <c r="C378" s="822" t="s">
        <v>2409</v>
      </c>
      <c r="D378" s="823" t="s">
        <v>3849</v>
      </c>
      <c r="E378" s="824" t="s">
        <v>2425</v>
      </c>
      <c r="F378" s="822" t="s">
        <v>2404</v>
      </c>
      <c r="G378" s="822" t="s">
        <v>2998</v>
      </c>
      <c r="H378" s="822" t="s">
        <v>329</v>
      </c>
      <c r="I378" s="822" t="s">
        <v>2999</v>
      </c>
      <c r="J378" s="822" t="s">
        <v>3000</v>
      </c>
      <c r="K378" s="822" t="s">
        <v>3001</v>
      </c>
      <c r="L378" s="825">
        <v>101.72</v>
      </c>
      <c r="M378" s="825">
        <v>101.72</v>
      </c>
      <c r="N378" s="822">
        <v>1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50</v>
      </c>
      <c r="B379" s="822" t="s">
        <v>2403</v>
      </c>
      <c r="C379" s="822" t="s">
        <v>2409</v>
      </c>
      <c r="D379" s="823" t="s">
        <v>3849</v>
      </c>
      <c r="E379" s="824" t="s">
        <v>2425</v>
      </c>
      <c r="F379" s="822" t="s">
        <v>2404</v>
      </c>
      <c r="G379" s="822" t="s">
        <v>2650</v>
      </c>
      <c r="H379" s="822" t="s">
        <v>329</v>
      </c>
      <c r="I379" s="822" t="s">
        <v>3002</v>
      </c>
      <c r="J379" s="822" t="s">
        <v>1070</v>
      </c>
      <c r="K379" s="822" t="s">
        <v>3003</v>
      </c>
      <c r="L379" s="825">
        <v>84.39</v>
      </c>
      <c r="M379" s="825">
        <v>84.39</v>
      </c>
      <c r="N379" s="822">
        <v>1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50</v>
      </c>
      <c r="B380" s="822" t="s">
        <v>2403</v>
      </c>
      <c r="C380" s="822" t="s">
        <v>2409</v>
      </c>
      <c r="D380" s="823" t="s">
        <v>3849</v>
      </c>
      <c r="E380" s="824" t="s">
        <v>2425</v>
      </c>
      <c r="F380" s="822" t="s">
        <v>2404</v>
      </c>
      <c r="G380" s="822" t="s">
        <v>2664</v>
      </c>
      <c r="H380" s="822" t="s">
        <v>329</v>
      </c>
      <c r="I380" s="822" t="s">
        <v>2665</v>
      </c>
      <c r="J380" s="822" t="s">
        <v>1025</v>
      </c>
      <c r="K380" s="822" t="s">
        <v>2666</v>
      </c>
      <c r="L380" s="825">
        <v>45.03</v>
      </c>
      <c r="M380" s="825">
        <v>270.18</v>
      </c>
      <c r="N380" s="822">
        <v>6</v>
      </c>
      <c r="O380" s="826">
        <v>5.5</v>
      </c>
      <c r="P380" s="825">
        <v>90.06</v>
      </c>
      <c r="Q380" s="827">
        <v>0.33333333333333331</v>
      </c>
      <c r="R380" s="822">
        <v>2</v>
      </c>
      <c r="S380" s="827">
        <v>0.33333333333333331</v>
      </c>
      <c r="T380" s="826">
        <v>2</v>
      </c>
      <c r="U380" s="828">
        <v>0.36363636363636365</v>
      </c>
    </row>
    <row r="381" spans="1:21" ht="14.45" customHeight="1" x14ac:dyDescent="0.2">
      <c r="A381" s="821">
        <v>50</v>
      </c>
      <c r="B381" s="822" t="s">
        <v>2403</v>
      </c>
      <c r="C381" s="822" t="s">
        <v>2409</v>
      </c>
      <c r="D381" s="823" t="s">
        <v>3849</v>
      </c>
      <c r="E381" s="824" t="s">
        <v>2425</v>
      </c>
      <c r="F381" s="822" t="s">
        <v>2404</v>
      </c>
      <c r="G381" s="822" t="s">
        <v>2667</v>
      </c>
      <c r="H381" s="822" t="s">
        <v>329</v>
      </c>
      <c r="I381" s="822" t="s">
        <v>3004</v>
      </c>
      <c r="J381" s="822" t="s">
        <v>1296</v>
      </c>
      <c r="K381" s="822" t="s">
        <v>3005</v>
      </c>
      <c r="L381" s="825">
        <v>49.04</v>
      </c>
      <c r="M381" s="825">
        <v>49.04</v>
      </c>
      <c r="N381" s="822">
        <v>1</v>
      </c>
      <c r="O381" s="826">
        <v>0.5</v>
      </c>
      <c r="P381" s="825">
        <v>49.04</v>
      </c>
      <c r="Q381" s="827">
        <v>1</v>
      </c>
      <c r="R381" s="822">
        <v>1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50</v>
      </c>
      <c r="B382" s="822" t="s">
        <v>2403</v>
      </c>
      <c r="C382" s="822" t="s">
        <v>2409</v>
      </c>
      <c r="D382" s="823" t="s">
        <v>3849</v>
      </c>
      <c r="E382" s="824" t="s">
        <v>2425</v>
      </c>
      <c r="F382" s="822" t="s">
        <v>2404</v>
      </c>
      <c r="G382" s="822" t="s">
        <v>2672</v>
      </c>
      <c r="H382" s="822" t="s">
        <v>329</v>
      </c>
      <c r="I382" s="822" t="s">
        <v>3006</v>
      </c>
      <c r="J382" s="822" t="s">
        <v>1010</v>
      </c>
      <c r="K382" s="822" t="s">
        <v>3007</v>
      </c>
      <c r="L382" s="825">
        <v>164.01</v>
      </c>
      <c r="M382" s="825">
        <v>164.01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50</v>
      </c>
      <c r="B383" s="822" t="s">
        <v>2403</v>
      </c>
      <c r="C383" s="822" t="s">
        <v>2409</v>
      </c>
      <c r="D383" s="823" t="s">
        <v>3849</v>
      </c>
      <c r="E383" s="824" t="s">
        <v>2425</v>
      </c>
      <c r="F383" s="822" t="s">
        <v>2404</v>
      </c>
      <c r="G383" s="822" t="s">
        <v>2678</v>
      </c>
      <c r="H383" s="822" t="s">
        <v>329</v>
      </c>
      <c r="I383" s="822" t="s">
        <v>2679</v>
      </c>
      <c r="J383" s="822" t="s">
        <v>1382</v>
      </c>
      <c r="K383" s="822" t="s">
        <v>2680</v>
      </c>
      <c r="L383" s="825">
        <v>42.14</v>
      </c>
      <c r="M383" s="825">
        <v>84.28</v>
      </c>
      <c r="N383" s="822">
        <v>2</v>
      </c>
      <c r="O383" s="826">
        <v>2</v>
      </c>
      <c r="P383" s="825">
        <v>42.14</v>
      </c>
      <c r="Q383" s="827">
        <v>0.5</v>
      </c>
      <c r="R383" s="822">
        <v>1</v>
      </c>
      <c r="S383" s="827">
        <v>0.5</v>
      </c>
      <c r="T383" s="826">
        <v>1</v>
      </c>
      <c r="U383" s="828">
        <v>0.5</v>
      </c>
    </row>
    <row r="384" spans="1:21" ht="14.45" customHeight="1" x14ac:dyDescent="0.2">
      <c r="A384" s="821">
        <v>50</v>
      </c>
      <c r="B384" s="822" t="s">
        <v>2403</v>
      </c>
      <c r="C384" s="822" t="s">
        <v>2409</v>
      </c>
      <c r="D384" s="823" t="s">
        <v>3849</v>
      </c>
      <c r="E384" s="824" t="s">
        <v>2425</v>
      </c>
      <c r="F384" s="822" t="s">
        <v>2404</v>
      </c>
      <c r="G384" s="822" t="s">
        <v>2504</v>
      </c>
      <c r="H384" s="822" t="s">
        <v>648</v>
      </c>
      <c r="I384" s="822" t="s">
        <v>1963</v>
      </c>
      <c r="J384" s="822" t="s">
        <v>1964</v>
      </c>
      <c r="K384" s="822" t="s">
        <v>1965</v>
      </c>
      <c r="L384" s="825">
        <v>93.43</v>
      </c>
      <c r="M384" s="825">
        <v>1121.1600000000001</v>
      </c>
      <c r="N384" s="822">
        <v>12</v>
      </c>
      <c r="O384" s="826">
        <v>9.5</v>
      </c>
      <c r="P384" s="825">
        <v>467.15000000000003</v>
      </c>
      <c r="Q384" s="827">
        <v>0.41666666666666669</v>
      </c>
      <c r="R384" s="822">
        <v>5</v>
      </c>
      <c r="S384" s="827">
        <v>0.41666666666666669</v>
      </c>
      <c r="T384" s="826">
        <v>3.5</v>
      </c>
      <c r="U384" s="828">
        <v>0.36842105263157893</v>
      </c>
    </row>
    <row r="385" spans="1:21" ht="14.45" customHeight="1" x14ac:dyDescent="0.2">
      <c r="A385" s="821">
        <v>50</v>
      </c>
      <c r="B385" s="822" t="s">
        <v>2403</v>
      </c>
      <c r="C385" s="822" t="s">
        <v>2409</v>
      </c>
      <c r="D385" s="823" t="s">
        <v>3849</v>
      </c>
      <c r="E385" s="824" t="s">
        <v>2425</v>
      </c>
      <c r="F385" s="822" t="s">
        <v>2404</v>
      </c>
      <c r="G385" s="822" t="s">
        <v>2442</v>
      </c>
      <c r="H385" s="822" t="s">
        <v>329</v>
      </c>
      <c r="I385" s="822" t="s">
        <v>2443</v>
      </c>
      <c r="J385" s="822" t="s">
        <v>1484</v>
      </c>
      <c r="K385" s="822" t="s">
        <v>2444</v>
      </c>
      <c r="L385" s="825">
        <v>73.989999999999995</v>
      </c>
      <c r="M385" s="825">
        <v>221.96999999999997</v>
      </c>
      <c r="N385" s="822">
        <v>3</v>
      </c>
      <c r="O385" s="826">
        <v>1.5</v>
      </c>
      <c r="P385" s="825">
        <v>73.989999999999995</v>
      </c>
      <c r="Q385" s="827">
        <v>0.33333333333333337</v>
      </c>
      <c r="R385" s="822">
        <v>1</v>
      </c>
      <c r="S385" s="827">
        <v>0.33333333333333331</v>
      </c>
      <c r="T385" s="826">
        <v>1</v>
      </c>
      <c r="U385" s="828">
        <v>0.66666666666666663</v>
      </c>
    </row>
    <row r="386" spans="1:21" ht="14.45" customHeight="1" x14ac:dyDescent="0.2">
      <c r="A386" s="821">
        <v>50</v>
      </c>
      <c r="B386" s="822" t="s">
        <v>2403</v>
      </c>
      <c r="C386" s="822" t="s">
        <v>2409</v>
      </c>
      <c r="D386" s="823" t="s">
        <v>3849</v>
      </c>
      <c r="E386" s="824" t="s">
        <v>2425</v>
      </c>
      <c r="F386" s="822" t="s">
        <v>2404</v>
      </c>
      <c r="G386" s="822" t="s">
        <v>2439</v>
      </c>
      <c r="H386" s="822" t="s">
        <v>329</v>
      </c>
      <c r="I386" s="822" t="s">
        <v>2440</v>
      </c>
      <c r="J386" s="822" t="s">
        <v>676</v>
      </c>
      <c r="K386" s="822" t="s">
        <v>2441</v>
      </c>
      <c r="L386" s="825">
        <v>10.55</v>
      </c>
      <c r="M386" s="825">
        <v>63.300000000000004</v>
      </c>
      <c r="N386" s="822">
        <v>6</v>
      </c>
      <c r="O386" s="826">
        <v>4.5</v>
      </c>
      <c r="P386" s="825">
        <v>31.650000000000002</v>
      </c>
      <c r="Q386" s="827">
        <v>0.5</v>
      </c>
      <c r="R386" s="822">
        <v>3</v>
      </c>
      <c r="S386" s="827">
        <v>0.5</v>
      </c>
      <c r="T386" s="826">
        <v>2</v>
      </c>
      <c r="U386" s="828">
        <v>0.44444444444444442</v>
      </c>
    </row>
    <row r="387" spans="1:21" ht="14.45" customHeight="1" x14ac:dyDescent="0.2">
      <c r="A387" s="821">
        <v>50</v>
      </c>
      <c r="B387" s="822" t="s">
        <v>2403</v>
      </c>
      <c r="C387" s="822" t="s">
        <v>2409</v>
      </c>
      <c r="D387" s="823" t="s">
        <v>3849</v>
      </c>
      <c r="E387" s="824" t="s">
        <v>2425</v>
      </c>
      <c r="F387" s="822" t="s">
        <v>2404</v>
      </c>
      <c r="G387" s="822" t="s">
        <v>2439</v>
      </c>
      <c r="H387" s="822" t="s">
        <v>329</v>
      </c>
      <c r="I387" s="822" t="s">
        <v>2508</v>
      </c>
      <c r="J387" s="822" t="s">
        <v>2509</v>
      </c>
      <c r="K387" s="822" t="s">
        <v>2510</v>
      </c>
      <c r="L387" s="825">
        <v>10.55</v>
      </c>
      <c r="M387" s="825">
        <v>63.300000000000004</v>
      </c>
      <c r="N387" s="822">
        <v>6</v>
      </c>
      <c r="O387" s="826">
        <v>5</v>
      </c>
      <c r="P387" s="825">
        <v>21.1</v>
      </c>
      <c r="Q387" s="827">
        <v>0.33333333333333331</v>
      </c>
      <c r="R387" s="822">
        <v>2</v>
      </c>
      <c r="S387" s="827">
        <v>0.33333333333333331</v>
      </c>
      <c r="T387" s="826">
        <v>1.5</v>
      </c>
      <c r="U387" s="828">
        <v>0.3</v>
      </c>
    </row>
    <row r="388" spans="1:21" ht="14.45" customHeight="1" x14ac:dyDescent="0.2">
      <c r="A388" s="821">
        <v>50</v>
      </c>
      <c r="B388" s="822" t="s">
        <v>2403</v>
      </c>
      <c r="C388" s="822" t="s">
        <v>2409</v>
      </c>
      <c r="D388" s="823" t="s">
        <v>3849</v>
      </c>
      <c r="E388" s="824" t="s">
        <v>2425</v>
      </c>
      <c r="F388" s="822" t="s">
        <v>2404</v>
      </c>
      <c r="G388" s="822" t="s">
        <v>2439</v>
      </c>
      <c r="H388" s="822" t="s">
        <v>329</v>
      </c>
      <c r="I388" s="822" t="s">
        <v>2511</v>
      </c>
      <c r="J388" s="822" t="s">
        <v>2512</v>
      </c>
      <c r="K388" s="822" t="s">
        <v>2513</v>
      </c>
      <c r="L388" s="825">
        <v>31.65</v>
      </c>
      <c r="M388" s="825">
        <v>94.949999999999989</v>
      </c>
      <c r="N388" s="822">
        <v>3</v>
      </c>
      <c r="O388" s="826">
        <v>2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50</v>
      </c>
      <c r="B389" s="822" t="s">
        <v>2403</v>
      </c>
      <c r="C389" s="822" t="s">
        <v>2409</v>
      </c>
      <c r="D389" s="823" t="s">
        <v>3849</v>
      </c>
      <c r="E389" s="824" t="s">
        <v>2425</v>
      </c>
      <c r="F389" s="822" t="s">
        <v>2404</v>
      </c>
      <c r="G389" s="822" t="s">
        <v>3008</v>
      </c>
      <c r="H389" s="822" t="s">
        <v>329</v>
      </c>
      <c r="I389" s="822" t="s">
        <v>3009</v>
      </c>
      <c r="J389" s="822" t="s">
        <v>3010</v>
      </c>
      <c r="K389" s="822" t="s">
        <v>3011</v>
      </c>
      <c r="L389" s="825">
        <v>73.150000000000006</v>
      </c>
      <c r="M389" s="825">
        <v>73.150000000000006</v>
      </c>
      <c r="N389" s="822">
        <v>1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50</v>
      </c>
      <c r="B390" s="822" t="s">
        <v>2403</v>
      </c>
      <c r="C390" s="822" t="s">
        <v>2409</v>
      </c>
      <c r="D390" s="823" t="s">
        <v>3849</v>
      </c>
      <c r="E390" s="824" t="s">
        <v>2425</v>
      </c>
      <c r="F390" s="822" t="s">
        <v>2404</v>
      </c>
      <c r="G390" s="822" t="s">
        <v>2703</v>
      </c>
      <c r="H390" s="822" t="s">
        <v>329</v>
      </c>
      <c r="I390" s="822" t="s">
        <v>2704</v>
      </c>
      <c r="J390" s="822" t="s">
        <v>2705</v>
      </c>
      <c r="K390" s="822" t="s">
        <v>2620</v>
      </c>
      <c r="L390" s="825">
        <v>176.32</v>
      </c>
      <c r="M390" s="825">
        <v>176.32</v>
      </c>
      <c r="N390" s="822">
        <v>1</v>
      </c>
      <c r="O390" s="826">
        <v>1</v>
      </c>
      <c r="P390" s="825">
        <v>176.32</v>
      </c>
      <c r="Q390" s="827">
        <v>1</v>
      </c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50</v>
      </c>
      <c r="B391" s="822" t="s">
        <v>2403</v>
      </c>
      <c r="C391" s="822" t="s">
        <v>2409</v>
      </c>
      <c r="D391" s="823" t="s">
        <v>3849</v>
      </c>
      <c r="E391" s="824" t="s">
        <v>2425</v>
      </c>
      <c r="F391" s="822" t="s">
        <v>2404</v>
      </c>
      <c r="G391" s="822" t="s">
        <v>2707</v>
      </c>
      <c r="H391" s="822" t="s">
        <v>329</v>
      </c>
      <c r="I391" s="822" t="s">
        <v>3012</v>
      </c>
      <c r="J391" s="822" t="s">
        <v>3013</v>
      </c>
      <c r="K391" s="822" t="s">
        <v>1978</v>
      </c>
      <c r="L391" s="825">
        <v>38.56</v>
      </c>
      <c r="M391" s="825">
        <v>38.56</v>
      </c>
      <c r="N391" s="822">
        <v>1</v>
      </c>
      <c r="O391" s="826">
        <v>0.5</v>
      </c>
      <c r="P391" s="825">
        <v>38.56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50</v>
      </c>
      <c r="B392" s="822" t="s">
        <v>2403</v>
      </c>
      <c r="C392" s="822" t="s">
        <v>2409</v>
      </c>
      <c r="D392" s="823" t="s">
        <v>3849</v>
      </c>
      <c r="E392" s="824" t="s">
        <v>2425</v>
      </c>
      <c r="F392" s="822" t="s">
        <v>2404</v>
      </c>
      <c r="G392" s="822" t="s">
        <v>2710</v>
      </c>
      <c r="H392" s="822" t="s">
        <v>329</v>
      </c>
      <c r="I392" s="822" t="s">
        <v>2711</v>
      </c>
      <c r="J392" s="822" t="s">
        <v>1795</v>
      </c>
      <c r="K392" s="822" t="s">
        <v>1796</v>
      </c>
      <c r="L392" s="825">
        <v>54.18</v>
      </c>
      <c r="M392" s="825">
        <v>270.89999999999998</v>
      </c>
      <c r="N392" s="822">
        <v>5</v>
      </c>
      <c r="O392" s="826">
        <v>2.5</v>
      </c>
      <c r="P392" s="825">
        <v>162.54</v>
      </c>
      <c r="Q392" s="827">
        <v>0.6</v>
      </c>
      <c r="R392" s="822">
        <v>3</v>
      </c>
      <c r="S392" s="827">
        <v>0.6</v>
      </c>
      <c r="T392" s="826">
        <v>1.5</v>
      </c>
      <c r="U392" s="828">
        <v>0.6</v>
      </c>
    </row>
    <row r="393" spans="1:21" ht="14.45" customHeight="1" x14ac:dyDescent="0.2">
      <c r="A393" s="821">
        <v>50</v>
      </c>
      <c r="B393" s="822" t="s">
        <v>2403</v>
      </c>
      <c r="C393" s="822" t="s">
        <v>2409</v>
      </c>
      <c r="D393" s="823" t="s">
        <v>3849</v>
      </c>
      <c r="E393" s="824" t="s">
        <v>2425</v>
      </c>
      <c r="F393" s="822" t="s">
        <v>2404</v>
      </c>
      <c r="G393" s="822" t="s">
        <v>2716</v>
      </c>
      <c r="H393" s="822" t="s">
        <v>329</v>
      </c>
      <c r="I393" s="822" t="s">
        <v>3014</v>
      </c>
      <c r="J393" s="822" t="s">
        <v>3015</v>
      </c>
      <c r="K393" s="822" t="s">
        <v>3016</v>
      </c>
      <c r="L393" s="825">
        <v>36.14</v>
      </c>
      <c r="M393" s="825">
        <v>36.14</v>
      </c>
      <c r="N393" s="822">
        <v>1</v>
      </c>
      <c r="O393" s="826">
        <v>1</v>
      </c>
      <c r="P393" s="825">
        <v>36.14</v>
      </c>
      <c r="Q393" s="827">
        <v>1</v>
      </c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50</v>
      </c>
      <c r="B394" s="822" t="s">
        <v>2403</v>
      </c>
      <c r="C394" s="822" t="s">
        <v>2409</v>
      </c>
      <c r="D394" s="823" t="s">
        <v>3849</v>
      </c>
      <c r="E394" s="824" t="s">
        <v>2425</v>
      </c>
      <c r="F394" s="822" t="s">
        <v>2404</v>
      </c>
      <c r="G394" s="822" t="s">
        <v>2716</v>
      </c>
      <c r="H394" s="822" t="s">
        <v>329</v>
      </c>
      <c r="I394" s="822" t="s">
        <v>3017</v>
      </c>
      <c r="J394" s="822" t="s">
        <v>1921</v>
      </c>
      <c r="K394" s="822" t="s">
        <v>3018</v>
      </c>
      <c r="L394" s="825">
        <v>0</v>
      </c>
      <c r="M394" s="825">
        <v>0</v>
      </c>
      <c r="N394" s="822">
        <v>1</v>
      </c>
      <c r="O394" s="826">
        <v>1</v>
      </c>
      <c r="P394" s="825"/>
      <c r="Q394" s="827"/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50</v>
      </c>
      <c r="B395" s="822" t="s">
        <v>2403</v>
      </c>
      <c r="C395" s="822" t="s">
        <v>2409</v>
      </c>
      <c r="D395" s="823" t="s">
        <v>3849</v>
      </c>
      <c r="E395" s="824" t="s">
        <v>2425</v>
      </c>
      <c r="F395" s="822" t="s">
        <v>2404</v>
      </c>
      <c r="G395" s="822" t="s">
        <v>2460</v>
      </c>
      <c r="H395" s="822" t="s">
        <v>329</v>
      </c>
      <c r="I395" s="822" t="s">
        <v>3019</v>
      </c>
      <c r="J395" s="822" t="s">
        <v>712</v>
      </c>
      <c r="K395" s="822" t="s">
        <v>2014</v>
      </c>
      <c r="L395" s="825">
        <v>35.11</v>
      </c>
      <c r="M395" s="825">
        <v>35.11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50</v>
      </c>
      <c r="B396" s="822" t="s">
        <v>2403</v>
      </c>
      <c r="C396" s="822" t="s">
        <v>2409</v>
      </c>
      <c r="D396" s="823" t="s">
        <v>3849</v>
      </c>
      <c r="E396" s="824" t="s">
        <v>2425</v>
      </c>
      <c r="F396" s="822" t="s">
        <v>2404</v>
      </c>
      <c r="G396" s="822" t="s">
        <v>3020</v>
      </c>
      <c r="H396" s="822" t="s">
        <v>329</v>
      </c>
      <c r="I396" s="822" t="s">
        <v>3021</v>
      </c>
      <c r="J396" s="822" t="s">
        <v>3022</v>
      </c>
      <c r="K396" s="822" t="s">
        <v>3023</v>
      </c>
      <c r="L396" s="825">
        <v>69.59</v>
      </c>
      <c r="M396" s="825">
        <v>139.18</v>
      </c>
      <c r="N396" s="822">
        <v>2</v>
      </c>
      <c r="O396" s="826">
        <v>0.5</v>
      </c>
      <c r="P396" s="825">
        <v>139.18</v>
      </c>
      <c r="Q396" s="827">
        <v>1</v>
      </c>
      <c r="R396" s="822">
        <v>2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50</v>
      </c>
      <c r="B397" s="822" t="s">
        <v>2403</v>
      </c>
      <c r="C397" s="822" t="s">
        <v>2409</v>
      </c>
      <c r="D397" s="823" t="s">
        <v>3849</v>
      </c>
      <c r="E397" s="824" t="s">
        <v>2425</v>
      </c>
      <c r="F397" s="822" t="s">
        <v>2404</v>
      </c>
      <c r="G397" s="822" t="s">
        <v>2469</v>
      </c>
      <c r="H397" s="822" t="s">
        <v>648</v>
      </c>
      <c r="I397" s="822" t="s">
        <v>1948</v>
      </c>
      <c r="J397" s="822" t="s">
        <v>933</v>
      </c>
      <c r="K397" s="822" t="s">
        <v>1949</v>
      </c>
      <c r="L397" s="825">
        <v>1385.62</v>
      </c>
      <c r="M397" s="825">
        <v>1385.62</v>
      </c>
      <c r="N397" s="822">
        <v>1</v>
      </c>
      <c r="O397" s="826">
        <v>0.5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50</v>
      </c>
      <c r="B398" s="822" t="s">
        <v>2403</v>
      </c>
      <c r="C398" s="822" t="s">
        <v>2409</v>
      </c>
      <c r="D398" s="823" t="s">
        <v>3849</v>
      </c>
      <c r="E398" s="824" t="s">
        <v>2425</v>
      </c>
      <c r="F398" s="822" t="s">
        <v>2404</v>
      </c>
      <c r="G398" s="822" t="s">
        <v>2469</v>
      </c>
      <c r="H398" s="822" t="s">
        <v>648</v>
      </c>
      <c r="I398" s="822" t="s">
        <v>1956</v>
      </c>
      <c r="J398" s="822" t="s">
        <v>927</v>
      </c>
      <c r="K398" s="822" t="s">
        <v>1957</v>
      </c>
      <c r="L398" s="825">
        <v>736.33</v>
      </c>
      <c r="M398" s="825">
        <v>736.33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50</v>
      </c>
      <c r="B399" s="822" t="s">
        <v>2403</v>
      </c>
      <c r="C399" s="822" t="s">
        <v>2409</v>
      </c>
      <c r="D399" s="823" t="s">
        <v>3849</v>
      </c>
      <c r="E399" s="824" t="s">
        <v>2425</v>
      </c>
      <c r="F399" s="822" t="s">
        <v>2404</v>
      </c>
      <c r="G399" s="822" t="s">
        <v>2469</v>
      </c>
      <c r="H399" s="822" t="s">
        <v>648</v>
      </c>
      <c r="I399" s="822" t="s">
        <v>1950</v>
      </c>
      <c r="J399" s="822" t="s">
        <v>933</v>
      </c>
      <c r="K399" s="822" t="s">
        <v>1951</v>
      </c>
      <c r="L399" s="825">
        <v>1847.49</v>
      </c>
      <c r="M399" s="825">
        <v>5542.47</v>
      </c>
      <c r="N399" s="822">
        <v>3</v>
      </c>
      <c r="O399" s="826">
        <v>2.5</v>
      </c>
      <c r="P399" s="825">
        <v>1847.49</v>
      </c>
      <c r="Q399" s="827">
        <v>0.33333333333333331</v>
      </c>
      <c r="R399" s="822">
        <v>1</v>
      </c>
      <c r="S399" s="827">
        <v>0.33333333333333331</v>
      </c>
      <c r="T399" s="826">
        <v>1</v>
      </c>
      <c r="U399" s="828">
        <v>0.4</v>
      </c>
    </row>
    <row r="400" spans="1:21" ht="14.45" customHeight="1" x14ac:dyDescent="0.2">
      <c r="A400" s="821">
        <v>50</v>
      </c>
      <c r="B400" s="822" t="s">
        <v>2403</v>
      </c>
      <c r="C400" s="822" t="s">
        <v>2409</v>
      </c>
      <c r="D400" s="823" t="s">
        <v>3849</v>
      </c>
      <c r="E400" s="824" t="s">
        <v>2425</v>
      </c>
      <c r="F400" s="822" t="s">
        <v>2404</v>
      </c>
      <c r="G400" s="822" t="s">
        <v>2469</v>
      </c>
      <c r="H400" s="822" t="s">
        <v>648</v>
      </c>
      <c r="I400" s="822" t="s">
        <v>1952</v>
      </c>
      <c r="J400" s="822" t="s">
        <v>927</v>
      </c>
      <c r="K400" s="822" t="s">
        <v>1953</v>
      </c>
      <c r="L400" s="825">
        <v>923.74</v>
      </c>
      <c r="M400" s="825">
        <v>1847.48</v>
      </c>
      <c r="N400" s="822">
        <v>2</v>
      </c>
      <c r="O400" s="826">
        <v>2</v>
      </c>
      <c r="P400" s="825">
        <v>923.74</v>
      </c>
      <c r="Q400" s="827">
        <v>0.5</v>
      </c>
      <c r="R400" s="822">
        <v>1</v>
      </c>
      <c r="S400" s="827">
        <v>0.5</v>
      </c>
      <c r="T400" s="826">
        <v>1</v>
      </c>
      <c r="U400" s="828">
        <v>0.5</v>
      </c>
    </row>
    <row r="401" spans="1:21" ht="14.45" customHeight="1" x14ac:dyDescent="0.2">
      <c r="A401" s="821">
        <v>50</v>
      </c>
      <c r="B401" s="822" t="s">
        <v>2403</v>
      </c>
      <c r="C401" s="822" t="s">
        <v>2409</v>
      </c>
      <c r="D401" s="823" t="s">
        <v>3849</v>
      </c>
      <c r="E401" s="824" t="s">
        <v>2425</v>
      </c>
      <c r="F401" s="822" t="s">
        <v>2404</v>
      </c>
      <c r="G401" s="822" t="s">
        <v>2727</v>
      </c>
      <c r="H401" s="822" t="s">
        <v>329</v>
      </c>
      <c r="I401" s="822" t="s">
        <v>2728</v>
      </c>
      <c r="J401" s="822" t="s">
        <v>2729</v>
      </c>
      <c r="K401" s="822" t="s">
        <v>1116</v>
      </c>
      <c r="L401" s="825">
        <v>32.76</v>
      </c>
      <c r="M401" s="825">
        <v>32.76</v>
      </c>
      <c r="N401" s="822">
        <v>1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50</v>
      </c>
      <c r="B402" s="822" t="s">
        <v>2403</v>
      </c>
      <c r="C402" s="822" t="s">
        <v>2409</v>
      </c>
      <c r="D402" s="823" t="s">
        <v>3849</v>
      </c>
      <c r="E402" s="824" t="s">
        <v>2425</v>
      </c>
      <c r="F402" s="822" t="s">
        <v>2404</v>
      </c>
      <c r="G402" s="822" t="s">
        <v>2734</v>
      </c>
      <c r="H402" s="822" t="s">
        <v>329</v>
      </c>
      <c r="I402" s="822" t="s">
        <v>3024</v>
      </c>
      <c r="J402" s="822" t="s">
        <v>2736</v>
      </c>
      <c r="K402" s="822" t="s">
        <v>2931</v>
      </c>
      <c r="L402" s="825">
        <v>35.25</v>
      </c>
      <c r="M402" s="825">
        <v>70.5</v>
      </c>
      <c r="N402" s="822">
        <v>2</v>
      </c>
      <c r="O402" s="826">
        <v>1</v>
      </c>
      <c r="P402" s="825">
        <v>70.5</v>
      </c>
      <c r="Q402" s="827">
        <v>1</v>
      </c>
      <c r="R402" s="822">
        <v>2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50</v>
      </c>
      <c r="B403" s="822" t="s">
        <v>2403</v>
      </c>
      <c r="C403" s="822" t="s">
        <v>2409</v>
      </c>
      <c r="D403" s="823" t="s">
        <v>3849</v>
      </c>
      <c r="E403" s="824" t="s">
        <v>2425</v>
      </c>
      <c r="F403" s="822" t="s">
        <v>2404</v>
      </c>
      <c r="G403" s="822" t="s">
        <v>2734</v>
      </c>
      <c r="H403" s="822" t="s">
        <v>329</v>
      </c>
      <c r="I403" s="822" t="s">
        <v>2926</v>
      </c>
      <c r="J403" s="822" t="s">
        <v>1128</v>
      </c>
      <c r="K403" s="822" t="s">
        <v>2927</v>
      </c>
      <c r="L403" s="825">
        <v>35.25</v>
      </c>
      <c r="M403" s="825">
        <v>105.75</v>
      </c>
      <c r="N403" s="822">
        <v>3</v>
      </c>
      <c r="O403" s="826">
        <v>2.5</v>
      </c>
      <c r="P403" s="825">
        <v>35.25</v>
      </c>
      <c r="Q403" s="827">
        <v>0.33333333333333331</v>
      </c>
      <c r="R403" s="822">
        <v>1</v>
      </c>
      <c r="S403" s="827">
        <v>0.33333333333333331</v>
      </c>
      <c r="T403" s="826">
        <v>1</v>
      </c>
      <c r="U403" s="828">
        <v>0.4</v>
      </c>
    </row>
    <row r="404" spans="1:21" ht="14.45" customHeight="1" x14ac:dyDescent="0.2">
      <c r="A404" s="821">
        <v>50</v>
      </c>
      <c r="B404" s="822" t="s">
        <v>2403</v>
      </c>
      <c r="C404" s="822" t="s">
        <v>2409</v>
      </c>
      <c r="D404" s="823" t="s">
        <v>3849</v>
      </c>
      <c r="E404" s="824" t="s">
        <v>2425</v>
      </c>
      <c r="F404" s="822" t="s">
        <v>2404</v>
      </c>
      <c r="G404" s="822" t="s">
        <v>3025</v>
      </c>
      <c r="H404" s="822" t="s">
        <v>329</v>
      </c>
      <c r="I404" s="822" t="s">
        <v>3026</v>
      </c>
      <c r="J404" s="822" t="s">
        <v>3027</v>
      </c>
      <c r="K404" s="822" t="s">
        <v>3028</v>
      </c>
      <c r="L404" s="825">
        <v>78.33</v>
      </c>
      <c r="M404" s="825">
        <v>156.66</v>
      </c>
      <c r="N404" s="822">
        <v>2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50</v>
      </c>
      <c r="B405" s="822" t="s">
        <v>2403</v>
      </c>
      <c r="C405" s="822" t="s">
        <v>2409</v>
      </c>
      <c r="D405" s="823" t="s">
        <v>3849</v>
      </c>
      <c r="E405" s="824" t="s">
        <v>2425</v>
      </c>
      <c r="F405" s="822" t="s">
        <v>2404</v>
      </c>
      <c r="G405" s="822" t="s">
        <v>2521</v>
      </c>
      <c r="H405" s="822" t="s">
        <v>329</v>
      </c>
      <c r="I405" s="822" t="s">
        <v>3029</v>
      </c>
      <c r="J405" s="822" t="s">
        <v>3030</v>
      </c>
      <c r="K405" s="822" t="s">
        <v>3031</v>
      </c>
      <c r="L405" s="825">
        <v>185.26</v>
      </c>
      <c r="M405" s="825">
        <v>370.52</v>
      </c>
      <c r="N405" s="822">
        <v>2</v>
      </c>
      <c r="O405" s="826">
        <v>2</v>
      </c>
      <c r="P405" s="825">
        <v>370.52</v>
      </c>
      <c r="Q405" s="827">
        <v>1</v>
      </c>
      <c r="R405" s="822">
        <v>2</v>
      </c>
      <c r="S405" s="827">
        <v>1</v>
      </c>
      <c r="T405" s="826">
        <v>2</v>
      </c>
      <c r="U405" s="828">
        <v>1</v>
      </c>
    </row>
    <row r="406" spans="1:21" ht="14.45" customHeight="1" x14ac:dyDescent="0.2">
      <c r="A406" s="821">
        <v>50</v>
      </c>
      <c r="B406" s="822" t="s">
        <v>2403</v>
      </c>
      <c r="C406" s="822" t="s">
        <v>2409</v>
      </c>
      <c r="D406" s="823" t="s">
        <v>3849</v>
      </c>
      <c r="E406" s="824" t="s">
        <v>2425</v>
      </c>
      <c r="F406" s="822" t="s">
        <v>2404</v>
      </c>
      <c r="G406" s="822" t="s">
        <v>3032</v>
      </c>
      <c r="H406" s="822" t="s">
        <v>329</v>
      </c>
      <c r="I406" s="822" t="s">
        <v>3033</v>
      </c>
      <c r="J406" s="822" t="s">
        <v>3034</v>
      </c>
      <c r="K406" s="822" t="s">
        <v>2663</v>
      </c>
      <c r="L406" s="825">
        <v>46.81</v>
      </c>
      <c r="M406" s="825">
        <v>46.81</v>
      </c>
      <c r="N406" s="822">
        <v>1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50</v>
      </c>
      <c r="B407" s="822" t="s">
        <v>2403</v>
      </c>
      <c r="C407" s="822" t="s">
        <v>2409</v>
      </c>
      <c r="D407" s="823" t="s">
        <v>3849</v>
      </c>
      <c r="E407" s="824" t="s">
        <v>2425</v>
      </c>
      <c r="F407" s="822" t="s">
        <v>2404</v>
      </c>
      <c r="G407" s="822" t="s">
        <v>2527</v>
      </c>
      <c r="H407" s="822" t="s">
        <v>329</v>
      </c>
      <c r="I407" s="822" t="s">
        <v>2528</v>
      </c>
      <c r="J407" s="822" t="s">
        <v>788</v>
      </c>
      <c r="K407" s="822" t="s">
        <v>2529</v>
      </c>
      <c r="L407" s="825">
        <v>57.64</v>
      </c>
      <c r="M407" s="825">
        <v>230.56</v>
      </c>
      <c r="N407" s="822">
        <v>4</v>
      </c>
      <c r="O407" s="826">
        <v>4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50</v>
      </c>
      <c r="B408" s="822" t="s">
        <v>2403</v>
      </c>
      <c r="C408" s="822" t="s">
        <v>2409</v>
      </c>
      <c r="D408" s="823" t="s">
        <v>3849</v>
      </c>
      <c r="E408" s="824" t="s">
        <v>2425</v>
      </c>
      <c r="F408" s="822" t="s">
        <v>2404</v>
      </c>
      <c r="G408" s="822" t="s">
        <v>2527</v>
      </c>
      <c r="H408" s="822" t="s">
        <v>329</v>
      </c>
      <c r="I408" s="822" t="s">
        <v>2528</v>
      </c>
      <c r="J408" s="822" t="s">
        <v>788</v>
      </c>
      <c r="K408" s="822" t="s">
        <v>2529</v>
      </c>
      <c r="L408" s="825">
        <v>27.37</v>
      </c>
      <c r="M408" s="825">
        <v>246.33</v>
      </c>
      <c r="N408" s="822">
        <v>9</v>
      </c>
      <c r="O408" s="826">
        <v>4.5</v>
      </c>
      <c r="P408" s="825">
        <v>54.74</v>
      </c>
      <c r="Q408" s="827">
        <v>0.22222222222222221</v>
      </c>
      <c r="R408" s="822">
        <v>2</v>
      </c>
      <c r="S408" s="827">
        <v>0.22222222222222221</v>
      </c>
      <c r="T408" s="826">
        <v>1</v>
      </c>
      <c r="U408" s="828">
        <v>0.22222222222222221</v>
      </c>
    </row>
    <row r="409" spans="1:21" ht="14.45" customHeight="1" x14ac:dyDescent="0.2">
      <c r="A409" s="821">
        <v>50</v>
      </c>
      <c r="B409" s="822" t="s">
        <v>2403</v>
      </c>
      <c r="C409" s="822" t="s">
        <v>2409</v>
      </c>
      <c r="D409" s="823" t="s">
        <v>3849</v>
      </c>
      <c r="E409" s="824" t="s">
        <v>2425</v>
      </c>
      <c r="F409" s="822" t="s">
        <v>2404</v>
      </c>
      <c r="G409" s="822" t="s">
        <v>2527</v>
      </c>
      <c r="H409" s="822" t="s">
        <v>648</v>
      </c>
      <c r="I409" s="822" t="s">
        <v>1909</v>
      </c>
      <c r="J409" s="822" t="s">
        <v>788</v>
      </c>
      <c r="K409" s="822" t="s">
        <v>1910</v>
      </c>
      <c r="L409" s="825">
        <v>102.93</v>
      </c>
      <c r="M409" s="825">
        <v>102.93</v>
      </c>
      <c r="N409" s="822">
        <v>1</v>
      </c>
      <c r="O409" s="826">
        <v>1</v>
      </c>
      <c r="P409" s="825">
        <v>102.93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50</v>
      </c>
      <c r="B410" s="822" t="s">
        <v>2403</v>
      </c>
      <c r="C410" s="822" t="s">
        <v>2409</v>
      </c>
      <c r="D410" s="823" t="s">
        <v>3849</v>
      </c>
      <c r="E410" s="824" t="s">
        <v>2425</v>
      </c>
      <c r="F410" s="822" t="s">
        <v>2404</v>
      </c>
      <c r="G410" s="822" t="s">
        <v>2527</v>
      </c>
      <c r="H410" s="822" t="s">
        <v>648</v>
      </c>
      <c r="I410" s="822" t="s">
        <v>2530</v>
      </c>
      <c r="J410" s="822" t="s">
        <v>788</v>
      </c>
      <c r="K410" s="822" t="s">
        <v>2531</v>
      </c>
      <c r="L410" s="825">
        <v>28.81</v>
      </c>
      <c r="M410" s="825">
        <v>57.62</v>
      </c>
      <c r="N410" s="822">
        <v>2</v>
      </c>
      <c r="O410" s="826">
        <v>2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50</v>
      </c>
      <c r="B411" s="822" t="s">
        <v>2403</v>
      </c>
      <c r="C411" s="822" t="s">
        <v>2409</v>
      </c>
      <c r="D411" s="823" t="s">
        <v>3849</v>
      </c>
      <c r="E411" s="824" t="s">
        <v>2425</v>
      </c>
      <c r="F411" s="822" t="s">
        <v>2404</v>
      </c>
      <c r="G411" s="822" t="s">
        <v>2527</v>
      </c>
      <c r="H411" s="822" t="s">
        <v>648</v>
      </c>
      <c r="I411" s="822" t="s">
        <v>2530</v>
      </c>
      <c r="J411" s="822" t="s">
        <v>788</v>
      </c>
      <c r="K411" s="822" t="s">
        <v>2531</v>
      </c>
      <c r="L411" s="825">
        <v>13.68</v>
      </c>
      <c r="M411" s="825">
        <v>13.68</v>
      </c>
      <c r="N411" s="822">
        <v>1</v>
      </c>
      <c r="O411" s="826">
        <v>0.5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50</v>
      </c>
      <c r="B412" s="822" t="s">
        <v>2403</v>
      </c>
      <c r="C412" s="822" t="s">
        <v>2409</v>
      </c>
      <c r="D412" s="823" t="s">
        <v>3849</v>
      </c>
      <c r="E412" s="824" t="s">
        <v>2425</v>
      </c>
      <c r="F412" s="822" t="s">
        <v>2404</v>
      </c>
      <c r="G412" s="822" t="s">
        <v>2445</v>
      </c>
      <c r="H412" s="822" t="s">
        <v>648</v>
      </c>
      <c r="I412" s="822" t="s">
        <v>2446</v>
      </c>
      <c r="J412" s="822" t="s">
        <v>1170</v>
      </c>
      <c r="K412" s="822" t="s">
        <v>736</v>
      </c>
      <c r="L412" s="825">
        <v>34.47</v>
      </c>
      <c r="M412" s="825">
        <v>448.11</v>
      </c>
      <c r="N412" s="822">
        <v>13</v>
      </c>
      <c r="O412" s="826">
        <v>10</v>
      </c>
      <c r="P412" s="825">
        <v>137.88</v>
      </c>
      <c r="Q412" s="827">
        <v>0.30769230769230765</v>
      </c>
      <c r="R412" s="822">
        <v>4</v>
      </c>
      <c r="S412" s="827">
        <v>0.30769230769230771</v>
      </c>
      <c r="T412" s="826">
        <v>3.5</v>
      </c>
      <c r="U412" s="828">
        <v>0.35</v>
      </c>
    </row>
    <row r="413" spans="1:21" ht="14.45" customHeight="1" x14ac:dyDescent="0.2">
      <c r="A413" s="821">
        <v>50</v>
      </c>
      <c r="B413" s="822" t="s">
        <v>2403</v>
      </c>
      <c r="C413" s="822" t="s">
        <v>2409</v>
      </c>
      <c r="D413" s="823" t="s">
        <v>3849</v>
      </c>
      <c r="E413" s="824" t="s">
        <v>2425</v>
      </c>
      <c r="F413" s="822" t="s">
        <v>2404</v>
      </c>
      <c r="G413" s="822" t="s">
        <v>2935</v>
      </c>
      <c r="H413" s="822" t="s">
        <v>648</v>
      </c>
      <c r="I413" s="822" t="s">
        <v>3035</v>
      </c>
      <c r="J413" s="822" t="s">
        <v>2069</v>
      </c>
      <c r="K413" s="822" t="s">
        <v>3036</v>
      </c>
      <c r="L413" s="825">
        <v>545.82000000000005</v>
      </c>
      <c r="M413" s="825">
        <v>1091.6400000000001</v>
      </c>
      <c r="N413" s="822">
        <v>2</v>
      </c>
      <c r="O413" s="826">
        <v>1.5</v>
      </c>
      <c r="P413" s="825">
        <v>1091.6400000000001</v>
      </c>
      <c r="Q413" s="827">
        <v>1</v>
      </c>
      <c r="R413" s="822">
        <v>2</v>
      </c>
      <c r="S413" s="827">
        <v>1</v>
      </c>
      <c r="T413" s="826">
        <v>1.5</v>
      </c>
      <c r="U413" s="828">
        <v>1</v>
      </c>
    </row>
    <row r="414" spans="1:21" ht="14.45" customHeight="1" x14ac:dyDescent="0.2">
      <c r="A414" s="821">
        <v>50</v>
      </c>
      <c r="B414" s="822" t="s">
        <v>2403</v>
      </c>
      <c r="C414" s="822" t="s">
        <v>2409</v>
      </c>
      <c r="D414" s="823" t="s">
        <v>3849</v>
      </c>
      <c r="E414" s="824" t="s">
        <v>2425</v>
      </c>
      <c r="F414" s="822" t="s">
        <v>2404</v>
      </c>
      <c r="G414" s="822" t="s">
        <v>2935</v>
      </c>
      <c r="H414" s="822" t="s">
        <v>648</v>
      </c>
      <c r="I414" s="822" t="s">
        <v>3037</v>
      </c>
      <c r="J414" s="822" t="s">
        <v>3038</v>
      </c>
      <c r="K414" s="822" t="s">
        <v>3039</v>
      </c>
      <c r="L414" s="825">
        <v>181.94</v>
      </c>
      <c r="M414" s="825">
        <v>181.94</v>
      </c>
      <c r="N414" s="822">
        <v>1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50</v>
      </c>
      <c r="B415" s="822" t="s">
        <v>2403</v>
      </c>
      <c r="C415" s="822" t="s">
        <v>2409</v>
      </c>
      <c r="D415" s="823" t="s">
        <v>3849</v>
      </c>
      <c r="E415" s="824" t="s">
        <v>2425</v>
      </c>
      <c r="F415" s="822" t="s">
        <v>2404</v>
      </c>
      <c r="G415" s="822" t="s">
        <v>2756</v>
      </c>
      <c r="H415" s="822" t="s">
        <v>329</v>
      </c>
      <c r="I415" s="822" t="s">
        <v>3040</v>
      </c>
      <c r="J415" s="822" t="s">
        <v>2758</v>
      </c>
      <c r="K415" s="822" t="s">
        <v>3041</v>
      </c>
      <c r="L415" s="825">
        <v>145.72999999999999</v>
      </c>
      <c r="M415" s="825">
        <v>145.72999999999999</v>
      </c>
      <c r="N415" s="822">
        <v>1</v>
      </c>
      <c r="O415" s="826">
        <v>1</v>
      </c>
      <c r="P415" s="825">
        <v>145.72999999999999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50</v>
      </c>
      <c r="B416" s="822" t="s">
        <v>2403</v>
      </c>
      <c r="C416" s="822" t="s">
        <v>2409</v>
      </c>
      <c r="D416" s="823" t="s">
        <v>3849</v>
      </c>
      <c r="E416" s="824" t="s">
        <v>2425</v>
      </c>
      <c r="F416" s="822" t="s">
        <v>2404</v>
      </c>
      <c r="G416" s="822" t="s">
        <v>2762</v>
      </c>
      <c r="H416" s="822" t="s">
        <v>329</v>
      </c>
      <c r="I416" s="822" t="s">
        <v>3042</v>
      </c>
      <c r="J416" s="822" t="s">
        <v>3043</v>
      </c>
      <c r="K416" s="822" t="s">
        <v>3044</v>
      </c>
      <c r="L416" s="825">
        <v>43.85</v>
      </c>
      <c r="M416" s="825">
        <v>87.7</v>
      </c>
      <c r="N416" s="822">
        <v>2</v>
      </c>
      <c r="O416" s="826">
        <v>0.5</v>
      </c>
      <c r="P416" s="825">
        <v>87.7</v>
      </c>
      <c r="Q416" s="827">
        <v>1</v>
      </c>
      <c r="R416" s="822">
        <v>2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50</v>
      </c>
      <c r="B417" s="822" t="s">
        <v>2403</v>
      </c>
      <c r="C417" s="822" t="s">
        <v>2409</v>
      </c>
      <c r="D417" s="823" t="s">
        <v>3849</v>
      </c>
      <c r="E417" s="824" t="s">
        <v>2425</v>
      </c>
      <c r="F417" s="822" t="s">
        <v>2404</v>
      </c>
      <c r="G417" s="822" t="s">
        <v>2762</v>
      </c>
      <c r="H417" s="822" t="s">
        <v>329</v>
      </c>
      <c r="I417" s="822" t="s">
        <v>3045</v>
      </c>
      <c r="J417" s="822" t="s">
        <v>3043</v>
      </c>
      <c r="K417" s="822" t="s">
        <v>3046</v>
      </c>
      <c r="L417" s="825">
        <v>21.92</v>
      </c>
      <c r="M417" s="825">
        <v>21.92</v>
      </c>
      <c r="N417" s="822">
        <v>1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50</v>
      </c>
      <c r="B418" s="822" t="s">
        <v>2403</v>
      </c>
      <c r="C418" s="822" t="s">
        <v>2409</v>
      </c>
      <c r="D418" s="823" t="s">
        <v>3849</v>
      </c>
      <c r="E418" s="824" t="s">
        <v>2425</v>
      </c>
      <c r="F418" s="822" t="s">
        <v>2404</v>
      </c>
      <c r="G418" s="822" t="s">
        <v>3047</v>
      </c>
      <c r="H418" s="822" t="s">
        <v>329</v>
      </c>
      <c r="I418" s="822" t="s">
        <v>3048</v>
      </c>
      <c r="J418" s="822" t="s">
        <v>3049</v>
      </c>
      <c r="K418" s="822" t="s">
        <v>3050</v>
      </c>
      <c r="L418" s="825">
        <v>0</v>
      </c>
      <c r="M418" s="825">
        <v>0</v>
      </c>
      <c r="N418" s="822">
        <v>1</v>
      </c>
      <c r="O418" s="826">
        <v>1</v>
      </c>
      <c r="P418" s="825">
        <v>0</v>
      </c>
      <c r="Q418" s="827"/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50</v>
      </c>
      <c r="B419" s="822" t="s">
        <v>2403</v>
      </c>
      <c r="C419" s="822" t="s">
        <v>2409</v>
      </c>
      <c r="D419" s="823" t="s">
        <v>3849</v>
      </c>
      <c r="E419" s="824" t="s">
        <v>2425</v>
      </c>
      <c r="F419" s="822" t="s">
        <v>2404</v>
      </c>
      <c r="G419" s="822" t="s">
        <v>3051</v>
      </c>
      <c r="H419" s="822" t="s">
        <v>329</v>
      </c>
      <c r="I419" s="822" t="s">
        <v>3052</v>
      </c>
      <c r="J419" s="822" t="s">
        <v>776</v>
      </c>
      <c r="K419" s="822" t="s">
        <v>3053</v>
      </c>
      <c r="L419" s="825">
        <v>0</v>
      </c>
      <c r="M419" s="825">
        <v>0</v>
      </c>
      <c r="N419" s="822">
        <v>3</v>
      </c>
      <c r="O419" s="826">
        <v>3</v>
      </c>
      <c r="P419" s="825">
        <v>0</v>
      </c>
      <c r="Q419" s="827"/>
      <c r="R419" s="822">
        <v>1</v>
      </c>
      <c r="S419" s="827">
        <v>0.33333333333333331</v>
      </c>
      <c r="T419" s="826">
        <v>1</v>
      </c>
      <c r="U419" s="828">
        <v>0.33333333333333331</v>
      </c>
    </row>
    <row r="420" spans="1:21" ht="14.45" customHeight="1" x14ac:dyDescent="0.2">
      <c r="A420" s="821">
        <v>50</v>
      </c>
      <c r="B420" s="822" t="s">
        <v>2403</v>
      </c>
      <c r="C420" s="822" t="s">
        <v>2409</v>
      </c>
      <c r="D420" s="823" t="s">
        <v>3849</v>
      </c>
      <c r="E420" s="824" t="s">
        <v>2425</v>
      </c>
      <c r="F420" s="822" t="s">
        <v>2404</v>
      </c>
      <c r="G420" s="822" t="s">
        <v>2766</v>
      </c>
      <c r="H420" s="822" t="s">
        <v>648</v>
      </c>
      <c r="I420" s="822" t="s">
        <v>2057</v>
      </c>
      <c r="J420" s="822" t="s">
        <v>2054</v>
      </c>
      <c r="K420" s="822" t="s">
        <v>2058</v>
      </c>
      <c r="L420" s="825">
        <v>11.48</v>
      </c>
      <c r="M420" s="825">
        <v>11.48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50</v>
      </c>
      <c r="B421" s="822" t="s">
        <v>2403</v>
      </c>
      <c r="C421" s="822" t="s">
        <v>2409</v>
      </c>
      <c r="D421" s="823" t="s">
        <v>3849</v>
      </c>
      <c r="E421" s="824" t="s">
        <v>2425</v>
      </c>
      <c r="F421" s="822" t="s">
        <v>2404</v>
      </c>
      <c r="G421" s="822" t="s">
        <v>2766</v>
      </c>
      <c r="H421" s="822" t="s">
        <v>648</v>
      </c>
      <c r="I421" s="822" t="s">
        <v>2059</v>
      </c>
      <c r="J421" s="822" t="s">
        <v>2054</v>
      </c>
      <c r="K421" s="822" t="s">
        <v>2060</v>
      </c>
      <c r="L421" s="825">
        <v>34.47</v>
      </c>
      <c r="M421" s="825">
        <v>34.47</v>
      </c>
      <c r="N421" s="822">
        <v>1</v>
      </c>
      <c r="O421" s="826">
        <v>1</v>
      </c>
      <c r="P421" s="825">
        <v>34.47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50</v>
      </c>
      <c r="B422" s="822" t="s">
        <v>2403</v>
      </c>
      <c r="C422" s="822" t="s">
        <v>2409</v>
      </c>
      <c r="D422" s="823" t="s">
        <v>3849</v>
      </c>
      <c r="E422" s="824" t="s">
        <v>2425</v>
      </c>
      <c r="F422" s="822" t="s">
        <v>2404</v>
      </c>
      <c r="G422" s="822" t="s">
        <v>2766</v>
      </c>
      <c r="H422" s="822" t="s">
        <v>329</v>
      </c>
      <c r="I422" s="822" t="s">
        <v>3054</v>
      </c>
      <c r="J422" s="822" t="s">
        <v>3055</v>
      </c>
      <c r="K422" s="822" t="s">
        <v>2040</v>
      </c>
      <c r="L422" s="825">
        <v>103.4</v>
      </c>
      <c r="M422" s="825">
        <v>206.8</v>
      </c>
      <c r="N422" s="822">
        <v>2</v>
      </c>
      <c r="O422" s="826">
        <v>2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50</v>
      </c>
      <c r="B423" s="822" t="s">
        <v>2403</v>
      </c>
      <c r="C423" s="822" t="s">
        <v>2409</v>
      </c>
      <c r="D423" s="823" t="s">
        <v>3849</v>
      </c>
      <c r="E423" s="824" t="s">
        <v>2425</v>
      </c>
      <c r="F423" s="822" t="s">
        <v>2404</v>
      </c>
      <c r="G423" s="822" t="s">
        <v>2532</v>
      </c>
      <c r="H423" s="822" t="s">
        <v>329</v>
      </c>
      <c r="I423" s="822" t="s">
        <v>2533</v>
      </c>
      <c r="J423" s="822" t="s">
        <v>2534</v>
      </c>
      <c r="K423" s="822" t="s">
        <v>2535</v>
      </c>
      <c r="L423" s="825">
        <v>1765.08</v>
      </c>
      <c r="M423" s="825">
        <v>1765.08</v>
      </c>
      <c r="N423" s="822">
        <v>1</v>
      </c>
      <c r="O423" s="826">
        <v>0.5</v>
      </c>
      <c r="P423" s="825">
        <v>1765.08</v>
      </c>
      <c r="Q423" s="827">
        <v>1</v>
      </c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50</v>
      </c>
      <c r="B424" s="822" t="s">
        <v>2403</v>
      </c>
      <c r="C424" s="822" t="s">
        <v>2409</v>
      </c>
      <c r="D424" s="823" t="s">
        <v>3849</v>
      </c>
      <c r="E424" s="824" t="s">
        <v>2425</v>
      </c>
      <c r="F424" s="822" t="s">
        <v>2404</v>
      </c>
      <c r="G424" s="822" t="s">
        <v>2532</v>
      </c>
      <c r="H424" s="822" t="s">
        <v>329</v>
      </c>
      <c r="I424" s="822" t="s">
        <v>3056</v>
      </c>
      <c r="J424" s="822" t="s">
        <v>2534</v>
      </c>
      <c r="K424" s="822" t="s">
        <v>3057</v>
      </c>
      <c r="L424" s="825">
        <v>1240.29</v>
      </c>
      <c r="M424" s="825">
        <v>1240.29</v>
      </c>
      <c r="N424" s="822">
        <v>1</v>
      </c>
      <c r="O424" s="826">
        <v>1</v>
      </c>
      <c r="P424" s="825">
        <v>1240.29</v>
      </c>
      <c r="Q424" s="827">
        <v>1</v>
      </c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50</v>
      </c>
      <c r="B425" s="822" t="s">
        <v>2403</v>
      </c>
      <c r="C425" s="822" t="s">
        <v>2409</v>
      </c>
      <c r="D425" s="823" t="s">
        <v>3849</v>
      </c>
      <c r="E425" s="824" t="s">
        <v>2425</v>
      </c>
      <c r="F425" s="822" t="s">
        <v>2404</v>
      </c>
      <c r="G425" s="822" t="s">
        <v>2536</v>
      </c>
      <c r="H425" s="822" t="s">
        <v>329</v>
      </c>
      <c r="I425" s="822" t="s">
        <v>2773</v>
      </c>
      <c r="J425" s="822" t="s">
        <v>2538</v>
      </c>
      <c r="K425" s="822" t="s">
        <v>775</v>
      </c>
      <c r="L425" s="825">
        <v>143.35</v>
      </c>
      <c r="M425" s="825">
        <v>286.7</v>
      </c>
      <c r="N425" s="822">
        <v>2</v>
      </c>
      <c r="O425" s="826">
        <v>2</v>
      </c>
      <c r="P425" s="825">
        <v>143.35</v>
      </c>
      <c r="Q425" s="827">
        <v>0.5</v>
      </c>
      <c r="R425" s="822">
        <v>1</v>
      </c>
      <c r="S425" s="827">
        <v>0.5</v>
      </c>
      <c r="T425" s="826">
        <v>1</v>
      </c>
      <c r="U425" s="828">
        <v>0.5</v>
      </c>
    </row>
    <row r="426" spans="1:21" ht="14.45" customHeight="1" x14ac:dyDescent="0.2">
      <c r="A426" s="821">
        <v>50</v>
      </c>
      <c r="B426" s="822" t="s">
        <v>2403</v>
      </c>
      <c r="C426" s="822" t="s">
        <v>2409</v>
      </c>
      <c r="D426" s="823" t="s">
        <v>3849</v>
      </c>
      <c r="E426" s="824" t="s">
        <v>2425</v>
      </c>
      <c r="F426" s="822" t="s">
        <v>2404</v>
      </c>
      <c r="G426" s="822" t="s">
        <v>2536</v>
      </c>
      <c r="H426" s="822" t="s">
        <v>329</v>
      </c>
      <c r="I426" s="822" t="s">
        <v>2537</v>
      </c>
      <c r="J426" s="822" t="s">
        <v>2538</v>
      </c>
      <c r="K426" s="822" t="s">
        <v>1089</v>
      </c>
      <c r="L426" s="825">
        <v>130.51</v>
      </c>
      <c r="M426" s="825">
        <v>130.51</v>
      </c>
      <c r="N426" s="822">
        <v>1</v>
      </c>
      <c r="O426" s="826">
        <v>0.5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50</v>
      </c>
      <c r="B427" s="822" t="s">
        <v>2403</v>
      </c>
      <c r="C427" s="822" t="s">
        <v>2409</v>
      </c>
      <c r="D427" s="823" t="s">
        <v>3849</v>
      </c>
      <c r="E427" s="824" t="s">
        <v>2425</v>
      </c>
      <c r="F427" s="822" t="s">
        <v>2404</v>
      </c>
      <c r="G427" s="822" t="s">
        <v>2536</v>
      </c>
      <c r="H427" s="822" t="s">
        <v>329</v>
      </c>
      <c r="I427" s="822" t="s">
        <v>3058</v>
      </c>
      <c r="J427" s="822" t="s">
        <v>3059</v>
      </c>
      <c r="K427" s="822" t="s">
        <v>3060</v>
      </c>
      <c r="L427" s="825">
        <v>928.81</v>
      </c>
      <c r="M427" s="825">
        <v>928.81</v>
      </c>
      <c r="N427" s="822">
        <v>1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50</v>
      </c>
      <c r="B428" s="822" t="s">
        <v>2403</v>
      </c>
      <c r="C428" s="822" t="s">
        <v>2409</v>
      </c>
      <c r="D428" s="823" t="s">
        <v>3849</v>
      </c>
      <c r="E428" s="824" t="s">
        <v>2425</v>
      </c>
      <c r="F428" s="822" t="s">
        <v>2404</v>
      </c>
      <c r="G428" s="822" t="s">
        <v>2543</v>
      </c>
      <c r="H428" s="822" t="s">
        <v>329</v>
      </c>
      <c r="I428" s="822" t="s">
        <v>2544</v>
      </c>
      <c r="J428" s="822" t="s">
        <v>1214</v>
      </c>
      <c r="K428" s="822" t="s">
        <v>2545</v>
      </c>
      <c r="L428" s="825">
        <v>128.69999999999999</v>
      </c>
      <c r="M428" s="825">
        <v>900.90000000000009</v>
      </c>
      <c r="N428" s="822">
        <v>7</v>
      </c>
      <c r="O428" s="826">
        <v>5.5</v>
      </c>
      <c r="P428" s="825">
        <v>128.69999999999999</v>
      </c>
      <c r="Q428" s="827">
        <v>0.14285714285714282</v>
      </c>
      <c r="R428" s="822">
        <v>1</v>
      </c>
      <c r="S428" s="827">
        <v>0.14285714285714285</v>
      </c>
      <c r="T428" s="826">
        <v>1</v>
      </c>
      <c r="U428" s="828">
        <v>0.18181818181818182</v>
      </c>
    </row>
    <row r="429" spans="1:21" ht="14.45" customHeight="1" x14ac:dyDescent="0.2">
      <c r="A429" s="821">
        <v>50</v>
      </c>
      <c r="B429" s="822" t="s">
        <v>2403</v>
      </c>
      <c r="C429" s="822" t="s">
        <v>2409</v>
      </c>
      <c r="D429" s="823" t="s">
        <v>3849</v>
      </c>
      <c r="E429" s="824" t="s">
        <v>2425</v>
      </c>
      <c r="F429" s="822" t="s">
        <v>2404</v>
      </c>
      <c r="G429" s="822" t="s">
        <v>2543</v>
      </c>
      <c r="H429" s="822" t="s">
        <v>329</v>
      </c>
      <c r="I429" s="822" t="s">
        <v>2776</v>
      </c>
      <c r="J429" s="822" t="s">
        <v>1214</v>
      </c>
      <c r="K429" s="822" t="s">
        <v>2777</v>
      </c>
      <c r="L429" s="825">
        <v>64.349999999999994</v>
      </c>
      <c r="M429" s="825">
        <v>64.349999999999994</v>
      </c>
      <c r="N429" s="822">
        <v>1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50</v>
      </c>
      <c r="B430" s="822" t="s">
        <v>2403</v>
      </c>
      <c r="C430" s="822" t="s">
        <v>2409</v>
      </c>
      <c r="D430" s="823" t="s">
        <v>3849</v>
      </c>
      <c r="E430" s="824" t="s">
        <v>2425</v>
      </c>
      <c r="F430" s="822" t="s">
        <v>2404</v>
      </c>
      <c r="G430" s="822" t="s">
        <v>3061</v>
      </c>
      <c r="H430" s="822" t="s">
        <v>648</v>
      </c>
      <c r="I430" s="822" t="s">
        <v>2244</v>
      </c>
      <c r="J430" s="822" t="s">
        <v>1287</v>
      </c>
      <c r="K430" s="822" t="s">
        <v>1288</v>
      </c>
      <c r="L430" s="825">
        <v>63.75</v>
      </c>
      <c r="M430" s="825">
        <v>127.5</v>
      </c>
      <c r="N430" s="822">
        <v>2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50</v>
      </c>
      <c r="B431" s="822" t="s">
        <v>2403</v>
      </c>
      <c r="C431" s="822" t="s">
        <v>2409</v>
      </c>
      <c r="D431" s="823" t="s">
        <v>3849</v>
      </c>
      <c r="E431" s="824" t="s">
        <v>2425</v>
      </c>
      <c r="F431" s="822" t="s">
        <v>2404</v>
      </c>
      <c r="G431" s="822" t="s">
        <v>3062</v>
      </c>
      <c r="H431" s="822" t="s">
        <v>329</v>
      </c>
      <c r="I431" s="822" t="s">
        <v>3063</v>
      </c>
      <c r="J431" s="822" t="s">
        <v>3064</v>
      </c>
      <c r="K431" s="822" t="s">
        <v>3065</v>
      </c>
      <c r="L431" s="825">
        <v>829.52</v>
      </c>
      <c r="M431" s="825">
        <v>829.52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50</v>
      </c>
      <c r="B432" s="822" t="s">
        <v>2403</v>
      </c>
      <c r="C432" s="822" t="s">
        <v>2409</v>
      </c>
      <c r="D432" s="823" t="s">
        <v>3849</v>
      </c>
      <c r="E432" s="824" t="s">
        <v>2425</v>
      </c>
      <c r="F432" s="822" t="s">
        <v>2404</v>
      </c>
      <c r="G432" s="822" t="s">
        <v>3066</v>
      </c>
      <c r="H432" s="822" t="s">
        <v>648</v>
      </c>
      <c r="I432" s="822" t="s">
        <v>2177</v>
      </c>
      <c r="J432" s="822" t="s">
        <v>1137</v>
      </c>
      <c r="K432" s="822" t="s">
        <v>1139</v>
      </c>
      <c r="L432" s="825">
        <v>0</v>
      </c>
      <c r="M432" s="825">
        <v>0</v>
      </c>
      <c r="N432" s="822">
        <v>7</v>
      </c>
      <c r="O432" s="826">
        <v>4</v>
      </c>
      <c r="P432" s="825">
        <v>0</v>
      </c>
      <c r="Q432" s="827"/>
      <c r="R432" s="822">
        <v>3</v>
      </c>
      <c r="S432" s="827">
        <v>0.42857142857142855</v>
      </c>
      <c r="T432" s="826">
        <v>1.5</v>
      </c>
      <c r="U432" s="828">
        <v>0.375</v>
      </c>
    </row>
    <row r="433" spans="1:21" ht="14.45" customHeight="1" x14ac:dyDescent="0.2">
      <c r="A433" s="821">
        <v>50</v>
      </c>
      <c r="B433" s="822" t="s">
        <v>2403</v>
      </c>
      <c r="C433" s="822" t="s">
        <v>2409</v>
      </c>
      <c r="D433" s="823" t="s">
        <v>3849</v>
      </c>
      <c r="E433" s="824" t="s">
        <v>2425</v>
      </c>
      <c r="F433" s="822" t="s">
        <v>2404</v>
      </c>
      <c r="G433" s="822" t="s">
        <v>2546</v>
      </c>
      <c r="H433" s="822" t="s">
        <v>329</v>
      </c>
      <c r="I433" s="822" t="s">
        <v>2547</v>
      </c>
      <c r="J433" s="822" t="s">
        <v>1291</v>
      </c>
      <c r="K433" s="822" t="s">
        <v>2548</v>
      </c>
      <c r="L433" s="825">
        <v>42.08</v>
      </c>
      <c r="M433" s="825">
        <v>126.24</v>
      </c>
      <c r="N433" s="822">
        <v>3</v>
      </c>
      <c r="O433" s="826">
        <v>1.5</v>
      </c>
      <c r="P433" s="825">
        <v>84.16</v>
      </c>
      <c r="Q433" s="827">
        <v>0.66666666666666663</v>
      </c>
      <c r="R433" s="822">
        <v>2</v>
      </c>
      <c r="S433" s="827">
        <v>0.66666666666666663</v>
      </c>
      <c r="T433" s="826">
        <v>1</v>
      </c>
      <c r="U433" s="828">
        <v>0.66666666666666663</v>
      </c>
    </row>
    <row r="434" spans="1:21" ht="14.45" customHeight="1" x14ac:dyDescent="0.2">
      <c r="A434" s="821">
        <v>50</v>
      </c>
      <c r="B434" s="822" t="s">
        <v>2403</v>
      </c>
      <c r="C434" s="822" t="s">
        <v>2409</v>
      </c>
      <c r="D434" s="823" t="s">
        <v>3849</v>
      </c>
      <c r="E434" s="824" t="s">
        <v>2425</v>
      </c>
      <c r="F434" s="822" t="s">
        <v>2404</v>
      </c>
      <c r="G434" s="822" t="s">
        <v>2786</v>
      </c>
      <c r="H434" s="822" t="s">
        <v>329</v>
      </c>
      <c r="I434" s="822" t="s">
        <v>2787</v>
      </c>
      <c r="J434" s="822" t="s">
        <v>1419</v>
      </c>
      <c r="K434" s="822" t="s">
        <v>2788</v>
      </c>
      <c r="L434" s="825">
        <v>42.54</v>
      </c>
      <c r="M434" s="825">
        <v>42.54</v>
      </c>
      <c r="N434" s="822">
        <v>1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50</v>
      </c>
      <c r="B435" s="822" t="s">
        <v>2403</v>
      </c>
      <c r="C435" s="822" t="s">
        <v>2409</v>
      </c>
      <c r="D435" s="823" t="s">
        <v>3849</v>
      </c>
      <c r="E435" s="824" t="s">
        <v>2425</v>
      </c>
      <c r="F435" s="822" t="s">
        <v>2404</v>
      </c>
      <c r="G435" s="822" t="s">
        <v>2549</v>
      </c>
      <c r="H435" s="822" t="s">
        <v>329</v>
      </c>
      <c r="I435" s="822" t="s">
        <v>2550</v>
      </c>
      <c r="J435" s="822" t="s">
        <v>1423</v>
      </c>
      <c r="K435" s="822" t="s">
        <v>2551</v>
      </c>
      <c r="L435" s="825">
        <v>219.37</v>
      </c>
      <c r="M435" s="825">
        <v>1754.96</v>
      </c>
      <c r="N435" s="822">
        <v>8</v>
      </c>
      <c r="O435" s="826">
        <v>4.5</v>
      </c>
      <c r="P435" s="825">
        <v>877.48</v>
      </c>
      <c r="Q435" s="827">
        <v>0.5</v>
      </c>
      <c r="R435" s="822">
        <v>4</v>
      </c>
      <c r="S435" s="827">
        <v>0.5</v>
      </c>
      <c r="T435" s="826">
        <v>2</v>
      </c>
      <c r="U435" s="828">
        <v>0.44444444444444442</v>
      </c>
    </row>
    <row r="436" spans="1:21" ht="14.45" customHeight="1" x14ac:dyDescent="0.2">
      <c r="A436" s="821">
        <v>50</v>
      </c>
      <c r="B436" s="822" t="s">
        <v>2403</v>
      </c>
      <c r="C436" s="822" t="s">
        <v>2409</v>
      </c>
      <c r="D436" s="823" t="s">
        <v>3849</v>
      </c>
      <c r="E436" s="824" t="s">
        <v>2425</v>
      </c>
      <c r="F436" s="822" t="s">
        <v>2404</v>
      </c>
      <c r="G436" s="822" t="s">
        <v>2556</v>
      </c>
      <c r="H436" s="822" t="s">
        <v>329</v>
      </c>
      <c r="I436" s="822" t="s">
        <v>3067</v>
      </c>
      <c r="J436" s="822" t="s">
        <v>3068</v>
      </c>
      <c r="K436" s="822" t="s">
        <v>3069</v>
      </c>
      <c r="L436" s="825">
        <v>73.83</v>
      </c>
      <c r="M436" s="825">
        <v>73.83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50</v>
      </c>
      <c r="B437" s="822" t="s">
        <v>2403</v>
      </c>
      <c r="C437" s="822" t="s">
        <v>2409</v>
      </c>
      <c r="D437" s="823" t="s">
        <v>3849</v>
      </c>
      <c r="E437" s="824" t="s">
        <v>2425</v>
      </c>
      <c r="F437" s="822" t="s">
        <v>2404</v>
      </c>
      <c r="G437" s="822" t="s">
        <v>2797</v>
      </c>
      <c r="H437" s="822" t="s">
        <v>648</v>
      </c>
      <c r="I437" s="822" t="s">
        <v>2798</v>
      </c>
      <c r="J437" s="822" t="s">
        <v>2799</v>
      </c>
      <c r="K437" s="822" t="s">
        <v>2800</v>
      </c>
      <c r="L437" s="825">
        <v>102.85</v>
      </c>
      <c r="M437" s="825">
        <v>102.85</v>
      </c>
      <c r="N437" s="822">
        <v>1</v>
      </c>
      <c r="O437" s="826">
        <v>0.5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50</v>
      </c>
      <c r="B438" s="822" t="s">
        <v>2403</v>
      </c>
      <c r="C438" s="822" t="s">
        <v>2409</v>
      </c>
      <c r="D438" s="823" t="s">
        <v>3849</v>
      </c>
      <c r="E438" s="824" t="s">
        <v>2425</v>
      </c>
      <c r="F438" s="822" t="s">
        <v>2404</v>
      </c>
      <c r="G438" s="822" t="s">
        <v>2797</v>
      </c>
      <c r="H438" s="822" t="s">
        <v>648</v>
      </c>
      <c r="I438" s="822" t="s">
        <v>2801</v>
      </c>
      <c r="J438" s="822" t="s">
        <v>2799</v>
      </c>
      <c r="K438" s="822" t="s">
        <v>2802</v>
      </c>
      <c r="L438" s="825">
        <v>131.86000000000001</v>
      </c>
      <c r="M438" s="825">
        <v>131.86000000000001</v>
      </c>
      <c r="N438" s="822">
        <v>1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50</v>
      </c>
      <c r="B439" s="822" t="s">
        <v>2403</v>
      </c>
      <c r="C439" s="822" t="s">
        <v>2409</v>
      </c>
      <c r="D439" s="823" t="s">
        <v>3849</v>
      </c>
      <c r="E439" s="824" t="s">
        <v>2425</v>
      </c>
      <c r="F439" s="822" t="s">
        <v>2404</v>
      </c>
      <c r="G439" s="822" t="s">
        <v>2559</v>
      </c>
      <c r="H439" s="822" t="s">
        <v>329</v>
      </c>
      <c r="I439" s="822" t="s">
        <v>2560</v>
      </c>
      <c r="J439" s="822" t="s">
        <v>2561</v>
      </c>
      <c r="K439" s="822" t="s">
        <v>2562</v>
      </c>
      <c r="L439" s="825">
        <v>93.43</v>
      </c>
      <c r="M439" s="825">
        <v>93.43</v>
      </c>
      <c r="N439" s="822">
        <v>1</v>
      </c>
      <c r="O439" s="826">
        <v>0.5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50</v>
      </c>
      <c r="B440" s="822" t="s">
        <v>2403</v>
      </c>
      <c r="C440" s="822" t="s">
        <v>2409</v>
      </c>
      <c r="D440" s="823" t="s">
        <v>3849</v>
      </c>
      <c r="E440" s="824" t="s">
        <v>2425</v>
      </c>
      <c r="F440" s="822" t="s">
        <v>2404</v>
      </c>
      <c r="G440" s="822" t="s">
        <v>3070</v>
      </c>
      <c r="H440" s="822" t="s">
        <v>329</v>
      </c>
      <c r="I440" s="822" t="s">
        <v>3071</v>
      </c>
      <c r="J440" s="822" t="s">
        <v>3072</v>
      </c>
      <c r="K440" s="822" t="s">
        <v>3073</v>
      </c>
      <c r="L440" s="825">
        <v>77.13</v>
      </c>
      <c r="M440" s="825">
        <v>77.13</v>
      </c>
      <c r="N440" s="822">
        <v>1</v>
      </c>
      <c r="O440" s="826">
        <v>0.5</v>
      </c>
      <c r="P440" s="825">
        <v>77.13</v>
      </c>
      <c r="Q440" s="827">
        <v>1</v>
      </c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50</v>
      </c>
      <c r="B441" s="822" t="s">
        <v>2403</v>
      </c>
      <c r="C441" s="822" t="s">
        <v>2409</v>
      </c>
      <c r="D441" s="823" t="s">
        <v>3849</v>
      </c>
      <c r="E441" s="824" t="s">
        <v>2425</v>
      </c>
      <c r="F441" s="822" t="s">
        <v>2404</v>
      </c>
      <c r="G441" s="822" t="s">
        <v>3074</v>
      </c>
      <c r="H441" s="822" t="s">
        <v>329</v>
      </c>
      <c r="I441" s="822" t="s">
        <v>3075</v>
      </c>
      <c r="J441" s="822" t="s">
        <v>3076</v>
      </c>
      <c r="K441" s="822" t="s">
        <v>3077</v>
      </c>
      <c r="L441" s="825">
        <v>65.989999999999995</v>
      </c>
      <c r="M441" s="825">
        <v>65.989999999999995</v>
      </c>
      <c r="N441" s="822">
        <v>1</v>
      </c>
      <c r="O441" s="826">
        <v>1</v>
      </c>
      <c r="P441" s="825">
        <v>65.989999999999995</v>
      </c>
      <c r="Q441" s="827">
        <v>1</v>
      </c>
      <c r="R441" s="822">
        <v>1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50</v>
      </c>
      <c r="B442" s="822" t="s">
        <v>2403</v>
      </c>
      <c r="C442" s="822" t="s">
        <v>2409</v>
      </c>
      <c r="D442" s="823" t="s">
        <v>3849</v>
      </c>
      <c r="E442" s="824" t="s">
        <v>2425</v>
      </c>
      <c r="F442" s="822" t="s">
        <v>2404</v>
      </c>
      <c r="G442" s="822" t="s">
        <v>1300</v>
      </c>
      <c r="H442" s="822" t="s">
        <v>648</v>
      </c>
      <c r="I442" s="822" t="s">
        <v>1934</v>
      </c>
      <c r="J442" s="822" t="s">
        <v>1935</v>
      </c>
      <c r="K442" s="822" t="s">
        <v>1936</v>
      </c>
      <c r="L442" s="825">
        <v>93.75</v>
      </c>
      <c r="M442" s="825">
        <v>187.5</v>
      </c>
      <c r="N442" s="822">
        <v>2</v>
      </c>
      <c r="O442" s="826">
        <v>1</v>
      </c>
      <c r="P442" s="825">
        <v>93.75</v>
      </c>
      <c r="Q442" s="827">
        <v>0.5</v>
      </c>
      <c r="R442" s="822">
        <v>1</v>
      </c>
      <c r="S442" s="827">
        <v>0.5</v>
      </c>
      <c r="T442" s="826">
        <v>0.5</v>
      </c>
      <c r="U442" s="828">
        <v>0.5</v>
      </c>
    </row>
    <row r="443" spans="1:21" ht="14.45" customHeight="1" x14ac:dyDescent="0.2">
      <c r="A443" s="821">
        <v>50</v>
      </c>
      <c r="B443" s="822" t="s">
        <v>2403</v>
      </c>
      <c r="C443" s="822" t="s">
        <v>2409</v>
      </c>
      <c r="D443" s="823" t="s">
        <v>3849</v>
      </c>
      <c r="E443" s="824" t="s">
        <v>2425</v>
      </c>
      <c r="F443" s="822" t="s">
        <v>2404</v>
      </c>
      <c r="G443" s="822" t="s">
        <v>1300</v>
      </c>
      <c r="H443" s="822" t="s">
        <v>648</v>
      </c>
      <c r="I443" s="822" t="s">
        <v>1937</v>
      </c>
      <c r="J443" s="822" t="s">
        <v>1935</v>
      </c>
      <c r="K443" s="822" t="s">
        <v>1938</v>
      </c>
      <c r="L443" s="825">
        <v>184.74</v>
      </c>
      <c r="M443" s="825">
        <v>1108.44</v>
      </c>
      <c r="N443" s="822">
        <v>6</v>
      </c>
      <c r="O443" s="826">
        <v>4.5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50</v>
      </c>
      <c r="B444" s="822" t="s">
        <v>2403</v>
      </c>
      <c r="C444" s="822" t="s">
        <v>2409</v>
      </c>
      <c r="D444" s="823" t="s">
        <v>3849</v>
      </c>
      <c r="E444" s="824" t="s">
        <v>2425</v>
      </c>
      <c r="F444" s="822" t="s">
        <v>2404</v>
      </c>
      <c r="G444" s="822" t="s">
        <v>1300</v>
      </c>
      <c r="H444" s="822" t="s">
        <v>648</v>
      </c>
      <c r="I444" s="822" t="s">
        <v>1939</v>
      </c>
      <c r="J444" s="822" t="s">
        <v>1940</v>
      </c>
      <c r="K444" s="822" t="s">
        <v>1941</v>
      </c>
      <c r="L444" s="825">
        <v>120.61</v>
      </c>
      <c r="M444" s="825">
        <v>120.61</v>
      </c>
      <c r="N444" s="822">
        <v>1</v>
      </c>
      <c r="O444" s="826">
        <v>0.5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50</v>
      </c>
      <c r="B445" s="822" t="s">
        <v>2403</v>
      </c>
      <c r="C445" s="822" t="s">
        <v>2409</v>
      </c>
      <c r="D445" s="823" t="s">
        <v>3849</v>
      </c>
      <c r="E445" s="824" t="s">
        <v>2425</v>
      </c>
      <c r="F445" s="822" t="s">
        <v>2404</v>
      </c>
      <c r="G445" s="822" t="s">
        <v>3078</v>
      </c>
      <c r="H445" s="822" t="s">
        <v>329</v>
      </c>
      <c r="I445" s="822" t="s">
        <v>3079</v>
      </c>
      <c r="J445" s="822" t="s">
        <v>3080</v>
      </c>
      <c r="K445" s="822" t="s">
        <v>3081</v>
      </c>
      <c r="L445" s="825">
        <v>900.59</v>
      </c>
      <c r="M445" s="825">
        <v>2701.77</v>
      </c>
      <c r="N445" s="822">
        <v>3</v>
      </c>
      <c r="O445" s="826">
        <v>2.5</v>
      </c>
      <c r="P445" s="825">
        <v>1801.18</v>
      </c>
      <c r="Q445" s="827">
        <v>0.66666666666666674</v>
      </c>
      <c r="R445" s="822">
        <v>2</v>
      </c>
      <c r="S445" s="827">
        <v>0.66666666666666663</v>
      </c>
      <c r="T445" s="826">
        <v>1.5</v>
      </c>
      <c r="U445" s="828">
        <v>0.6</v>
      </c>
    </row>
    <row r="446" spans="1:21" ht="14.45" customHeight="1" x14ac:dyDescent="0.2">
      <c r="A446" s="821">
        <v>50</v>
      </c>
      <c r="B446" s="822" t="s">
        <v>2403</v>
      </c>
      <c r="C446" s="822" t="s">
        <v>2409</v>
      </c>
      <c r="D446" s="823" t="s">
        <v>3849</v>
      </c>
      <c r="E446" s="824" t="s">
        <v>2425</v>
      </c>
      <c r="F446" s="822" t="s">
        <v>2404</v>
      </c>
      <c r="G446" s="822" t="s">
        <v>2837</v>
      </c>
      <c r="H446" s="822" t="s">
        <v>329</v>
      </c>
      <c r="I446" s="822" t="s">
        <v>2941</v>
      </c>
      <c r="J446" s="822" t="s">
        <v>2839</v>
      </c>
      <c r="K446" s="822" t="s">
        <v>2942</v>
      </c>
      <c r="L446" s="825">
        <v>109.17</v>
      </c>
      <c r="M446" s="825">
        <v>109.17</v>
      </c>
      <c r="N446" s="822">
        <v>1</v>
      </c>
      <c r="O446" s="826">
        <v>1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50</v>
      </c>
      <c r="B447" s="822" t="s">
        <v>2403</v>
      </c>
      <c r="C447" s="822" t="s">
        <v>2409</v>
      </c>
      <c r="D447" s="823" t="s">
        <v>3849</v>
      </c>
      <c r="E447" s="824" t="s">
        <v>2425</v>
      </c>
      <c r="F447" s="822" t="s">
        <v>2404</v>
      </c>
      <c r="G447" s="822" t="s">
        <v>3082</v>
      </c>
      <c r="H447" s="822" t="s">
        <v>329</v>
      </c>
      <c r="I447" s="822" t="s">
        <v>3083</v>
      </c>
      <c r="J447" s="822" t="s">
        <v>3084</v>
      </c>
      <c r="K447" s="822" t="s">
        <v>3085</v>
      </c>
      <c r="L447" s="825">
        <v>3968.05</v>
      </c>
      <c r="M447" s="825">
        <v>7936.1</v>
      </c>
      <c r="N447" s="822">
        <v>2</v>
      </c>
      <c r="O447" s="826">
        <v>2</v>
      </c>
      <c r="P447" s="825">
        <v>7936.1</v>
      </c>
      <c r="Q447" s="827">
        <v>1</v>
      </c>
      <c r="R447" s="822">
        <v>2</v>
      </c>
      <c r="S447" s="827">
        <v>1</v>
      </c>
      <c r="T447" s="826">
        <v>2</v>
      </c>
      <c r="U447" s="828">
        <v>1</v>
      </c>
    </row>
    <row r="448" spans="1:21" ht="14.45" customHeight="1" x14ac:dyDescent="0.2">
      <c r="A448" s="821">
        <v>50</v>
      </c>
      <c r="B448" s="822" t="s">
        <v>2403</v>
      </c>
      <c r="C448" s="822" t="s">
        <v>2409</v>
      </c>
      <c r="D448" s="823" t="s">
        <v>3849</v>
      </c>
      <c r="E448" s="824" t="s">
        <v>2425</v>
      </c>
      <c r="F448" s="822" t="s">
        <v>2404</v>
      </c>
      <c r="G448" s="822" t="s">
        <v>2451</v>
      </c>
      <c r="H448" s="822" t="s">
        <v>329</v>
      </c>
      <c r="I448" s="822" t="s">
        <v>2846</v>
      </c>
      <c r="J448" s="822" t="s">
        <v>2453</v>
      </c>
      <c r="K448" s="822" t="s">
        <v>2847</v>
      </c>
      <c r="L448" s="825">
        <v>99.94</v>
      </c>
      <c r="M448" s="825">
        <v>99.94</v>
      </c>
      <c r="N448" s="822">
        <v>1</v>
      </c>
      <c r="O448" s="826">
        <v>0.5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50</v>
      </c>
      <c r="B449" s="822" t="s">
        <v>2403</v>
      </c>
      <c r="C449" s="822" t="s">
        <v>2409</v>
      </c>
      <c r="D449" s="823" t="s">
        <v>3849</v>
      </c>
      <c r="E449" s="824" t="s">
        <v>2425</v>
      </c>
      <c r="F449" s="822" t="s">
        <v>2404</v>
      </c>
      <c r="G449" s="822" t="s">
        <v>2451</v>
      </c>
      <c r="H449" s="822" t="s">
        <v>329</v>
      </c>
      <c r="I449" s="822" t="s">
        <v>3086</v>
      </c>
      <c r="J449" s="822" t="s">
        <v>2453</v>
      </c>
      <c r="K449" s="822" t="s">
        <v>3087</v>
      </c>
      <c r="L449" s="825">
        <v>299.83999999999997</v>
      </c>
      <c r="M449" s="825">
        <v>299.83999999999997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50</v>
      </c>
      <c r="B450" s="822" t="s">
        <v>2403</v>
      </c>
      <c r="C450" s="822" t="s">
        <v>2409</v>
      </c>
      <c r="D450" s="823" t="s">
        <v>3849</v>
      </c>
      <c r="E450" s="824" t="s">
        <v>2425</v>
      </c>
      <c r="F450" s="822" t="s">
        <v>2404</v>
      </c>
      <c r="G450" s="822" t="s">
        <v>2451</v>
      </c>
      <c r="H450" s="822" t="s">
        <v>329</v>
      </c>
      <c r="I450" s="822" t="s">
        <v>3088</v>
      </c>
      <c r="J450" s="822" t="s">
        <v>3089</v>
      </c>
      <c r="K450" s="822"/>
      <c r="L450" s="825">
        <v>50.32</v>
      </c>
      <c r="M450" s="825">
        <v>150.96</v>
      </c>
      <c r="N450" s="822">
        <v>3</v>
      </c>
      <c r="O450" s="826">
        <v>1.5</v>
      </c>
      <c r="P450" s="825">
        <v>150.96</v>
      </c>
      <c r="Q450" s="827">
        <v>1</v>
      </c>
      <c r="R450" s="822">
        <v>3</v>
      </c>
      <c r="S450" s="827">
        <v>1</v>
      </c>
      <c r="T450" s="826">
        <v>1.5</v>
      </c>
      <c r="U450" s="828">
        <v>1</v>
      </c>
    </row>
    <row r="451" spans="1:21" ht="14.45" customHeight="1" x14ac:dyDescent="0.2">
      <c r="A451" s="821">
        <v>50</v>
      </c>
      <c r="B451" s="822" t="s">
        <v>2403</v>
      </c>
      <c r="C451" s="822" t="s">
        <v>2409</v>
      </c>
      <c r="D451" s="823" t="s">
        <v>3849</v>
      </c>
      <c r="E451" s="824" t="s">
        <v>2425</v>
      </c>
      <c r="F451" s="822" t="s">
        <v>2404</v>
      </c>
      <c r="G451" s="822" t="s">
        <v>2451</v>
      </c>
      <c r="H451" s="822" t="s">
        <v>329</v>
      </c>
      <c r="I451" s="822" t="s">
        <v>3088</v>
      </c>
      <c r="J451" s="822" t="s">
        <v>1313</v>
      </c>
      <c r="K451" s="822" t="s">
        <v>3090</v>
      </c>
      <c r="L451" s="825">
        <v>50.32</v>
      </c>
      <c r="M451" s="825">
        <v>100.64</v>
      </c>
      <c r="N451" s="822">
        <v>2</v>
      </c>
      <c r="O451" s="826">
        <v>1</v>
      </c>
      <c r="P451" s="825">
        <v>50.32</v>
      </c>
      <c r="Q451" s="827">
        <v>0.5</v>
      </c>
      <c r="R451" s="822">
        <v>1</v>
      </c>
      <c r="S451" s="827">
        <v>0.5</v>
      </c>
      <c r="T451" s="826">
        <v>0.5</v>
      </c>
      <c r="U451" s="828">
        <v>0.5</v>
      </c>
    </row>
    <row r="452" spans="1:21" ht="14.45" customHeight="1" x14ac:dyDescent="0.2">
      <c r="A452" s="821">
        <v>50</v>
      </c>
      <c r="B452" s="822" t="s">
        <v>2403</v>
      </c>
      <c r="C452" s="822" t="s">
        <v>2409</v>
      </c>
      <c r="D452" s="823" t="s">
        <v>3849</v>
      </c>
      <c r="E452" s="824" t="s">
        <v>2425</v>
      </c>
      <c r="F452" s="822" t="s">
        <v>2404</v>
      </c>
      <c r="G452" s="822" t="s">
        <v>2854</v>
      </c>
      <c r="H452" s="822" t="s">
        <v>329</v>
      </c>
      <c r="I452" s="822" t="s">
        <v>2855</v>
      </c>
      <c r="J452" s="822" t="s">
        <v>2856</v>
      </c>
      <c r="K452" s="822" t="s">
        <v>2857</v>
      </c>
      <c r="L452" s="825">
        <v>83.38</v>
      </c>
      <c r="M452" s="825">
        <v>166.76</v>
      </c>
      <c r="N452" s="822">
        <v>2</v>
      </c>
      <c r="O452" s="826">
        <v>1.5</v>
      </c>
      <c r="P452" s="825">
        <v>83.38</v>
      </c>
      <c r="Q452" s="827">
        <v>0.5</v>
      </c>
      <c r="R452" s="822">
        <v>1</v>
      </c>
      <c r="S452" s="827">
        <v>0.5</v>
      </c>
      <c r="T452" s="826">
        <v>0.5</v>
      </c>
      <c r="U452" s="828">
        <v>0.33333333333333331</v>
      </c>
    </row>
    <row r="453" spans="1:21" ht="14.45" customHeight="1" x14ac:dyDescent="0.2">
      <c r="A453" s="821">
        <v>50</v>
      </c>
      <c r="B453" s="822" t="s">
        <v>2403</v>
      </c>
      <c r="C453" s="822" t="s">
        <v>2409</v>
      </c>
      <c r="D453" s="823" t="s">
        <v>3849</v>
      </c>
      <c r="E453" s="824" t="s">
        <v>2425</v>
      </c>
      <c r="F453" s="822" t="s">
        <v>2404</v>
      </c>
      <c r="G453" s="822" t="s">
        <v>2447</v>
      </c>
      <c r="H453" s="822" t="s">
        <v>648</v>
      </c>
      <c r="I453" s="822" t="s">
        <v>2117</v>
      </c>
      <c r="J453" s="822" t="s">
        <v>1346</v>
      </c>
      <c r="K453" s="822" t="s">
        <v>2118</v>
      </c>
      <c r="L453" s="825">
        <v>154.36000000000001</v>
      </c>
      <c r="M453" s="825">
        <v>154.36000000000001</v>
      </c>
      <c r="N453" s="822">
        <v>1</v>
      </c>
      <c r="O453" s="826">
        <v>0.5</v>
      </c>
      <c r="P453" s="825">
        <v>154.36000000000001</v>
      </c>
      <c r="Q453" s="827">
        <v>1</v>
      </c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50</v>
      </c>
      <c r="B454" s="822" t="s">
        <v>2403</v>
      </c>
      <c r="C454" s="822" t="s">
        <v>2409</v>
      </c>
      <c r="D454" s="823" t="s">
        <v>3849</v>
      </c>
      <c r="E454" s="824" t="s">
        <v>2425</v>
      </c>
      <c r="F454" s="822" t="s">
        <v>2404</v>
      </c>
      <c r="G454" s="822" t="s">
        <v>2864</v>
      </c>
      <c r="H454" s="822" t="s">
        <v>648</v>
      </c>
      <c r="I454" s="822" t="s">
        <v>2100</v>
      </c>
      <c r="J454" s="822" t="s">
        <v>2098</v>
      </c>
      <c r="K454" s="822" t="s">
        <v>2101</v>
      </c>
      <c r="L454" s="825">
        <v>84.18</v>
      </c>
      <c r="M454" s="825">
        <v>84.18</v>
      </c>
      <c r="N454" s="822">
        <v>1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50</v>
      </c>
      <c r="B455" s="822" t="s">
        <v>2403</v>
      </c>
      <c r="C455" s="822" t="s">
        <v>2409</v>
      </c>
      <c r="D455" s="823" t="s">
        <v>3849</v>
      </c>
      <c r="E455" s="824" t="s">
        <v>2425</v>
      </c>
      <c r="F455" s="822" t="s">
        <v>2404</v>
      </c>
      <c r="G455" s="822" t="s">
        <v>2455</v>
      </c>
      <c r="H455" s="822" t="s">
        <v>329</v>
      </c>
      <c r="I455" s="822" t="s">
        <v>2456</v>
      </c>
      <c r="J455" s="822" t="s">
        <v>2457</v>
      </c>
      <c r="K455" s="822" t="s">
        <v>2458</v>
      </c>
      <c r="L455" s="825">
        <v>0</v>
      </c>
      <c r="M455" s="825">
        <v>0</v>
      </c>
      <c r="N455" s="822">
        <v>2</v>
      </c>
      <c r="O455" s="826">
        <v>1.5</v>
      </c>
      <c r="P455" s="825"/>
      <c r="Q455" s="827"/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50</v>
      </c>
      <c r="B456" s="822" t="s">
        <v>2403</v>
      </c>
      <c r="C456" s="822" t="s">
        <v>2409</v>
      </c>
      <c r="D456" s="823" t="s">
        <v>3849</v>
      </c>
      <c r="E456" s="824" t="s">
        <v>2425</v>
      </c>
      <c r="F456" s="822" t="s">
        <v>2404</v>
      </c>
      <c r="G456" s="822" t="s">
        <v>3091</v>
      </c>
      <c r="H456" s="822" t="s">
        <v>329</v>
      </c>
      <c r="I456" s="822" t="s">
        <v>3092</v>
      </c>
      <c r="J456" s="822" t="s">
        <v>3093</v>
      </c>
      <c r="K456" s="822" t="s">
        <v>3094</v>
      </c>
      <c r="L456" s="825">
        <v>1020.22</v>
      </c>
      <c r="M456" s="825">
        <v>2040.44</v>
      </c>
      <c r="N456" s="822">
        <v>2</v>
      </c>
      <c r="O456" s="826">
        <v>1.5</v>
      </c>
      <c r="P456" s="825">
        <v>2040.44</v>
      </c>
      <c r="Q456" s="827">
        <v>1</v>
      </c>
      <c r="R456" s="822">
        <v>2</v>
      </c>
      <c r="S456" s="827">
        <v>1</v>
      </c>
      <c r="T456" s="826">
        <v>1.5</v>
      </c>
      <c r="U456" s="828">
        <v>1</v>
      </c>
    </row>
    <row r="457" spans="1:21" ht="14.45" customHeight="1" x14ac:dyDescent="0.2">
      <c r="A457" s="821">
        <v>50</v>
      </c>
      <c r="B457" s="822" t="s">
        <v>2403</v>
      </c>
      <c r="C457" s="822" t="s">
        <v>2409</v>
      </c>
      <c r="D457" s="823" t="s">
        <v>3849</v>
      </c>
      <c r="E457" s="824" t="s">
        <v>2425</v>
      </c>
      <c r="F457" s="822" t="s">
        <v>2404</v>
      </c>
      <c r="G457" s="822" t="s">
        <v>3091</v>
      </c>
      <c r="H457" s="822" t="s">
        <v>329</v>
      </c>
      <c r="I457" s="822" t="s">
        <v>3095</v>
      </c>
      <c r="J457" s="822" t="s">
        <v>3093</v>
      </c>
      <c r="K457" s="822" t="s">
        <v>3096</v>
      </c>
      <c r="L457" s="825">
        <v>2040.45</v>
      </c>
      <c r="M457" s="825">
        <v>2040.45</v>
      </c>
      <c r="N457" s="822">
        <v>1</v>
      </c>
      <c r="O457" s="826">
        <v>1</v>
      </c>
      <c r="P457" s="825">
        <v>2040.45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50</v>
      </c>
      <c r="B458" s="822" t="s">
        <v>2403</v>
      </c>
      <c r="C458" s="822" t="s">
        <v>2409</v>
      </c>
      <c r="D458" s="823" t="s">
        <v>3849</v>
      </c>
      <c r="E458" s="824" t="s">
        <v>2425</v>
      </c>
      <c r="F458" s="822" t="s">
        <v>2404</v>
      </c>
      <c r="G458" s="822" t="s">
        <v>3091</v>
      </c>
      <c r="H458" s="822" t="s">
        <v>329</v>
      </c>
      <c r="I458" s="822" t="s">
        <v>3097</v>
      </c>
      <c r="J458" s="822" t="s">
        <v>3098</v>
      </c>
      <c r="K458" s="822" t="s">
        <v>3099</v>
      </c>
      <c r="L458" s="825">
        <v>510.12</v>
      </c>
      <c r="M458" s="825">
        <v>1020.24</v>
      </c>
      <c r="N458" s="822">
        <v>2</v>
      </c>
      <c r="O458" s="826">
        <v>1.5</v>
      </c>
      <c r="P458" s="825">
        <v>1020.24</v>
      </c>
      <c r="Q458" s="827">
        <v>1</v>
      </c>
      <c r="R458" s="822">
        <v>2</v>
      </c>
      <c r="S458" s="827">
        <v>1</v>
      </c>
      <c r="T458" s="826">
        <v>1.5</v>
      </c>
      <c r="U458" s="828">
        <v>1</v>
      </c>
    </row>
    <row r="459" spans="1:21" ht="14.45" customHeight="1" x14ac:dyDescent="0.2">
      <c r="A459" s="821">
        <v>50</v>
      </c>
      <c r="B459" s="822" t="s">
        <v>2403</v>
      </c>
      <c r="C459" s="822" t="s">
        <v>2409</v>
      </c>
      <c r="D459" s="823" t="s">
        <v>3849</v>
      </c>
      <c r="E459" s="824" t="s">
        <v>2425</v>
      </c>
      <c r="F459" s="822" t="s">
        <v>2404</v>
      </c>
      <c r="G459" s="822" t="s">
        <v>3100</v>
      </c>
      <c r="H459" s="822" t="s">
        <v>329</v>
      </c>
      <c r="I459" s="822" t="s">
        <v>3101</v>
      </c>
      <c r="J459" s="822" t="s">
        <v>3102</v>
      </c>
      <c r="K459" s="822" t="s">
        <v>3103</v>
      </c>
      <c r="L459" s="825">
        <v>345.02</v>
      </c>
      <c r="M459" s="825">
        <v>345.02</v>
      </c>
      <c r="N459" s="822">
        <v>1</v>
      </c>
      <c r="O459" s="826">
        <v>0.5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50</v>
      </c>
      <c r="B460" s="822" t="s">
        <v>2403</v>
      </c>
      <c r="C460" s="822" t="s">
        <v>2409</v>
      </c>
      <c r="D460" s="823" t="s">
        <v>3849</v>
      </c>
      <c r="E460" s="824" t="s">
        <v>2425</v>
      </c>
      <c r="F460" s="822" t="s">
        <v>2404</v>
      </c>
      <c r="G460" s="822" t="s">
        <v>2868</v>
      </c>
      <c r="H460" s="822" t="s">
        <v>329</v>
      </c>
      <c r="I460" s="822" t="s">
        <v>2869</v>
      </c>
      <c r="J460" s="822" t="s">
        <v>1577</v>
      </c>
      <c r="K460" s="822" t="s">
        <v>1578</v>
      </c>
      <c r="L460" s="825">
        <v>121.92</v>
      </c>
      <c r="M460" s="825">
        <v>1097.28</v>
      </c>
      <c r="N460" s="822">
        <v>9</v>
      </c>
      <c r="O460" s="826">
        <v>2.5</v>
      </c>
      <c r="P460" s="825">
        <v>365.76</v>
      </c>
      <c r="Q460" s="827">
        <v>0.33333333333333331</v>
      </c>
      <c r="R460" s="822">
        <v>3</v>
      </c>
      <c r="S460" s="827">
        <v>0.33333333333333331</v>
      </c>
      <c r="T460" s="826">
        <v>0.5</v>
      </c>
      <c r="U460" s="828">
        <v>0.2</v>
      </c>
    </row>
    <row r="461" spans="1:21" ht="14.45" customHeight="1" x14ac:dyDescent="0.2">
      <c r="A461" s="821">
        <v>50</v>
      </c>
      <c r="B461" s="822" t="s">
        <v>2403</v>
      </c>
      <c r="C461" s="822" t="s">
        <v>2409</v>
      </c>
      <c r="D461" s="823" t="s">
        <v>3849</v>
      </c>
      <c r="E461" s="824" t="s">
        <v>2426</v>
      </c>
      <c r="F461" s="822" t="s">
        <v>2404</v>
      </c>
      <c r="G461" s="822" t="s">
        <v>2438</v>
      </c>
      <c r="H461" s="822" t="s">
        <v>329</v>
      </c>
      <c r="I461" s="822" t="s">
        <v>2490</v>
      </c>
      <c r="J461" s="822" t="s">
        <v>2491</v>
      </c>
      <c r="K461" s="822" t="s">
        <v>736</v>
      </c>
      <c r="L461" s="825">
        <v>35.11</v>
      </c>
      <c r="M461" s="825">
        <v>105.33</v>
      </c>
      <c r="N461" s="822">
        <v>3</v>
      </c>
      <c r="O461" s="826">
        <v>0.5</v>
      </c>
      <c r="P461" s="825">
        <v>105.33</v>
      </c>
      <c r="Q461" s="827">
        <v>1</v>
      </c>
      <c r="R461" s="822">
        <v>3</v>
      </c>
      <c r="S461" s="827">
        <v>1</v>
      </c>
      <c r="T461" s="826">
        <v>0.5</v>
      </c>
      <c r="U461" s="828">
        <v>1</v>
      </c>
    </row>
    <row r="462" spans="1:21" ht="14.45" customHeight="1" x14ac:dyDescent="0.2">
      <c r="A462" s="821">
        <v>50</v>
      </c>
      <c r="B462" s="822" t="s">
        <v>2403</v>
      </c>
      <c r="C462" s="822" t="s">
        <v>2409</v>
      </c>
      <c r="D462" s="823" t="s">
        <v>3849</v>
      </c>
      <c r="E462" s="824" t="s">
        <v>2426</v>
      </c>
      <c r="F462" s="822" t="s">
        <v>2404</v>
      </c>
      <c r="G462" s="822" t="s">
        <v>3104</v>
      </c>
      <c r="H462" s="822" t="s">
        <v>329</v>
      </c>
      <c r="I462" s="822" t="s">
        <v>3105</v>
      </c>
      <c r="J462" s="822" t="s">
        <v>3106</v>
      </c>
      <c r="K462" s="822" t="s">
        <v>3107</v>
      </c>
      <c r="L462" s="825">
        <v>159.71</v>
      </c>
      <c r="M462" s="825">
        <v>479.13</v>
      </c>
      <c r="N462" s="822">
        <v>3</v>
      </c>
      <c r="O462" s="826">
        <v>1</v>
      </c>
      <c r="P462" s="825">
        <v>479.13</v>
      </c>
      <c r="Q462" s="827">
        <v>1</v>
      </c>
      <c r="R462" s="822">
        <v>3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50</v>
      </c>
      <c r="B463" s="822" t="s">
        <v>2403</v>
      </c>
      <c r="C463" s="822" t="s">
        <v>2409</v>
      </c>
      <c r="D463" s="823" t="s">
        <v>3849</v>
      </c>
      <c r="E463" s="824" t="s">
        <v>2426</v>
      </c>
      <c r="F463" s="822" t="s">
        <v>2404</v>
      </c>
      <c r="G463" s="822" t="s">
        <v>2678</v>
      </c>
      <c r="H463" s="822" t="s">
        <v>329</v>
      </c>
      <c r="I463" s="822" t="s">
        <v>2679</v>
      </c>
      <c r="J463" s="822" t="s">
        <v>1382</v>
      </c>
      <c r="K463" s="822" t="s">
        <v>2680</v>
      </c>
      <c r="L463" s="825">
        <v>42.14</v>
      </c>
      <c r="M463" s="825">
        <v>84.28</v>
      </c>
      <c r="N463" s="822">
        <v>2</v>
      </c>
      <c r="O463" s="826">
        <v>0.5</v>
      </c>
      <c r="P463" s="825">
        <v>84.28</v>
      </c>
      <c r="Q463" s="827">
        <v>1</v>
      </c>
      <c r="R463" s="822">
        <v>2</v>
      </c>
      <c r="S463" s="827">
        <v>1</v>
      </c>
      <c r="T463" s="826">
        <v>0.5</v>
      </c>
      <c r="U463" s="828">
        <v>1</v>
      </c>
    </row>
    <row r="464" spans="1:21" ht="14.45" customHeight="1" x14ac:dyDescent="0.2">
      <c r="A464" s="821">
        <v>50</v>
      </c>
      <c r="B464" s="822" t="s">
        <v>2403</v>
      </c>
      <c r="C464" s="822" t="s">
        <v>2409</v>
      </c>
      <c r="D464" s="823" t="s">
        <v>3849</v>
      </c>
      <c r="E464" s="824" t="s">
        <v>2426</v>
      </c>
      <c r="F464" s="822" t="s">
        <v>2404</v>
      </c>
      <c r="G464" s="822" t="s">
        <v>3108</v>
      </c>
      <c r="H464" s="822" t="s">
        <v>329</v>
      </c>
      <c r="I464" s="822" t="s">
        <v>3109</v>
      </c>
      <c r="J464" s="822" t="s">
        <v>3110</v>
      </c>
      <c r="K464" s="822" t="s">
        <v>3111</v>
      </c>
      <c r="L464" s="825">
        <v>0</v>
      </c>
      <c r="M464" s="825">
        <v>0</v>
      </c>
      <c r="N464" s="822">
        <v>1</v>
      </c>
      <c r="O464" s="826">
        <v>0.5</v>
      </c>
      <c r="P464" s="825">
        <v>0</v>
      </c>
      <c r="Q464" s="827"/>
      <c r="R464" s="822">
        <v>1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50</v>
      </c>
      <c r="B465" s="822" t="s">
        <v>2403</v>
      </c>
      <c r="C465" s="822" t="s">
        <v>2409</v>
      </c>
      <c r="D465" s="823" t="s">
        <v>3849</v>
      </c>
      <c r="E465" s="824" t="s">
        <v>2426</v>
      </c>
      <c r="F465" s="822" t="s">
        <v>2404</v>
      </c>
      <c r="G465" s="822" t="s">
        <v>3066</v>
      </c>
      <c r="H465" s="822" t="s">
        <v>648</v>
      </c>
      <c r="I465" s="822" t="s">
        <v>2177</v>
      </c>
      <c r="J465" s="822" t="s">
        <v>1137</v>
      </c>
      <c r="K465" s="822" t="s">
        <v>1139</v>
      </c>
      <c r="L465" s="825">
        <v>0</v>
      </c>
      <c r="M465" s="825">
        <v>0</v>
      </c>
      <c r="N465" s="822">
        <v>3</v>
      </c>
      <c r="O465" s="826">
        <v>1.5</v>
      </c>
      <c r="P465" s="825">
        <v>0</v>
      </c>
      <c r="Q465" s="827"/>
      <c r="R465" s="822">
        <v>3</v>
      </c>
      <c r="S465" s="827">
        <v>1</v>
      </c>
      <c r="T465" s="826">
        <v>1.5</v>
      </c>
      <c r="U465" s="828">
        <v>1</v>
      </c>
    </row>
    <row r="466" spans="1:21" ht="14.45" customHeight="1" x14ac:dyDescent="0.2">
      <c r="A466" s="821">
        <v>50</v>
      </c>
      <c r="B466" s="822" t="s">
        <v>2403</v>
      </c>
      <c r="C466" s="822" t="s">
        <v>2409</v>
      </c>
      <c r="D466" s="823" t="s">
        <v>3849</v>
      </c>
      <c r="E466" s="824" t="s">
        <v>2426</v>
      </c>
      <c r="F466" s="822" t="s">
        <v>2404</v>
      </c>
      <c r="G466" s="822" t="s">
        <v>3112</v>
      </c>
      <c r="H466" s="822" t="s">
        <v>329</v>
      </c>
      <c r="I466" s="822" t="s">
        <v>3113</v>
      </c>
      <c r="J466" s="822" t="s">
        <v>3114</v>
      </c>
      <c r="K466" s="822" t="s">
        <v>1493</v>
      </c>
      <c r="L466" s="825">
        <v>0</v>
      </c>
      <c r="M466" s="825">
        <v>0</v>
      </c>
      <c r="N466" s="822">
        <v>2</v>
      </c>
      <c r="O466" s="826">
        <v>1.5</v>
      </c>
      <c r="P466" s="825">
        <v>0</v>
      </c>
      <c r="Q466" s="827"/>
      <c r="R466" s="822">
        <v>2</v>
      </c>
      <c r="S466" s="827">
        <v>1</v>
      </c>
      <c r="T466" s="826">
        <v>1.5</v>
      </c>
      <c r="U466" s="828">
        <v>1</v>
      </c>
    </row>
    <row r="467" spans="1:21" ht="14.45" customHeight="1" x14ac:dyDescent="0.2">
      <c r="A467" s="821">
        <v>50</v>
      </c>
      <c r="B467" s="822" t="s">
        <v>2403</v>
      </c>
      <c r="C467" s="822" t="s">
        <v>2409</v>
      </c>
      <c r="D467" s="823" t="s">
        <v>3849</v>
      </c>
      <c r="E467" s="824" t="s">
        <v>2426</v>
      </c>
      <c r="F467" s="822" t="s">
        <v>2404</v>
      </c>
      <c r="G467" s="822" t="s">
        <v>2830</v>
      </c>
      <c r="H467" s="822" t="s">
        <v>648</v>
      </c>
      <c r="I467" s="822" t="s">
        <v>2224</v>
      </c>
      <c r="J467" s="822" t="s">
        <v>1321</v>
      </c>
      <c r="K467" s="822" t="s">
        <v>2225</v>
      </c>
      <c r="L467" s="825">
        <v>0</v>
      </c>
      <c r="M467" s="825">
        <v>0</v>
      </c>
      <c r="N467" s="822">
        <v>15</v>
      </c>
      <c r="O467" s="826">
        <v>12</v>
      </c>
      <c r="P467" s="825">
        <v>0</v>
      </c>
      <c r="Q467" s="827"/>
      <c r="R467" s="822">
        <v>14</v>
      </c>
      <c r="S467" s="827">
        <v>0.93333333333333335</v>
      </c>
      <c r="T467" s="826">
        <v>11</v>
      </c>
      <c r="U467" s="828">
        <v>0.91666666666666663</v>
      </c>
    </row>
    <row r="468" spans="1:21" ht="14.45" customHeight="1" x14ac:dyDescent="0.2">
      <c r="A468" s="821">
        <v>50</v>
      </c>
      <c r="B468" s="822" t="s">
        <v>2403</v>
      </c>
      <c r="C468" s="822" t="s">
        <v>2409</v>
      </c>
      <c r="D468" s="823" t="s">
        <v>3849</v>
      </c>
      <c r="E468" s="824" t="s">
        <v>2426</v>
      </c>
      <c r="F468" s="822" t="s">
        <v>2404</v>
      </c>
      <c r="G468" s="822" t="s">
        <v>3100</v>
      </c>
      <c r="H468" s="822" t="s">
        <v>329</v>
      </c>
      <c r="I468" s="822" t="s">
        <v>3115</v>
      </c>
      <c r="J468" s="822" t="s">
        <v>3116</v>
      </c>
      <c r="K468" s="822" t="s">
        <v>3117</v>
      </c>
      <c r="L468" s="825">
        <v>494.14</v>
      </c>
      <c r="M468" s="825">
        <v>494.14</v>
      </c>
      <c r="N468" s="822">
        <v>1</v>
      </c>
      <c r="O468" s="826">
        <v>0.5</v>
      </c>
      <c r="P468" s="825">
        <v>494.14</v>
      </c>
      <c r="Q468" s="827">
        <v>1</v>
      </c>
      <c r="R468" s="822">
        <v>1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50</v>
      </c>
      <c r="B469" s="822" t="s">
        <v>2403</v>
      </c>
      <c r="C469" s="822" t="s">
        <v>2409</v>
      </c>
      <c r="D469" s="823" t="s">
        <v>3849</v>
      </c>
      <c r="E469" s="824" t="s">
        <v>2427</v>
      </c>
      <c r="F469" s="822" t="s">
        <v>2404</v>
      </c>
      <c r="G469" s="822" t="s">
        <v>3118</v>
      </c>
      <c r="H469" s="822" t="s">
        <v>329</v>
      </c>
      <c r="I469" s="822" t="s">
        <v>3119</v>
      </c>
      <c r="J469" s="822" t="s">
        <v>3120</v>
      </c>
      <c r="K469" s="822" t="s">
        <v>1539</v>
      </c>
      <c r="L469" s="825">
        <v>35.11</v>
      </c>
      <c r="M469" s="825">
        <v>210.66</v>
      </c>
      <c r="N469" s="822">
        <v>6</v>
      </c>
      <c r="O469" s="826">
        <v>2</v>
      </c>
      <c r="P469" s="825">
        <v>70.22</v>
      </c>
      <c r="Q469" s="827">
        <v>0.33333333333333331</v>
      </c>
      <c r="R469" s="822">
        <v>2</v>
      </c>
      <c r="S469" s="827">
        <v>0.33333333333333331</v>
      </c>
      <c r="T469" s="826">
        <v>0.5</v>
      </c>
      <c r="U469" s="828">
        <v>0.25</v>
      </c>
    </row>
    <row r="470" spans="1:21" ht="14.45" customHeight="1" x14ac:dyDescent="0.2">
      <c r="A470" s="821">
        <v>50</v>
      </c>
      <c r="B470" s="822" t="s">
        <v>2403</v>
      </c>
      <c r="C470" s="822" t="s">
        <v>2409</v>
      </c>
      <c r="D470" s="823" t="s">
        <v>3849</v>
      </c>
      <c r="E470" s="824" t="s">
        <v>2427</v>
      </c>
      <c r="F470" s="822" t="s">
        <v>2404</v>
      </c>
      <c r="G470" s="822" t="s">
        <v>2948</v>
      </c>
      <c r="H470" s="822" t="s">
        <v>329</v>
      </c>
      <c r="I470" s="822" t="s">
        <v>3121</v>
      </c>
      <c r="J470" s="822" t="s">
        <v>2950</v>
      </c>
      <c r="K470" s="822" t="s">
        <v>3122</v>
      </c>
      <c r="L470" s="825">
        <v>247.17</v>
      </c>
      <c r="M470" s="825">
        <v>247.17</v>
      </c>
      <c r="N470" s="822">
        <v>1</v>
      </c>
      <c r="O470" s="826">
        <v>1</v>
      </c>
      <c r="P470" s="825">
        <v>247.17</v>
      </c>
      <c r="Q470" s="827">
        <v>1</v>
      </c>
      <c r="R470" s="822">
        <v>1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50</v>
      </c>
      <c r="B471" s="822" t="s">
        <v>2403</v>
      </c>
      <c r="C471" s="822" t="s">
        <v>2409</v>
      </c>
      <c r="D471" s="823" t="s">
        <v>3849</v>
      </c>
      <c r="E471" s="824" t="s">
        <v>2427</v>
      </c>
      <c r="F471" s="822" t="s">
        <v>2404</v>
      </c>
      <c r="G471" s="822" t="s">
        <v>2470</v>
      </c>
      <c r="H471" s="822" t="s">
        <v>329</v>
      </c>
      <c r="I471" s="822" t="s">
        <v>3123</v>
      </c>
      <c r="J471" s="822" t="s">
        <v>3124</v>
      </c>
      <c r="K471" s="822" t="s">
        <v>658</v>
      </c>
      <c r="L471" s="825">
        <v>72.55</v>
      </c>
      <c r="M471" s="825">
        <v>72.55</v>
      </c>
      <c r="N471" s="822">
        <v>1</v>
      </c>
      <c r="O471" s="826">
        <v>0.5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50</v>
      </c>
      <c r="B472" s="822" t="s">
        <v>2403</v>
      </c>
      <c r="C472" s="822" t="s">
        <v>2409</v>
      </c>
      <c r="D472" s="823" t="s">
        <v>3849</v>
      </c>
      <c r="E472" s="824" t="s">
        <v>2427</v>
      </c>
      <c r="F472" s="822" t="s">
        <v>2404</v>
      </c>
      <c r="G472" s="822" t="s">
        <v>2470</v>
      </c>
      <c r="H472" s="822" t="s">
        <v>648</v>
      </c>
      <c r="I472" s="822" t="s">
        <v>2170</v>
      </c>
      <c r="J472" s="822" t="s">
        <v>661</v>
      </c>
      <c r="K472" s="822" t="s">
        <v>658</v>
      </c>
      <c r="L472" s="825">
        <v>72.55</v>
      </c>
      <c r="M472" s="825">
        <v>870.59999999999991</v>
      </c>
      <c r="N472" s="822">
        <v>12</v>
      </c>
      <c r="O472" s="826">
        <v>8.5</v>
      </c>
      <c r="P472" s="825">
        <v>217.64999999999998</v>
      </c>
      <c r="Q472" s="827">
        <v>0.25</v>
      </c>
      <c r="R472" s="822">
        <v>3</v>
      </c>
      <c r="S472" s="827">
        <v>0.25</v>
      </c>
      <c r="T472" s="826">
        <v>2.5</v>
      </c>
      <c r="U472" s="828">
        <v>0.29411764705882354</v>
      </c>
    </row>
    <row r="473" spans="1:21" ht="14.45" customHeight="1" x14ac:dyDescent="0.2">
      <c r="A473" s="821">
        <v>50</v>
      </c>
      <c r="B473" s="822" t="s">
        <v>2403</v>
      </c>
      <c r="C473" s="822" t="s">
        <v>2409</v>
      </c>
      <c r="D473" s="823" t="s">
        <v>3849</v>
      </c>
      <c r="E473" s="824" t="s">
        <v>2427</v>
      </c>
      <c r="F473" s="822" t="s">
        <v>2404</v>
      </c>
      <c r="G473" s="822" t="s">
        <v>2470</v>
      </c>
      <c r="H473" s="822" t="s">
        <v>648</v>
      </c>
      <c r="I473" s="822" t="s">
        <v>3125</v>
      </c>
      <c r="J473" s="822" t="s">
        <v>661</v>
      </c>
      <c r="K473" s="822" t="s">
        <v>2931</v>
      </c>
      <c r="L473" s="825">
        <v>21.76</v>
      </c>
      <c r="M473" s="825">
        <v>43.52</v>
      </c>
      <c r="N473" s="822">
        <v>2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50</v>
      </c>
      <c r="B474" s="822" t="s">
        <v>2403</v>
      </c>
      <c r="C474" s="822" t="s">
        <v>2409</v>
      </c>
      <c r="D474" s="823" t="s">
        <v>3849</v>
      </c>
      <c r="E474" s="824" t="s">
        <v>2427</v>
      </c>
      <c r="F474" s="822" t="s">
        <v>2404</v>
      </c>
      <c r="G474" s="822" t="s">
        <v>2470</v>
      </c>
      <c r="H474" s="822" t="s">
        <v>648</v>
      </c>
      <c r="I474" s="822" t="s">
        <v>2171</v>
      </c>
      <c r="J474" s="822" t="s">
        <v>661</v>
      </c>
      <c r="K474" s="822" t="s">
        <v>662</v>
      </c>
      <c r="L474" s="825">
        <v>65.28</v>
      </c>
      <c r="M474" s="825">
        <v>979.2</v>
      </c>
      <c r="N474" s="822">
        <v>15</v>
      </c>
      <c r="O474" s="826">
        <v>3</v>
      </c>
      <c r="P474" s="825">
        <v>195.84</v>
      </c>
      <c r="Q474" s="827">
        <v>0.19999999999999998</v>
      </c>
      <c r="R474" s="822">
        <v>3</v>
      </c>
      <c r="S474" s="827">
        <v>0.2</v>
      </c>
      <c r="T474" s="826">
        <v>0.5</v>
      </c>
      <c r="U474" s="828">
        <v>0.16666666666666666</v>
      </c>
    </row>
    <row r="475" spans="1:21" ht="14.45" customHeight="1" x14ac:dyDescent="0.2">
      <c r="A475" s="821">
        <v>50</v>
      </c>
      <c r="B475" s="822" t="s">
        <v>2403</v>
      </c>
      <c r="C475" s="822" t="s">
        <v>2409</v>
      </c>
      <c r="D475" s="823" t="s">
        <v>3849</v>
      </c>
      <c r="E475" s="824" t="s">
        <v>2427</v>
      </c>
      <c r="F475" s="822" t="s">
        <v>2404</v>
      </c>
      <c r="G475" s="822" t="s">
        <v>2470</v>
      </c>
      <c r="H475" s="822" t="s">
        <v>329</v>
      </c>
      <c r="I475" s="822" t="s">
        <v>3126</v>
      </c>
      <c r="J475" s="822" t="s">
        <v>657</v>
      </c>
      <c r="K475" s="822" t="s">
        <v>658</v>
      </c>
      <c r="L475" s="825">
        <v>72.55</v>
      </c>
      <c r="M475" s="825">
        <v>145.1</v>
      </c>
      <c r="N475" s="822">
        <v>2</v>
      </c>
      <c r="O475" s="826">
        <v>1.5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50</v>
      </c>
      <c r="B476" s="822" t="s">
        <v>2403</v>
      </c>
      <c r="C476" s="822" t="s">
        <v>2409</v>
      </c>
      <c r="D476" s="823" t="s">
        <v>3849</v>
      </c>
      <c r="E476" s="824" t="s">
        <v>2427</v>
      </c>
      <c r="F476" s="822" t="s">
        <v>2404</v>
      </c>
      <c r="G476" s="822" t="s">
        <v>2474</v>
      </c>
      <c r="H476" s="822" t="s">
        <v>329</v>
      </c>
      <c r="I476" s="822" t="s">
        <v>3127</v>
      </c>
      <c r="J476" s="822" t="s">
        <v>3128</v>
      </c>
      <c r="K476" s="822" t="s">
        <v>2213</v>
      </c>
      <c r="L476" s="825">
        <v>11.71</v>
      </c>
      <c r="M476" s="825">
        <v>70.260000000000005</v>
      </c>
      <c r="N476" s="822">
        <v>6</v>
      </c>
      <c r="O476" s="826">
        <v>2</v>
      </c>
      <c r="P476" s="825">
        <v>23.42</v>
      </c>
      <c r="Q476" s="827">
        <v>0.33333333333333331</v>
      </c>
      <c r="R476" s="822">
        <v>2</v>
      </c>
      <c r="S476" s="827">
        <v>0.33333333333333331</v>
      </c>
      <c r="T476" s="826">
        <v>0.5</v>
      </c>
      <c r="U476" s="828">
        <v>0.25</v>
      </c>
    </row>
    <row r="477" spans="1:21" ht="14.45" customHeight="1" x14ac:dyDescent="0.2">
      <c r="A477" s="821">
        <v>50</v>
      </c>
      <c r="B477" s="822" t="s">
        <v>2403</v>
      </c>
      <c r="C477" s="822" t="s">
        <v>2409</v>
      </c>
      <c r="D477" s="823" t="s">
        <v>3849</v>
      </c>
      <c r="E477" s="824" t="s">
        <v>2427</v>
      </c>
      <c r="F477" s="822" t="s">
        <v>2404</v>
      </c>
      <c r="G477" s="822" t="s">
        <v>2474</v>
      </c>
      <c r="H477" s="822" t="s">
        <v>648</v>
      </c>
      <c r="I477" s="822" t="s">
        <v>2209</v>
      </c>
      <c r="J477" s="822" t="s">
        <v>2210</v>
      </c>
      <c r="K477" s="822" t="s">
        <v>2211</v>
      </c>
      <c r="L477" s="825">
        <v>23.4</v>
      </c>
      <c r="M477" s="825">
        <v>93.6</v>
      </c>
      <c r="N477" s="822">
        <v>4</v>
      </c>
      <c r="O477" s="826">
        <v>1</v>
      </c>
      <c r="P477" s="825">
        <v>93.6</v>
      </c>
      <c r="Q477" s="827">
        <v>1</v>
      </c>
      <c r="R477" s="822">
        <v>4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50</v>
      </c>
      <c r="B478" s="822" t="s">
        <v>2403</v>
      </c>
      <c r="C478" s="822" t="s">
        <v>2409</v>
      </c>
      <c r="D478" s="823" t="s">
        <v>3849</v>
      </c>
      <c r="E478" s="824" t="s">
        <v>2427</v>
      </c>
      <c r="F478" s="822" t="s">
        <v>2404</v>
      </c>
      <c r="G478" s="822" t="s">
        <v>2474</v>
      </c>
      <c r="H478" s="822" t="s">
        <v>648</v>
      </c>
      <c r="I478" s="822" t="s">
        <v>2574</v>
      </c>
      <c r="J478" s="822" t="s">
        <v>2210</v>
      </c>
      <c r="K478" s="822" t="s">
        <v>2575</v>
      </c>
      <c r="L478" s="825">
        <v>46.81</v>
      </c>
      <c r="M478" s="825">
        <v>93.62</v>
      </c>
      <c r="N478" s="822">
        <v>2</v>
      </c>
      <c r="O478" s="826">
        <v>1</v>
      </c>
      <c r="P478" s="825">
        <v>93.62</v>
      </c>
      <c r="Q478" s="827">
        <v>1</v>
      </c>
      <c r="R478" s="822">
        <v>2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50</v>
      </c>
      <c r="B479" s="822" t="s">
        <v>2403</v>
      </c>
      <c r="C479" s="822" t="s">
        <v>2409</v>
      </c>
      <c r="D479" s="823" t="s">
        <v>3849</v>
      </c>
      <c r="E479" s="824" t="s">
        <v>2427</v>
      </c>
      <c r="F479" s="822" t="s">
        <v>2404</v>
      </c>
      <c r="G479" s="822" t="s">
        <v>2474</v>
      </c>
      <c r="H479" s="822" t="s">
        <v>329</v>
      </c>
      <c r="I479" s="822" t="s">
        <v>2475</v>
      </c>
      <c r="J479" s="822" t="s">
        <v>2476</v>
      </c>
      <c r="K479" s="822" t="s">
        <v>2213</v>
      </c>
      <c r="L479" s="825">
        <v>11.71</v>
      </c>
      <c r="M479" s="825">
        <v>81.97</v>
      </c>
      <c r="N479" s="822">
        <v>7</v>
      </c>
      <c r="O479" s="826">
        <v>1.5</v>
      </c>
      <c r="P479" s="825">
        <v>23.42</v>
      </c>
      <c r="Q479" s="827">
        <v>0.28571428571428575</v>
      </c>
      <c r="R479" s="822">
        <v>2</v>
      </c>
      <c r="S479" s="827">
        <v>0.2857142857142857</v>
      </c>
      <c r="T479" s="826">
        <v>0.5</v>
      </c>
      <c r="U479" s="828">
        <v>0.33333333333333331</v>
      </c>
    </row>
    <row r="480" spans="1:21" ht="14.45" customHeight="1" x14ac:dyDescent="0.2">
      <c r="A480" s="821">
        <v>50</v>
      </c>
      <c r="B480" s="822" t="s">
        <v>2403</v>
      </c>
      <c r="C480" s="822" t="s">
        <v>2409</v>
      </c>
      <c r="D480" s="823" t="s">
        <v>3849</v>
      </c>
      <c r="E480" s="824" t="s">
        <v>2427</v>
      </c>
      <c r="F480" s="822" t="s">
        <v>2404</v>
      </c>
      <c r="G480" s="822" t="s">
        <v>2474</v>
      </c>
      <c r="H480" s="822" t="s">
        <v>648</v>
      </c>
      <c r="I480" s="822" t="s">
        <v>2212</v>
      </c>
      <c r="J480" s="822" t="s">
        <v>2210</v>
      </c>
      <c r="K480" s="822" t="s">
        <v>2213</v>
      </c>
      <c r="L480" s="825">
        <v>11.71</v>
      </c>
      <c r="M480" s="825">
        <v>140.52000000000001</v>
      </c>
      <c r="N480" s="822">
        <v>12</v>
      </c>
      <c r="O480" s="826">
        <v>4.5</v>
      </c>
      <c r="P480" s="825">
        <v>93.68</v>
      </c>
      <c r="Q480" s="827">
        <v>0.66666666666666663</v>
      </c>
      <c r="R480" s="822">
        <v>8</v>
      </c>
      <c r="S480" s="827">
        <v>0.66666666666666663</v>
      </c>
      <c r="T480" s="826">
        <v>2</v>
      </c>
      <c r="U480" s="828">
        <v>0.44444444444444442</v>
      </c>
    </row>
    <row r="481" spans="1:21" ht="14.45" customHeight="1" x14ac:dyDescent="0.2">
      <c r="A481" s="821">
        <v>50</v>
      </c>
      <c r="B481" s="822" t="s">
        <v>2403</v>
      </c>
      <c r="C481" s="822" t="s">
        <v>2409</v>
      </c>
      <c r="D481" s="823" t="s">
        <v>3849</v>
      </c>
      <c r="E481" s="824" t="s">
        <v>2427</v>
      </c>
      <c r="F481" s="822" t="s">
        <v>2404</v>
      </c>
      <c r="G481" s="822" t="s">
        <v>2477</v>
      </c>
      <c r="H481" s="822" t="s">
        <v>648</v>
      </c>
      <c r="I481" s="822" t="s">
        <v>1977</v>
      </c>
      <c r="J481" s="822" t="s">
        <v>796</v>
      </c>
      <c r="K481" s="822" t="s">
        <v>1978</v>
      </c>
      <c r="L481" s="825">
        <v>80.010000000000005</v>
      </c>
      <c r="M481" s="825">
        <v>240.03000000000003</v>
      </c>
      <c r="N481" s="822">
        <v>3</v>
      </c>
      <c r="O481" s="826">
        <v>1.5</v>
      </c>
      <c r="P481" s="825">
        <v>80.010000000000005</v>
      </c>
      <c r="Q481" s="827">
        <v>0.33333333333333331</v>
      </c>
      <c r="R481" s="822">
        <v>1</v>
      </c>
      <c r="S481" s="827">
        <v>0.33333333333333331</v>
      </c>
      <c r="T481" s="826">
        <v>0.5</v>
      </c>
      <c r="U481" s="828">
        <v>0.33333333333333331</v>
      </c>
    </row>
    <row r="482" spans="1:21" ht="14.45" customHeight="1" x14ac:dyDescent="0.2">
      <c r="A482" s="821">
        <v>50</v>
      </c>
      <c r="B482" s="822" t="s">
        <v>2403</v>
      </c>
      <c r="C482" s="822" t="s">
        <v>2409</v>
      </c>
      <c r="D482" s="823" t="s">
        <v>3849</v>
      </c>
      <c r="E482" s="824" t="s">
        <v>2427</v>
      </c>
      <c r="F482" s="822" t="s">
        <v>2404</v>
      </c>
      <c r="G482" s="822" t="s">
        <v>2477</v>
      </c>
      <c r="H482" s="822" t="s">
        <v>648</v>
      </c>
      <c r="I482" s="822" t="s">
        <v>1979</v>
      </c>
      <c r="J482" s="822" t="s">
        <v>796</v>
      </c>
      <c r="K482" s="822" t="s">
        <v>1980</v>
      </c>
      <c r="L482" s="825">
        <v>160.03</v>
      </c>
      <c r="M482" s="825">
        <v>1600.3000000000002</v>
      </c>
      <c r="N482" s="822">
        <v>10</v>
      </c>
      <c r="O482" s="826">
        <v>3</v>
      </c>
      <c r="P482" s="825">
        <v>960.18000000000006</v>
      </c>
      <c r="Q482" s="827">
        <v>0.6</v>
      </c>
      <c r="R482" s="822">
        <v>6</v>
      </c>
      <c r="S482" s="827">
        <v>0.6</v>
      </c>
      <c r="T482" s="826">
        <v>2</v>
      </c>
      <c r="U482" s="828">
        <v>0.66666666666666663</v>
      </c>
    </row>
    <row r="483" spans="1:21" ht="14.45" customHeight="1" x14ac:dyDescent="0.2">
      <c r="A483" s="821">
        <v>50</v>
      </c>
      <c r="B483" s="822" t="s">
        <v>2403</v>
      </c>
      <c r="C483" s="822" t="s">
        <v>2409</v>
      </c>
      <c r="D483" s="823" t="s">
        <v>3849</v>
      </c>
      <c r="E483" s="824" t="s">
        <v>2427</v>
      </c>
      <c r="F483" s="822" t="s">
        <v>2404</v>
      </c>
      <c r="G483" s="822" t="s">
        <v>2478</v>
      </c>
      <c r="H483" s="822" t="s">
        <v>648</v>
      </c>
      <c r="I483" s="822" t="s">
        <v>2038</v>
      </c>
      <c r="J483" s="822" t="s">
        <v>2039</v>
      </c>
      <c r="K483" s="822" t="s">
        <v>2040</v>
      </c>
      <c r="L483" s="825">
        <v>93.27</v>
      </c>
      <c r="M483" s="825">
        <v>93.27</v>
      </c>
      <c r="N483" s="822">
        <v>1</v>
      </c>
      <c r="O483" s="826">
        <v>0.5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50</v>
      </c>
      <c r="B484" s="822" t="s">
        <v>2403</v>
      </c>
      <c r="C484" s="822" t="s">
        <v>2409</v>
      </c>
      <c r="D484" s="823" t="s">
        <v>3849</v>
      </c>
      <c r="E484" s="824" t="s">
        <v>2427</v>
      </c>
      <c r="F484" s="822" t="s">
        <v>2404</v>
      </c>
      <c r="G484" s="822" t="s">
        <v>2478</v>
      </c>
      <c r="H484" s="822" t="s">
        <v>329</v>
      </c>
      <c r="I484" s="822" t="s">
        <v>3129</v>
      </c>
      <c r="J484" s="822" t="s">
        <v>3130</v>
      </c>
      <c r="K484" s="822" t="s">
        <v>2062</v>
      </c>
      <c r="L484" s="825">
        <v>103.64</v>
      </c>
      <c r="M484" s="825">
        <v>310.92</v>
      </c>
      <c r="N484" s="822">
        <v>3</v>
      </c>
      <c r="O484" s="826">
        <v>2.5</v>
      </c>
      <c r="P484" s="825">
        <v>310.92</v>
      </c>
      <c r="Q484" s="827">
        <v>1</v>
      </c>
      <c r="R484" s="822">
        <v>3</v>
      </c>
      <c r="S484" s="827">
        <v>1</v>
      </c>
      <c r="T484" s="826">
        <v>2.5</v>
      </c>
      <c r="U484" s="828">
        <v>1</v>
      </c>
    </row>
    <row r="485" spans="1:21" ht="14.45" customHeight="1" x14ac:dyDescent="0.2">
      <c r="A485" s="821">
        <v>50</v>
      </c>
      <c r="B485" s="822" t="s">
        <v>2403</v>
      </c>
      <c r="C485" s="822" t="s">
        <v>2409</v>
      </c>
      <c r="D485" s="823" t="s">
        <v>3849</v>
      </c>
      <c r="E485" s="824" t="s">
        <v>2427</v>
      </c>
      <c r="F485" s="822" t="s">
        <v>2404</v>
      </c>
      <c r="G485" s="822" t="s">
        <v>2478</v>
      </c>
      <c r="H485" s="822" t="s">
        <v>648</v>
      </c>
      <c r="I485" s="822" t="s">
        <v>2576</v>
      </c>
      <c r="J485" s="822" t="s">
        <v>2039</v>
      </c>
      <c r="K485" s="822" t="s">
        <v>2060</v>
      </c>
      <c r="L485" s="825">
        <v>31.09</v>
      </c>
      <c r="M485" s="825">
        <v>31.09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50</v>
      </c>
      <c r="B486" s="822" t="s">
        <v>2403</v>
      </c>
      <c r="C486" s="822" t="s">
        <v>2409</v>
      </c>
      <c r="D486" s="823" t="s">
        <v>3849</v>
      </c>
      <c r="E486" s="824" t="s">
        <v>2427</v>
      </c>
      <c r="F486" s="822" t="s">
        <v>2404</v>
      </c>
      <c r="G486" s="822" t="s">
        <v>2478</v>
      </c>
      <c r="H486" s="822" t="s">
        <v>329</v>
      </c>
      <c r="I486" s="822" t="s">
        <v>3131</v>
      </c>
      <c r="J486" s="822" t="s">
        <v>3132</v>
      </c>
      <c r="K486" s="822" t="s">
        <v>1938</v>
      </c>
      <c r="L486" s="825">
        <v>103.64</v>
      </c>
      <c r="M486" s="825">
        <v>207.28</v>
      </c>
      <c r="N486" s="822">
        <v>2</v>
      </c>
      <c r="O486" s="826">
        <v>1</v>
      </c>
      <c r="P486" s="825">
        <v>103.64</v>
      </c>
      <c r="Q486" s="827">
        <v>0.5</v>
      </c>
      <c r="R486" s="822">
        <v>1</v>
      </c>
      <c r="S486" s="827">
        <v>0.5</v>
      </c>
      <c r="T486" s="826">
        <v>0.5</v>
      </c>
      <c r="U486" s="828">
        <v>0.5</v>
      </c>
    </row>
    <row r="487" spans="1:21" ht="14.45" customHeight="1" x14ac:dyDescent="0.2">
      <c r="A487" s="821">
        <v>50</v>
      </c>
      <c r="B487" s="822" t="s">
        <v>2403</v>
      </c>
      <c r="C487" s="822" t="s">
        <v>2409</v>
      </c>
      <c r="D487" s="823" t="s">
        <v>3849</v>
      </c>
      <c r="E487" s="824" t="s">
        <v>2427</v>
      </c>
      <c r="F487" s="822" t="s">
        <v>2404</v>
      </c>
      <c r="G487" s="822" t="s">
        <v>2478</v>
      </c>
      <c r="H487" s="822" t="s">
        <v>329</v>
      </c>
      <c r="I487" s="822" t="s">
        <v>3133</v>
      </c>
      <c r="J487" s="822" t="s">
        <v>3130</v>
      </c>
      <c r="K487" s="822" t="s">
        <v>2044</v>
      </c>
      <c r="L487" s="825">
        <v>207.27</v>
      </c>
      <c r="M487" s="825">
        <v>1036.3500000000001</v>
      </c>
      <c r="N487" s="822">
        <v>5</v>
      </c>
      <c r="O487" s="826">
        <v>3.5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50</v>
      </c>
      <c r="B488" s="822" t="s">
        <v>2403</v>
      </c>
      <c r="C488" s="822" t="s">
        <v>2409</v>
      </c>
      <c r="D488" s="823" t="s">
        <v>3849</v>
      </c>
      <c r="E488" s="824" t="s">
        <v>2427</v>
      </c>
      <c r="F488" s="822" t="s">
        <v>2404</v>
      </c>
      <c r="G488" s="822" t="s">
        <v>2581</v>
      </c>
      <c r="H488" s="822" t="s">
        <v>329</v>
      </c>
      <c r="I488" s="822" t="s">
        <v>2582</v>
      </c>
      <c r="J488" s="822" t="s">
        <v>2583</v>
      </c>
      <c r="K488" s="822" t="s">
        <v>2584</v>
      </c>
      <c r="L488" s="825">
        <v>109.85</v>
      </c>
      <c r="M488" s="825">
        <v>988.65</v>
      </c>
      <c r="N488" s="822">
        <v>9</v>
      </c>
      <c r="O488" s="826">
        <v>3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50</v>
      </c>
      <c r="B489" s="822" t="s">
        <v>2403</v>
      </c>
      <c r="C489" s="822" t="s">
        <v>2409</v>
      </c>
      <c r="D489" s="823" t="s">
        <v>3849</v>
      </c>
      <c r="E489" s="824" t="s">
        <v>2427</v>
      </c>
      <c r="F489" s="822" t="s">
        <v>2404</v>
      </c>
      <c r="G489" s="822" t="s">
        <v>3134</v>
      </c>
      <c r="H489" s="822" t="s">
        <v>329</v>
      </c>
      <c r="I489" s="822" t="s">
        <v>3135</v>
      </c>
      <c r="J489" s="822" t="s">
        <v>3136</v>
      </c>
      <c r="K489" s="822" t="s">
        <v>3137</v>
      </c>
      <c r="L489" s="825">
        <v>80.23</v>
      </c>
      <c r="M489" s="825">
        <v>80.23</v>
      </c>
      <c r="N489" s="822">
        <v>1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50</v>
      </c>
      <c r="B490" s="822" t="s">
        <v>2403</v>
      </c>
      <c r="C490" s="822" t="s">
        <v>2409</v>
      </c>
      <c r="D490" s="823" t="s">
        <v>3849</v>
      </c>
      <c r="E490" s="824" t="s">
        <v>2427</v>
      </c>
      <c r="F490" s="822" t="s">
        <v>2404</v>
      </c>
      <c r="G490" s="822" t="s">
        <v>2459</v>
      </c>
      <c r="H490" s="822" t="s">
        <v>648</v>
      </c>
      <c r="I490" s="822" t="s">
        <v>2077</v>
      </c>
      <c r="J490" s="822" t="s">
        <v>2078</v>
      </c>
      <c r="K490" s="822" t="s">
        <v>2079</v>
      </c>
      <c r="L490" s="825">
        <v>220.53</v>
      </c>
      <c r="M490" s="825">
        <v>4631.13</v>
      </c>
      <c r="N490" s="822">
        <v>21</v>
      </c>
      <c r="O490" s="826">
        <v>5.5</v>
      </c>
      <c r="P490" s="825">
        <v>1984.77</v>
      </c>
      <c r="Q490" s="827">
        <v>0.42857142857142855</v>
      </c>
      <c r="R490" s="822">
        <v>9</v>
      </c>
      <c r="S490" s="827">
        <v>0.42857142857142855</v>
      </c>
      <c r="T490" s="826">
        <v>3</v>
      </c>
      <c r="U490" s="828">
        <v>0.54545454545454541</v>
      </c>
    </row>
    <row r="491" spans="1:21" ht="14.45" customHeight="1" x14ac:dyDescent="0.2">
      <c r="A491" s="821">
        <v>50</v>
      </c>
      <c r="B491" s="822" t="s">
        <v>2403</v>
      </c>
      <c r="C491" s="822" t="s">
        <v>2409</v>
      </c>
      <c r="D491" s="823" t="s">
        <v>3849</v>
      </c>
      <c r="E491" s="824" t="s">
        <v>2427</v>
      </c>
      <c r="F491" s="822" t="s">
        <v>2404</v>
      </c>
      <c r="G491" s="822" t="s">
        <v>2459</v>
      </c>
      <c r="H491" s="822" t="s">
        <v>648</v>
      </c>
      <c r="I491" s="822" t="s">
        <v>2077</v>
      </c>
      <c r="J491" s="822" t="s">
        <v>2078</v>
      </c>
      <c r="K491" s="822" t="s">
        <v>2079</v>
      </c>
      <c r="L491" s="825">
        <v>130.51</v>
      </c>
      <c r="M491" s="825">
        <v>4959.3799999999992</v>
      </c>
      <c r="N491" s="822">
        <v>38</v>
      </c>
      <c r="O491" s="826">
        <v>9</v>
      </c>
      <c r="P491" s="825">
        <v>2479.6899999999996</v>
      </c>
      <c r="Q491" s="827">
        <v>0.5</v>
      </c>
      <c r="R491" s="822">
        <v>19</v>
      </c>
      <c r="S491" s="827">
        <v>0.5</v>
      </c>
      <c r="T491" s="826">
        <v>4</v>
      </c>
      <c r="U491" s="828">
        <v>0.44444444444444442</v>
      </c>
    </row>
    <row r="492" spans="1:21" ht="14.45" customHeight="1" x14ac:dyDescent="0.2">
      <c r="A492" s="821">
        <v>50</v>
      </c>
      <c r="B492" s="822" t="s">
        <v>2403</v>
      </c>
      <c r="C492" s="822" t="s">
        <v>2409</v>
      </c>
      <c r="D492" s="823" t="s">
        <v>3849</v>
      </c>
      <c r="E492" s="824" t="s">
        <v>2427</v>
      </c>
      <c r="F492" s="822" t="s">
        <v>2404</v>
      </c>
      <c r="G492" s="822" t="s">
        <v>2459</v>
      </c>
      <c r="H492" s="822" t="s">
        <v>329</v>
      </c>
      <c r="I492" s="822" t="s">
        <v>2585</v>
      </c>
      <c r="J492" s="822" t="s">
        <v>2081</v>
      </c>
      <c r="K492" s="822" t="s">
        <v>2586</v>
      </c>
      <c r="L492" s="825">
        <v>254.49</v>
      </c>
      <c r="M492" s="825">
        <v>508.98</v>
      </c>
      <c r="N492" s="822">
        <v>2</v>
      </c>
      <c r="O492" s="826">
        <v>1.5</v>
      </c>
      <c r="P492" s="825">
        <v>508.98</v>
      </c>
      <c r="Q492" s="827">
        <v>1</v>
      </c>
      <c r="R492" s="822">
        <v>2</v>
      </c>
      <c r="S492" s="827">
        <v>1</v>
      </c>
      <c r="T492" s="826">
        <v>1.5</v>
      </c>
      <c r="U492" s="828">
        <v>1</v>
      </c>
    </row>
    <row r="493" spans="1:21" ht="14.45" customHeight="1" x14ac:dyDescent="0.2">
      <c r="A493" s="821">
        <v>50</v>
      </c>
      <c r="B493" s="822" t="s">
        <v>2403</v>
      </c>
      <c r="C493" s="822" t="s">
        <v>2409</v>
      </c>
      <c r="D493" s="823" t="s">
        <v>3849</v>
      </c>
      <c r="E493" s="824" t="s">
        <v>2427</v>
      </c>
      <c r="F493" s="822" t="s">
        <v>2404</v>
      </c>
      <c r="G493" s="822" t="s">
        <v>2459</v>
      </c>
      <c r="H493" s="822" t="s">
        <v>329</v>
      </c>
      <c r="I493" s="822" t="s">
        <v>3138</v>
      </c>
      <c r="J493" s="822" t="s">
        <v>2961</v>
      </c>
      <c r="K493" s="822" t="s">
        <v>2590</v>
      </c>
      <c r="L493" s="825">
        <v>165.41</v>
      </c>
      <c r="M493" s="825">
        <v>165.41</v>
      </c>
      <c r="N493" s="822">
        <v>1</v>
      </c>
      <c r="O493" s="826">
        <v>1</v>
      </c>
      <c r="P493" s="825">
        <v>165.41</v>
      </c>
      <c r="Q493" s="827">
        <v>1</v>
      </c>
      <c r="R493" s="822">
        <v>1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50</v>
      </c>
      <c r="B494" s="822" t="s">
        <v>2403</v>
      </c>
      <c r="C494" s="822" t="s">
        <v>2409</v>
      </c>
      <c r="D494" s="823" t="s">
        <v>3849</v>
      </c>
      <c r="E494" s="824" t="s">
        <v>2427</v>
      </c>
      <c r="F494" s="822" t="s">
        <v>2404</v>
      </c>
      <c r="G494" s="822" t="s">
        <v>2459</v>
      </c>
      <c r="H494" s="822" t="s">
        <v>648</v>
      </c>
      <c r="I494" s="822" t="s">
        <v>2080</v>
      </c>
      <c r="J494" s="822" t="s">
        <v>2081</v>
      </c>
      <c r="K494" s="822" t="s">
        <v>2082</v>
      </c>
      <c r="L494" s="825">
        <v>165.41</v>
      </c>
      <c r="M494" s="825">
        <v>330.82</v>
      </c>
      <c r="N494" s="822">
        <v>2</v>
      </c>
      <c r="O494" s="826">
        <v>1.5</v>
      </c>
      <c r="P494" s="825">
        <v>165.41</v>
      </c>
      <c r="Q494" s="827">
        <v>0.5</v>
      </c>
      <c r="R494" s="822">
        <v>1</v>
      </c>
      <c r="S494" s="827">
        <v>0.5</v>
      </c>
      <c r="T494" s="826">
        <v>0.5</v>
      </c>
      <c r="U494" s="828">
        <v>0.33333333333333331</v>
      </c>
    </row>
    <row r="495" spans="1:21" ht="14.45" customHeight="1" x14ac:dyDescent="0.2">
      <c r="A495" s="821">
        <v>50</v>
      </c>
      <c r="B495" s="822" t="s">
        <v>2403</v>
      </c>
      <c r="C495" s="822" t="s">
        <v>2409</v>
      </c>
      <c r="D495" s="823" t="s">
        <v>3849</v>
      </c>
      <c r="E495" s="824" t="s">
        <v>2427</v>
      </c>
      <c r="F495" s="822" t="s">
        <v>2404</v>
      </c>
      <c r="G495" s="822" t="s">
        <v>2459</v>
      </c>
      <c r="H495" s="822" t="s">
        <v>329</v>
      </c>
      <c r="I495" s="822" t="s">
        <v>2587</v>
      </c>
      <c r="J495" s="822" t="s">
        <v>2078</v>
      </c>
      <c r="K495" s="822" t="s">
        <v>2588</v>
      </c>
      <c r="L495" s="825">
        <v>155.30000000000001</v>
      </c>
      <c r="M495" s="825">
        <v>1397.6999999999998</v>
      </c>
      <c r="N495" s="822">
        <v>9</v>
      </c>
      <c r="O495" s="826">
        <v>7.5</v>
      </c>
      <c r="P495" s="825">
        <v>310.60000000000002</v>
      </c>
      <c r="Q495" s="827">
        <v>0.22222222222222227</v>
      </c>
      <c r="R495" s="822">
        <v>2</v>
      </c>
      <c r="S495" s="827">
        <v>0.22222222222222221</v>
      </c>
      <c r="T495" s="826">
        <v>1.5</v>
      </c>
      <c r="U495" s="828">
        <v>0.2</v>
      </c>
    </row>
    <row r="496" spans="1:21" ht="14.45" customHeight="1" x14ac:dyDescent="0.2">
      <c r="A496" s="821">
        <v>50</v>
      </c>
      <c r="B496" s="822" t="s">
        <v>2403</v>
      </c>
      <c r="C496" s="822" t="s">
        <v>2409</v>
      </c>
      <c r="D496" s="823" t="s">
        <v>3849</v>
      </c>
      <c r="E496" s="824" t="s">
        <v>2427</v>
      </c>
      <c r="F496" s="822" t="s">
        <v>2404</v>
      </c>
      <c r="G496" s="822" t="s">
        <v>2459</v>
      </c>
      <c r="H496" s="822" t="s">
        <v>329</v>
      </c>
      <c r="I496" s="822" t="s">
        <v>2587</v>
      </c>
      <c r="J496" s="822" t="s">
        <v>2078</v>
      </c>
      <c r="K496" s="822" t="s">
        <v>2588</v>
      </c>
      <c r="L496" s="825">
        <v>91.9</v>
      </c>
      <c r="M496" s="825">
        <v>2113.6999999999998</v>
      </c>
      <c r="N496" s="822">
        <v>23</v>
      </c>
      <c r="O496" s="826">
        <v>14.5</v>
      </c>
      <c r="P496" s="825">
        <v>827.09999999999991</v>
      </c>
      <c r="Q496" s="827">
        <v>0.39130434782608697</v>
      </c>
      <c r="R496" s="822">
        <v>9</v>
      </c>
      <c r="S496" s="827">
        <v>0.39130434782608697</v>
      </c>
      <c r="T496" s="826">
        <v>6.5</v>
      </c>
      <c r="U496" s="828">
        <v>0.44827586206896552</v>
      </c>
    </row>
    <row r="497" spans="1:21" ht="14.45" customHeight="1" x14ac:dyDescent="0.2">
      <c r="A497" s="821">
        <v>50</v>
      </c>
      <c r="B497" s="822" t="s">
        <v>2403</v>
      </c>
      <c r="C497" s="822" t="s">
        <v>2409</v>
      </c>
      <c r="D497" s="823" t="s">
        <v>3849</v>
      </c>
      <c r="E497" s="824" t="s">
        <v>2427</v>
      </c>
      <c r="F497" s="822" t="s">
        <v>2404</v>
      </c>
      <c r="G497" s="822" t="s">
        <v>2459</v>
      </c>
      <c r="H497" s="822" t="s">
        <v>329</v>
      </c>
      <c r="I497" s="822" t="s">
        <v>2885</v>
      </c>
      <c r="J497" s="822" t="s">
        <v>2078</v>
      </c>
      <c r="K497" s="822" t="s">
        <v>2886</v>
      </c>
      <c r="L497" s="825">
        <v>310.58999999999997</v>
      </c>
      <c r="M497" s="825">
        <v>2174.13</v>
      </c>
      <c r="N497" s="822">
        <v>7</v>
      </c>
      <c r="O497" s="826">
        <v>5.5</v>
      </c>
      <c r="P497" s="825">
        <v>1242.3599999999999</v>
      </c>
      <c r="Q497" s="827">
        <v>0.5714285714285714</v>
      </c>
      <c r="R497" s="822">
        <v>4</v>
      </c>
      <c r="S497" s="827">
        <v>0.5714285714285714</v>
      </c>
      <c r="T497" s="826">
        <v>3.5</v>
      </c>
      <c r="U497" s="828">
        <v>0.63636363636363635</v>
      </c>
    </row>
    <row r="498" spans="1:21" ht="14.45" customHeight="1" x14ac:dyDescent="0.2">
      <c r="A498" s="821">
        <v>50</v>
      </c>
      <c r="B498" s="822" t="s">
        <v>2403</v>
      </c>
      <c r="C498" s="822" t="s">
        <v>2409</v>
      </c>
      <c r="D498" s="823" t="s">
        <v>3849</v>
      </c>
      <c r="E498" s="824" t="s">
        <v>2427</v>
      </c>
      <c r="F498" s="822" t="s">
        <v>2404</v>
      </c>
      <c r="G498" s="822" t="s">
        <v>2459</v>
      </c>
      <c r="H498" s="822" t="s">
        <v>329</v>
      </c>
      <c r="I498" s="822" t="s">
        <v>2885</v>
      </c>
      <c r="J498" s="822" t="s">
        <v>2078</v>
      </c>
      <c r="K498" s="822" t="s">
        <v>2886</v>
      </c>
      <c r="L498" s="825">
        <v>183.79</v>
      </c>
      <c r="M498" s="825">
        <v>1470.32</v>
      </c>
      <c r="N498" s="822">
        <v>8</v>
      </c>
      <c r="O498" s="826">
        <v>5</v>
      </c>
      <c r="P498" s="825">
        <v>551.37</v>
      </c>
      <c r="Q498" s="827">
        <v>0.375</v>
      </c>
      <c r="R498" s="822">
        <v>3</v>
      </c>
      <c r="S498" s="827">
        <v>0.375</v>
      </c>
      <c r="T498" s="826">
        <v>2</v>
      </c>
      <c r="U498" s="828">
        <v>0.4</v>
      </c>
    </row>
    <row r="499" spans="1:21" ht="14.45" customHeight="1" x14ac:dyDescent="0.2">
      <c r="A499" s="821">
        <v>50</v>
      </c>
      <c r="B499" s="822" t="s">
        <v>2403</v>
      </c>
      <c r="C499" s="822" t="s">
        <v>2409</v>
      </c>
      <c r="D499" s="823" t="s">
        <v>3849</v>
      </c>
      <c r="E499" s="824" t="s">
        <v>2427</v>
      </c>
      <c r="F499" s="822" t="s">
        <v>2404</v>
      </c>
      <c r="G499" s="822" t="s">
        <v>2459</v>
      </c>
      <c r="H499" s="822" t="s">
        <v>329</v>
      </c>
      <c r="I499" s="822" t="s">
        <v>2083</v>
      </c>
      <c r="J499" s="822" t="s">
        <v>2078</v>
      </c>
      <c r="K499" s="822" t="s">
        <v>1089</v>
      </c>
      <c r="L499" s="825">
        <v>143.35</v>
      </c>
      <c r="M499" s="825">
        <v>143.35</v>
      </c>
      <c r="N499" s="822">
        <v>1</v>
      </c>
      <c r="O499" s="826">
        <v>0.5</v>
      </c>
      <c r="P499" s="825">
        <v>143.35</v>
      </c>
      <c r="Q499" s="827">
        <v>1</v>
      </c>
      <c r="R499" s="822">
        <v>1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50</v>
      </c>
      <c r="B500" s="822" t="s">
        <v>2403</v>
      </c>
      <c r="C500" s="822" t="s">
        <v>2409</v>
      </c>
      <c r="D500" s="823" t="s">
        <v>3849</v>
      </c>
      <c r="E500" s="824" t="s">
        <v>2427</v>
      </c>
      <c r="F500" s="822" t="s">
        <v>2404</v>
      </c>
      <c r="G500" s="822" t="s">
        <v>2459</v>
      </c>
      <c r="H500" s="822" t="s">
        <v>329</v>
      </c>
      <c r="I500" s="822" t="s">
        <v>2083</v>
      </c>
      <c r="J500" s="822" t="s">
        <v>2078</v>
      </c>
      <c r="K500" s="822" t="s">
        <v>1089</v>
      </c>
      <c r="L500" s="825">
        <v>84.83</v>
      </c>
      <c r="M500" s="825">
        <v>84.83</v>
      </c>
      <c r="N500" s="822">
        <v>1</v>
      </c>
      <c r="O500" s="826">
        <v>0.5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50</v>
      </c>
      <c r="B501" s="822" t="s">
        <v>2403</v>
      </c>
      <c r="C501" s="822" t="s">
        <v>2409</v>
      </c>
      <c r="D501" s="823" t="s">
        <v>3849</v>
      </c>
      <c r="E501" s="824" t="s">
        <v>2427</v>
      </c>
      <c r="F501" s="822" t="s">
        <v>2404</v>
      </c>
      <c r="G501" s="822" t="s">
        <v>2459</v>
      </c>
      <c r="H501" s="822" t="s">
        <v>329</v>
      </c>
      <c r="I501" s="822" t="s">
        <v>2887</v>
      </c>
      <c r="J501" s="822" t="s">
        <v>2078</v>
      </c>
      <c r="K501" s="822" t="s">
        <v>2888</v>
      </c>
      <c r="L501" s="825">
        <v>477.84</v>
      </c>
      <c r="M501" s="825">
        <v>3822.7200000000003</v>
      </c>
      <c r="N501" s="822">
        <v>8</v>
      </c>
      <c r="O501" s="826">
        <v>6</v>
      </c>
      <c r="P501" s="825">
        <v>477.84</v>
      </c>
      <c r="Q501" s="827">
        <v>0.12499999999999999</v>
      </c>
      <c r="R501" s="822">
        <v>1</v>
      </c>
      <c r="S501" s="827">
        <v>0.125</v>
      </c>
      <c r="T501" s="826">
        <v>1</v>
      </c>
      <c r="U501" s="828">
        <v>0.16666666666666666</v>
      </c>
    </row>
    <row r="502" spans="1:21" ht="14.45" customHeight="1" x14ac:dyDescent="0.2">
      <c r="A502" s="821">
        <v>50</v>
      </c>
      <c r="B502" s="822" t="s">
        <v>2403</v>
      </c>
      <c r="C502" s="822" t="s">
        <v>2409</v>
      </c>
      <c r="D502" s="823" t="s">
        <v>3849</v>
      </c>
      <c r="E502" s="824" t="s">
        <v>2427</v>
      </c>
      <c r="F502" s="822" t="s">
        <v>2404</v>
      </c>
      <c r="G502" s="822" t="s">
        <v>2459</v>
      </c>
      <c r="H502" s="822" t="s">
        <v>329</v>
      </c>
      <c r="I502" s="822" t="s">
        <v>2887</v>
      </c>
      <c r="J502" s="822" t="s">
        <v>2078</v>
      </c>
      <c r="K502" s="822" t="s">
        <v>2888</v>
      </c>
      <c r="L502" s="825">
        <v>282.76</v>
      </c>
      <c r="M502" s="825">
        <v>4524.1600000000008</v>
      </c>
      <c r="N502" s="822">
        <v>16</v>
      </c>
      <c r="O502" s="826">
        <v>9</v>
      </c>
      <c r="P502" s="825">
        <v>3110.3600000000006</v>
      </c>
      <c r="Q502" s="827">
        <v>0.6875</v>
      </c>
      <c r="R502" s="822">
        <v>11</v>
      </c>
      <c r="S502" s="827">
        <v>0.6875</v>
      </c>
      <c r="T502" s="826">
        <v>6</v>
      </c>
      <c r="U502" s="828">
        <v>0.66666666666666663</v>
      </c>
    </row>
    <row r="503" spans="1:21" ht="14.45" customHeight="1" x14ac:dyDescent="0.2">
      <c r="A503" s="821">
        <v>50</v>
      </c>
      <c r="B503" s="822" t="s">
        <v>2403</v>
      </c>
      <c r="C503" s="822" t="s">
        <v>2409</v>
      </c>
      <c r="D503" s="823" t="s">
        <v>3849</v>
      </c>
      <c r="E503" s="824" t="s">
        <v>2427</v>
      </c>
      <c r="F503" s="822" t="s">
        <v>2404</v>
      </c>
      <c r="G503" s="822" t="s">
        <v>2459</v>
      </c>
      <c r="H503" s="822" t="s">
        <v>329</v>
      </c>
      <c r="I503" s="822" t="s">
        <v>2593</v>
      </c>
      <c r="J503" s="822" t="s">
        <v>2483</v>
      </c>
      <c r="K503" s="822" t="s">
        <v>2594</v>
      </c>
      <c r="L503" s="825">
        <v>254.49</v>
      </c>
      <c r="M503" s="825">
        <v>254.49</v>
      </c>
      <c r="N503" s="822">
        <v>1</v>
      </c>
      <c r="O503" s="826">
        <v>0.5</v>
      </c>
      <c r="P503" s="825">
        <v>254.49</v>
      </c>
      <c r="Q503" s="827">
        <v>1</v>
      </c>
      <c r="R503" s="822">
        <v>1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50</v>
      </c>
      <c r="B504" s="822" t="s">
        <v>2403</v>
      </c>
      <c r="C504" s="822" t="s">
        <v>2409</v>
      </c>
      <c r="D504" s="823" t="s">
        <v>3849</v>
      </c>
      <c r="E504" s="824" t="s">
        <v>2427</v>
      </c>
      <c r="F504" s="822" t="s">
        <v>2404</v>
      </c>
      <c r="G504" s="822" t="s">
        <v>2459</v>
      </c>
      <c r="H504" s="822" t="s">
        <v>329</v>
      </c>
      <c r="I504" s="822" t="s">
        <v>3139</v>
      </c>
      <c r="J504" s="822" t="s">
        <v>3140</v>
      </c>
      <c r="K504" s="822" t="s">
        <v>2886</v>
      </c>
      <c r="L504" s="825">
        <v>310.58999999999997</v>
      </c>
      <c r="M504" s="825">
        <v>310.58999999999997</v>
      </c>
      <c r="N504" s="822">
        <v>1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50</v>
      </c>
      <c r="B505" s="822" t="s">
        <v>2403</v>
      </c>
      <c r="C505" s="822" t="s">
        <v>2409</v>
      </c>
      <c r="D505" s="823" t="s">
        <v>3849</v>
      </c>
      <c r="E505" s="824" t="s">
        <v>2427</v>
      </c>
      <c r="F505" s="822" t="s">
        <v>2404</v>
      </c>
      <c r="G505" s="822" t="s">
        <v>2459</v>
      </c>
      <c r="H505" s="822" t="s">
        <v>329</v>
      </c>
      <c r="I505" s="822" t="s">
        <v>3141</v>
      </c>
      <c r="J505" s="822" t="s">
        <v>3140</v>
      </c>
      <c r="K505" s="822" t="s">
        <v>2588</v>
      </c>
      <c r="L505" s="825">
        <v>155.30000000000001</v>
      </c>
      <c r="M505" s="825">
        <v>155.30000000000001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50</v>
      </c>
      <c r="B506" s="822" t="s">
        <v>2403</v>
      </c>
      <c r="C506" s="822" t="s">
        <v>2409</v>
      </c>
      <c r="D506" s="823" t="s">
        <v>3849</v>
      </c>
      <c r="E506" s="824" t="s">
        <v>2427</v>
      </c>
      <c r="F506" s="822" t="s">
        <v>2404</v>
      </c>
      <c r="G506" s="822" t="s">
        <v>2459</v>
      </c>
      <c r="H506" s="822" t="s">
        <v>329</v>
      </c>
      <c r="I506" s="822" t="s">
        <v>3141</v>
      </c>
      <c r="J506" s="822" t="s">
        <v>3140</v>
      </c>
      <c r="K506" s="822" t="s">
        <v>2588</v>
      </c>
      <c r="L506" s="825">
        <v>91.9</v>
      </c>
      <c r="M506" s="825">
        <v>183.8</v>
      </c>
      <c r="N506" s="822">
        <v>2</v>
      </c>
      <c r="O506" s="826">
        <v>1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50</v>
      </c>
      <c r="B507" s="822" t="s">
        <v>2403</v>
      </c>
      <c r="C507" s="822" t="s">
        <v>2409</v>
      </c>
      <c r="D507" s="823" t="s">
        <v>3849</v>
      </c>
      <c r="E507" s="824" t="s">
        <v>2427</v>
      </c>
      <c r="F507" s="822" t="s">
        <v>2404</v>
      </c>
      <c r="G507" s="822" t="s">
        <v>2889</v>
      </c>
      <c r="H507" s="822" t="s">
        <v>329</v>
      </c>
      <c r="I507" s="822" t="s">
        <v>3142</v>
      </c>
      <c r="J507" s="822" t="s">
        <v>2891</v>
      </c>
      <c r="K507" s="822" t="s">
        <v>3143</v>
      </c>
      <c r="L507" s="825">
        <v>233.04</v>
      </c>
      <c r="M507" s="825">
        <v>233.04</v>
      </c>
      <c r="N507" s="822">
        <v>1</v>
      </c>
      <c r="O507" s="826">
        <v>1</v>
      </c>
      <c r="P507" s="825">
        <v>233.04</v>
      </c>
      <c r="Q507" s="827">
        <v>1</v>
      </c>
      <c r="R507" s="822">
        <v>1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50</v>
      </c>
      <c r="B508" s="822" t="s">
        <v>2403</v>
      </c>
      <c r="C508" s="822" t="s">
        <v>2409</v>
      </c>
      <c r="D508" s="823" t="s">
        <v>3849</v>
      </c>
      <c r="E508" s="824" t="s">
        <v>2427</v>
      </c>
      <c r="F508" s="822" t="s">
        <v>2404</v>
      </c>
      <c r="G508" s="822" t="s">
        <v>2889</v>
      </c>
      <c r="H508" s="822" t="s">
        <v>329</v>
      </c>
      <c r="I508" s="822" t="s">
        <v>3144</v>
      </c>
      <c r="J508" s="822" t="s">
        <v>2891</v>
      </c>
      <c r="K508" s="822" t="s">
        <v>3145</v>
      </c>
      <c r="L508" s="825">
        <v>326.31</v>
      </c>
      <c r="M508" s="825">
        <v>326.31</v>
      </c>
      <c r="N508" s="822">
        <v>1</v>
      </c>
      <c r="O508" s="826">
        <v>0.5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50</v>
      </c>
      <c r="B509" s="822" t="s">
        <v>2403</v>
      </c>
      <c r="C509" s="822" t="s">
        <v>2409</v>
      </c>
      <c r="D509" s="823" t="s">
        <v>3849</v>
      </c>
      <c r="E509" s="824" t="s">
        <v>2427</v>
      </c>
      <c r="F509" s="822" t="s">
        <v>2404</v>
      </c>
      <c r="G509" s="822" t="s">
        <v>2889</v>
      </c>
      <c r="H509" s="822" t="s">
        <v>648</v>
      </c>
      <c r="I509" s="822" t="s">
        <v>3146</v>
      </c>
      <c r="J509" s="822" t="s">
        <v>2891</v>
      </c>
      <c r="K509" s="822" t="s">
        <v>2947</v>
      </c>
      <c r="L509" s="825">
        <v>108.78</v>
      </c>
      <c r="M509" s="825">
        <v>2937.0600000000009</v>
      </c>
      <c r="N509" s="822">
        <v>27</v>
      </c>
      <c r="O509" s="826">
        <v>7.5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50</v>
      </c>
      <c r="B510" s="822" t="s">
        <v>2403</v>
      </c>
      <c r="C510" s="822" t="s">
        <v>2409</v>
      </c>
      <c r="D510" s="823" t="s">
        <v>3849</v>
      </c>
      <c r="E510" s="824" t="s">
        <v>2427</v>
      </c>
      <c r="F510" s="822" t="s">
        <v>2404</v>
      </c>
      <c r="G510" s="822" t="s">
        <v>2889</v>
      </c>
      <c r="H510" s="822" t="s">
        <v>648</v>
      </c>
      <c r="I510" s="822" t="s">
        <v>2890</v>
      </c>
      <c r="J510" s="822" t="s">
        <v>2891</v>
      </c>
      <c r="K510" s="822" t="s">
        <v>2859</v>
      </c>
      <c r="L510" s="825">
        <v>77.69</v>
      </c>
      <c r="M510" s="825">
        <v>6992.0999999999985</v>
      </c>
      <c r="N510" s="822">
        <v>90</v>
      </c>
      <c r="O510" s="826">
        <v>24</v>
      </c>
      <c r="P510" s="825">
        <v>1087.6599999999999</v>
      </c>
      <c r="Q510" s="827">
        <v>0.15555555555555556</v>
      </c>
      <c r="R510" s="822">
        <v>14</v>
      </c>
      <c r="S510" s="827">
        <v>0.15555555555555556</v>
      </c>
      <c r="T510" s="826">
        <v>4</v>
      </c>
      <c r="U510" s="828">
        <v>0.16666666666666666</v>
      </c>
    </row>
    <row r="511" spans="1:21" ht="14.45" customHeight="1" x14ac:dyDescent="0.2">
      <c r="A511" s="821">
        <v>50</v>
      </c>
      <c r="B511" s="822" t="s">
        <v>2403</v>
      </c>
      <c r="C511" s="822" t="s">
        <v>2409</v>
      </c>
      <c r="D511" s="823" t="s">
        <v>3849</v>
      </c>
      <c r="E511" s="824" t="s">
        <v>2427</v>
      </c>
      <c r="F511" s="822" t="s">
        <v>2404</v>
      </c>
      <c r="G511" s="822" t="s">
        <v>2600</v>
      </c>
      <c r="H511" s="822" t="s">
        <v>648</v>
      </c>
      <c r="I511" s="822" t="s">
        <v>2307</v>
      </c>
      <c r="J511" s="822" t="s">
        <v>2308</v>
      </c>
      <c r="K511" s="822" t="s">
        <v>2309</v>
      </c>
      <c r="L511" s="825">
        <v>119.7</v>
      </c>
      <c r="M511" s="825">
        <v>957.6</v>
      </c>
      <c r="N511" s="822">
        <v>8</v>
      </c>
      <c r="O511" s="826">
        <v>5</v>
      </c>
      <c r="P511" s="825">
        <v>478.8</v>
      </c>
      <c r="Q511" s="827">
        <v>0.5</v>
      </c>
      <c r="R511" s="822">
        <v>4</v>
      </c>
      <c r="S511" s="827">
        <v>0.5</v>
      </c>
      <c r="T511" s="826">
        <v>2</v>
      </c>
      <c r="U511" s="828">
        <v>0.4</v>
      </c>
    </row>
    <row r="512" spans="1:21" ht="14.45" customHeight="1" x14ac:dyDescent="0.2">
      <c r="A512" s="821">
        <v>50</v>
      </c>
      <c r="B512" s="822" t="s">
        <v>2403</v>
      </c>
      <c r="C512" s="822" t="s">
        <v>2409</v>
      </c>
      <c r="D512" s="823" t="s">
        <v>3849</v>
      </c>
      <c r="E512" s="824" t="s">
        <v>2427</v>
      </c>
      <c r="F512" s="822" t="s">
        <v>2404</v>
      </c>
      <c r="G512" s="822" t="s">
        <v>2600</v>
      </c>
      <c r="H512" s="822" t="s">
        <v>648</v>
      </c>
      <c r="I512" s="822" t="s">
        <v>2307</v>
      </c>
      <c r="J512" s="822" t="s">
        <v>2308</v>
      </c>
      <c r="K512" s="822" t="s">
        <v>2309</v>
      </c>
      <c r="L512" s="825">
        <v>56.06</v>
      </c>
      <c r="M512" s="825">
        <v>112.12</v>
      </c>
      <c r="N512" s="822">
        <v>2</v>
      </c>
      <c r="O512" s="826">
        <v>1</v>
      </c>
      <c r="P512" s="825">
        <v>56.06</v>
      </c>
      <c r="Q512" s="827">
        <v>0.5</v>
      </c>
      <c r="R512" s="822">
        <v>1</v>
      </c>
      <c r="S512" s="827">
        <v>0.5</v>
      </c>
      <c r="T512" s="826">
        <v>0.5</v>
      </c>
      <c r="U512" s="828">
        <v>0.5</v>
      </c>
    </row>
    <row r="513" spans="1:21" ht="14.45" customHeight="1" x14ac:dyDescent="0.2">
      <c r="A513" s="821">
        <v>50</v>
      </c>
      <c r="B513" s="822" t="s">
        <v>2403</v>
      </c>
      <c r="C513" s="822" t="s">
        <v>2409</v>
      </c>
      <c r="D513" s="823" t="s">
        <v>3849</v>
      </c>
      <c r="E513" s="824" t="s">
        <v>2427</v>
      </c>
      <c r="F513" s="822" t="s">
        <v>2404</v>
      </c>
      <c r="G513" s="822" t="s">
        <v>3147</v>
      </c>
      <c r="H513" s="822" t="s">
        <v>329</v>
      </c>
      <c r="I513" s="822" t="s">
        <v>3148</v>
      </c>
      <c r="J513" s="822" t="s">
        <v>3149</v>
      </c>
      <c r="K513" s="822" t="s">
        <v>3150</v>
      </c>
      <c r="L513" s="825">
        <v>62.48</v>
      </c>
      <c r="M513" s="825">
        <v>62.48</v>
      </c>
      <c r="N513" s="822">
        <v>1</v>
      </c>
      <c r="O513" s="826">
        <v>0.5</v>
      </c>
      <c r="P513" s="825">
        <v>62.48</v>
      </c>
      <c r="Q513" s="827">
        <v>1</v>
      </c>
      <c r="R513" s="822">
        <v>1</v>
      </c>
      <c r="S513" s="827">
        <v>1</v>
      </c>
      <c r="T513" s="826">
        <v>0.5</v>
      </c>
      <c r="U513" s="828">
        <v>1</v>
      </c>
    </row>
    <row r="514" spans="1:21" ht="14.45" customHeight="1" x14ac:dyDescent="0.2">
      <c r="A514" s="821">
        <v>50</v>
      </c>
      <c r="B514" s="822" t="s">
        <v>2403</v>
      </c>
      <c r="C514" s="822" t="s">
        <v>2409</v>
      </c>
      <c r="D514" s="823" t="s">
        <v>3849</v>
      </c>
      <c r="E514" s="824" t="s">
        <v>2427</v>
      </c>
      <c r="F514" s="822" t="s">
        <v>2404</v>
      </c>
      <c r="G514" s="822" t="s">
        <v>2484</v>
      </c>
      <c r="H514" s="822" t="s">
        <v>329</v>
      </c>
      <c r="I514" s="822" t="s">
        <v>2485</v>
      </c>
      <c r="J514" s="822" t="s">
        <v>2486</v>
      </c>
      <c r="K514" s="822" t="s">
        <v>2487</v>
      </c>
      <c r="L514" s="825">
        <v>86.02</v>
      </c>
      <c r="M514" s="825">
        <v>172.04</v>
      </c>
      <c r="N514" s="822">
        <v>2</v>
      </c>
      <c r="O514" s="826">
        <v>0.5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50</v>
      </c>
      <c r="B515" s="822" t="s">
        <v>2403</v>
      </c>
      <c r="C515" s="822" t="s">
        <v>2409</v>
      </c>
      <c r="D515" s="823" t="s">
        <v>3849</v>
      </c>
      <c r="E515" s="824" t="s">
        <v>2427</v>
      </c>
      <c r="F515" s="822" t="s">
        <v>2404</v>
      </c>
      <c r="G515" s="822" t="s">
        <v>2601</v>
      </c>
      <c r="H515" s="822" t="s">
        <v>648</v>
      </c>
      <c r="I515" s="822" t="s">
        <v>2020</v>
      </c>
      <c r="J515" s="822" t="s">
        <v>2021</v>
      </c>
      <c r="K515" s="822" t="s">
        <v>2022</v>
      </c>
      <c r="L515" s="825">
        <v>65.540000000000006</v>
      </c>
      <c r="M515" s="825">
        <v>1310.8</v>
      </c>
      <c r="N515" s="822">
        <v>20</v>
      </c>
      <c r="O515" s="826">
        <v>7.5</v>
      </c>
      <c r="P515" s="825">
        <v>131.08000000000001</v>
      </c>
      <c r="Q515" s="827">
        <v>0.10000000000000002</v>
      </c>
      <c r="R515" s="822">
        <v>2</v>
      </c>
      <c r="S515" s="827">
        <v>0.1</v>
      </c>
      <c r="T515" s="826">
        <v>1</v>
      </c>
      <c r="U515" s="828">
        <v>0.13333333333333333</v>
      </c>
    </row>
    <row r="516" spans="1:21" ht="14.45" customHeight="1" x14ac:dyDescent="0.2">
      <c r="A516" s="821">
        <v>50</v>
      </c>
      <c r="B516" s="822" t="s">
        <v>2403</v>
      </c>
      <c r="C516" s="822" t="s">
        <v>2409</v>
      </c>
      <c r="D516" s="823" t="s">
        <v>3849</v>
      </c>
      <c r="E516" s="824" t="s">
        <v>2427</v>
      </c>
      <c r="F516" s="822" t="s">
        <v>2404</v>
      </c>
      <c r="G516" s="822" t="s">
        <v>2601</v>
      </c>
      <c r="H516" s="822" t="s">
        <v>648</v>
      </c>
      <c r="I516" s="822" t="s">
        <v>2023</v>
      </c>
      <c r="J516" s="822" t="s">
        <v>2021</v>
      </c>
      <c r="K516" s="822" t="s">
        <v>2024</v>
      </c>
      <c r="L516" s="825">
        <v>229.38</v>
      </c>
      <c r="M516" s="825">
        <v>2981.9400000000005</v>
      </c>
      <c r="N516" s="822">
        <v>13</v>
      </c>
      <c r="O516" s="826">
        <v>9.5</v>
      </c>
      <c r="P516" s="825">
        <v>1376.2800000000002</v>
      </c>
      <c r="Q516" s="827">
        <v>0.46153846153846151</v>
      </c>
      <c r="R516" s="822">
        <v>6</v>
      </c>
      <c r="S516" s="827">
        <v>0.46153846153846156</v>
      </c>
      <c r="T516" s="826">
        <v>4.5</v>
      </c>
      <c r="U516" s="828">
        <v>0.47368421052631576</v>
      </c>
    </row>
    <row r="517" spans="1:21" ht="14.45" customHeight="1" x14ac:dyDescent="0.2">
      <c r="A517" s="821">
        <v>50</v>
      </c>
      <c r="B517" s="822" t="s">
        <v>2403</v>
      </c>
      <c r="C517" s="822" t="s">
        <v>2409</v>
      </c>
      <c r="D517" s="823" t="s">
        <v>3849</v>
      </c>
      <c r="E517" s="824" t="s">
        <v>2427</v>
      </c>
      <c r="F517" s="822" t="s">
        <v>2404</v>
      </c>
      <c r="G517" s="822" t="s">
        <v>2438</v>
      </c>
      <c r="H517" s="822" t="s">
        <v>329</v>
      </c>
      <c r="I517" s="822" t="s">
        <v>3151</v>
      </c>
      <c r="J517" s="822" t="s">
        <v>2491</v>
      </c>
      <c r="K517" s="822" t="s">
        <v>3152</v>
      </c>
      <c r="L517" s="825">
        <v>105.32</v>
      </c>
      <c r="M517" s="825">
        <v>737.2399999999999</v>
      </c>
      <c r="N517" s="822">
        <v>7</v>
      </c>
      <c r="O517" s="826">
        <v>4</v>
      </c>
      <c r="P517" s="825">
        <v>210.64</v>
      </c>
      <c r="Q517" s="827">
        <v>0.28571428571428575</v>
      </c>
      <c r="R517" s="822">
        <v>2</v>
      </c>
      <c r="S517" s="827">
        <v>0.2857142857142857</v>
      </c>
      <c r="T517" s="826">
        <v>1.5</v>
      </c>
      <c r="U517" s="828">
        <v>0.375</v>
      </c>
    </row>
    <row r="518" spans="1:21" ht="14.45" customHeight="1" x14ac:dyDescent="0.2">
      <c r="A518" s="821">
        <v>50</v>
      </c>
      <c r="B518" s="822" t="s">
        <v>2403</v>
      </c>
      <c r="C518" s="822" t="s">
        <v>2409</v>
      </c>
      <c r="D518" s="823" t="s">
        <v>3849</v>
      </c>
      <c r="E518" s="824" t="s">
        <v>2427</v>
      </c>
      <c r="F518" s="822" t="s">
        <v>2404</v>
      </c>
      <c r="G518" s="822" t="s">
        <v>2438</v>
      </c>
      <c r="H518" s="822" t="s">
        <v>329</v>
      </c>
      <c r="I518" s="822" t="s">
        <v>3153</v>
      </c>
      <c r="J518" s="822" t="s">
        <v>2491</v>
      </c>
      <c r="K518" s="822" t="s">
        <v>2265</v>
      </c>
      <c r="L518" s="825">
        <v>0</v>
      </c>
      <c r="M518" s="825">
        <v>0</v>
      </c>
      <c r="N518" s="822">
        <v>1</v>
      </c>
      <c r="O518" s="826">
        <v>0.5</v>
      </c>
      <c r="P518" s="825"/>
      <c r="Q518" s="827"/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50</v>
      </c>
      <c r="B519" s="822" t="s">
        <v>2403</v>
      </c>
      <c r="C519" s="822" t="s">
        <v>2409</v>
      </c>
      <c r="D519" s="823" t="s">
        <v>3849</v>
      </c>
      <c r="E519" s="824" t="s">
        <v>2427</v>
      </c>
      <c r="F519" s="822" t="s">
        <v>2404</v>
      </c>
      <c r="G519" s="822" t="s">
        <v>2438</v>
      </c>
      <c r="H519" s="822" t="s">
        <v>329</v>
      </c>
      <c r="I519" s="822" t="s">
        <v>3153</v>
      </c>
      <c r="J519" s="822" t="s">
        <v>2491</v>
      </c>
      <c r="K519" s="822" t="s">
        <v>2265</v>
      </c>
      <c r="L519" s="825">
        <v>210.66</v>
      </c>
      <c r="M519" s="825">
        <v>1263.96</v>
      </c>
      <c r="N519" s="822">
        <v>6</v>
      </c>
      <c r="O519" s="826">
        <v>3.5</v>
      </c>
      <c r="P519" s="825">
        <v>210.66</v>
      </c>
      <c r="Q519" s="827">
        <v>0.16666666666666666</v>
      </c>
      <c r="R519" s="822">
        <v>1</v>
      </c>
      <c r="S519" s="827">
        <v>0.16666666666666666</v>
      </c>
      <c r="T519" s="826">
        <v>0.5</v>
      </c>
      <c r="U519" s="828">
        <v>0.14285714285714285</v>
      </c>
    </row>
    <row r="520" spans="1:21" ht="14.45" customHeight="1" x14ac:dyDescent="0.2">
      <c r="A520" s="821">
        <v>50</v>
      </c>
      <c r="B520" s="822" t="s">
        <v>2403</v>
      </c>
      <c r="C520" s="822" t="s">
        <v>2409</v>
      </c>
      <c r="D520" s="823" t="s">
        <v>3849</v>
      </c>
      <c r="E520" s="824" t="s">
        <v>2427</v>
      </c>
      <c r="F520" s="822" t="s">
        <v>2404</v>
      </c>
      <c r="G520" s="822" t="s">
        <v>2438</v>
      </c>
      <c r="H520" s="822" t="s">
        <v>329</v>
      </c>
      <c r="I520" s="822" t="s">
        <v>2488</v>
      </c>
      <c r="J520" s="822" t="s">
        <v>786</v>
      </c>
      <c r="K520" s="822" t="s">
        <v>787</v>
      </c>
      <c r="L520" s="825">
        <v>16.38</v>
      </c>
      <c r="M520" s="825">
        <v>81.900000000000006</v>
      </c>
      <c r="N520" s="822">
        <v>5</v>
      </c>
      <c r="O520" s="826">
        <v>1.5</v>
      </c>
      <c r="P520" s="825">
        <v>32.76</v>
      </c>
      <c r="Q520" s="827">
        <v>0.39999999999999997</v>
      </c>
      <c r="R520" s="822">
        <v>2</v>
      </c>
      <c r="S520" s="827">
        <v>0.4</v>
      </c>
      <c r="T520" s="826">
        <v>0.5</v>
      </c>
      <c r="U520" s="828">
        <v>0.33333333333333331</v>
      </c>
    </row>
    <row r="521" spans="1:21" ht="14.45" customHeight="1" x14ac:dyDescent="0.2">
      <c r="A521" s="821">
        <v>50</v>
      </c>
      <c r="B521" s="822" t="s">
        <v>2403</v>
      </c>
      <c r="C521" s="822" t="s">
        <v>2409</v>
      </c>
      <c r="D521" s="823" t="s">
        <v>3849</v>
      </c>
      <c r="E521" s="824" t="s">
        <v>2427</v>
      </c>
      <c r="F521" s="822" t="s">
        <v>2404</v>
      </c>
      <c r="G521" s="822" t="s">
        <v>2438</v>
      </c>
      <c r="H521" s="822" t="s">
        <v>329</v>
      </c>
      <c r="I521" s="822" t="s">
        <v>2489</v>
      </c>
      <c r="J521" s="822" t="s">
        <v>786</v>
      </c>
      <c r="K521" s="822" t="s">
        <v>1493</v>
      </c>
      <c r="L521" s="825">
        <v>32.76</v>
      </c>
      <c r="M521" s="825">
        <v>786.2399999999999</v>
      </c>
      <c r="N521" s="822">
        <v>24</v>
      </c>
      <c r="O521" s="826">
        <v>3.5</v>
      </c>
      <c r="P521" s="825">
        <v>655.19999999999993</v>
      </c>
      <c r="Q521" s="827">
        <v>0.83333333333333337</v>
      </c>
      <c r="R521" s="822">
        <v>20</v>
      </c>
      <c r="S521" s="827">
        <v>0.83333333333333337</v>
      </c>
      <c r="T521" s="826">
        <v>3</v>
      </c>
      <c r="U521" s="828">
        <v>0.8571428571428571</v>
      </c>
    </row>
    <row r="522" spans="1:21" ht="14.45" customHeight="1" x14ac:dyDescent="0.2">
      <c r="A522" s="821">
        <v>50</v>
      </c>
      <c r="B522" s="822" t="s">
        <v>2403</v>
      </c>
      <c r="C522" s="822" t="s">
        <v>2409</v>
      </c>
      <c r="D522" s="823" t="s">
        <v>3849</v>
      </c>
      <c r="E522" s="824" t="s">
        <v>2427</v>
      </c>
      <c r="F522" s="822" t="s">
        <v>2404</v>
      </c>
      <c r="G522" s="822" t="s">
        <v>2438</v>
      </c>
      <c r="H522" s="822" t="s">
        <v>329</v>
      </c>
      <c r="I522" s="822" t="s">
        <v>2490</v>
      </c>
      <c r="J522" s="822" t="s">
        <v>2491</v>
      </c>
      <c r="K522" s="822" t="s">
        <v>736</v>
      </c>
      <c r="L522" s="825">
        <v>35.11</v>
      </c>
      <c r="M522" s="825">
        <v>210.66</v>
      </c>
      <c r="N522" s="822">
        <v>6</v>
      </c>
      <c r="O522" s="826">
        <v>2.5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50</v>
      </c>
      <c r="B523" s="822" t="s">
        <v>2403</v>
      </c>
      <c r="C523" s="822" t="s">
        <v>2409</v>
      </c>
      <c r="D523" s="823" t="s">
        <v>3849</v>
      </c>
      <c r="E523" s="824" t="s">
        <v>2427</v>
      </c>
      <c r="F523" s="822" t="s">
        <v>2404</v>
      </c>
      <c r="G523" s="822" t="s">
        <v>2438</v>
      </c>
      <c r="H523" s="822" t="s">
        <v>329</v>
      </c>
      <c r="I523" s="822" t="s">
        <v>3154</v>
      </c>
      <c r="J523" s="822" t="s">
        <v>2491</v>
      </c>
      <c r="K523" s="822" t="s">
        <v>732</v>
      </c>
      <c r="L523" s="825">
        <v>70.23</v>
      </c>
      <c r="M523" s="825">
        <v>280.92</v>
      </c>
      <c r="N523" s="822">
        <v>4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50</v>
      </c>
      <c r="B524" s="822" t="s">
        <v>2403</v>
      </c>
      <c r="C524" s="822" t="s">
        <v>2409</v>
      </c>
      <c r="D524" s="823" t="s">
        <v>3849</v>
      </c>
      <c r="E524" s="824" t="s">
        <v>2427</v>
      </c>
      <c r="F524" s="822" t="s">
        <v>2404</v>
      </c>
      <c r="G524" s="822" t="s">
        <v>2438</v>
      </c>
      <c r="H524" s="822" t="s">
        <v>329</v>
      </c>
      <c r="I524" s="822" t="s">
        <v>2602</v>
      </c>
      <c r="J524" s="822" t="s">
        <v>2603</v>
      </c>
      <c r="K524" s="822" t="s">
        <v>736</v>
      </c>
      <c r="L524" s="825">
        <v>35.11</v>
      </c>
      <c r="M524" s="825">
        <v>105.33</v>
      </c>
      <c r="N524" s="822">
        <v>3</v>
      </c>
      <c r="O524" s="826">
        <v>1.5</v>
      </c>
      <c r="P524" s="825">
        <v>105.33</v>
      </c>
      <c r="Q524" s="827">
        <v>1</v>
      </c>
      <c r="R524" s="822">
        <v>3</v>
      </c>
      <c r="S524" s="827">
        <v>1</v>
      </c>
      <c r="T524" s="826">
        <v>1.5</v>
      </c>
      <c r="U524" s="828">
        <v>1</v>
      </c>
    </row>
    <row r="525" spans="1:21" ht="14.45" customHeight="1" x14ac:dyDescent="0.2">
      <c r="A525" s="821">
        <v>50</v>
      </c>
      <c r="B525" s="822" t="s">
        <v>2403</v>
      </c>
      <c r="C525" s="822" t="s">
        <v>2409</v>
      </c>
      <c r="D525" s="823" t="s">
        <v>3849</v>
      </c>
      <c r="E525" s="824" t="s">
        <v>2427</v>
      </c>
      <c r="F525" s="822" t="s">
        <v>2404</v>
      </c>
      <c r="G525" s="822" t="s">
        <v>2438</v>
      </c>
      <c r="H525" s="822" t="s">
        <v>329</v>
      </c>
      <c r="I525" s="822" t="s">
        <v>3155</v>
      </c>
      <c r="J525" s="822" t="s">
        <v>731</v>
      </c>
      <c r="K525" s="822" t="s">
        <v>2588</v>
      </c>
      <c r="L525" s="825">
        <v>234.07</v>
      </c>
      <c r="M525" s="825">
        <v>234.07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50</v>
      </c>
      <c r="B526" s="822" t="s">
        <v>2403</v>
      </c>
      <c r="C526" s="822" t="s">
        <v>2409</v>
      </c>
      <c r="D526" s="823" t="s">
        <v>3849</v>
      </c>
      <c r="E526" s="824" t="s">
        <v>2427</v>
      </c>
      <c r="F526" s="822" t="s">
        <v>2404</v>
      </c>
      <c r="G526" s="822" t="s">
        <v>2438</v>
      </c>
      <c r="H526" s="822" t="s">
        <v>648</v>
      </c>
      <c r="I526" s="822" t="s">
        <v>2604</v>
      </c>
      <c r="J526" s="822" t="s">
        <v>731</v>
      </c>
      <c r="K526" s="822" t="s">
        <v>732</v>
      </c>
      <c r="L526" s="825">
        <v>70.23</v>
      </c>
      <c r="M526" s="825">
        <v>140.46</v>
      </c>
      <c r="N526" s="822">
        <v>2</v>
      </c>
      <c r="O526" s="826">
        <v>1</v>
      </c>
      <c r="P526" s="825">
        <v>140.46</v>
      </c>
      <c r="Q526" s="827">
        <v>1</v>
      </c>
      <c r="R526" s="822">
        <v>2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50</v>
      </c>
      <c r="B527" s="822" t="s">
        <v>2403</v>
      </c>
      <c r="C527" s="822" t="s">
        <v>2409</v>
      </c>
      <c r="D527" s="823" t="s">
        <v>3849</v>
      </c>
      <c r="E527" s="824" t="s">
        <v>2427</v>
      </c>
      <c r="F527" s="822" t="s">
        <v>2404</v>
      </c>
      <c r="G527" s="822" t="s">
        <v>2438</v>
      </c>
      <c r="H527" s="822" t="s">
        <v>329</v>
      </c>
      <c r="I527" s="822" t="s">
        <v>2892</v>
      </c>
      <c r="J527" s="822" t="s">
        <v>2603</v>
      </c>
      <c r="K527" s="822" t="s">
        <v>638</v>
      </c>
      <c r="L527" s="825">
        <v>117.03</v>
      </c>
      <c r="M527" s="825">
        <v>936.24</v>
      </c>
      <c r="N527" s="822">
        <v>8</v>
      </c>
      <c r="O527" s="826">
        <v>4.5</v>
      </c>
      <c r="P527" s="825">
        <v>819.21</v>
      </c>
      <c r="Q527" s="827">
        <v>0.875</v>
      </c>
      <c r="R527" s="822">
        <v>7</v>
      </c>
      <c r="S527" s="827">
        <v>0.875</v>
      </c>
      <c r="T527" s="826">
        <v>3.5</v>
      </c>
      <c r="U527" s="828">
        <v>0.77777777777777779</v>
      </c>
    </row>
    <row r="528" spans="1:21" ht="14.45" customHeight="1" x14ac:dyDescent="0.2">
      <c r="A528" s="821">
        <v>50</v>
      </c>
      <c r="B528" s="822" t="s">
        <v>2403</v>
      </c>
      <c r="C528" s="822" t="s">
        <v>2409</v>
      </c>
      <c r="D528" s="823" t="s">
        <v>3849</v>
      </c>
      <c r="E528" s="824" t="s">
        <v>2427</v>
      </c>
      <c r="F528" s="822" t="s">
        <v>2404</v>
      </c>
      <c r="G528" s="822" t="s">
        <v>2438</v>
      </c>
      <c r="H528" s="822" t="s">
        <v>329</v>
      </c>
      <c r="I528" s="822" t="s">
        <v>3156</v>
      </c>
      <c r="J528" s="822" t="s">
        <v>3157</v>
      </c>
      <c r="K528" s="822" t="s">
        <v>2588</v>
      </c>
      <c r="L528" s="825">
        <v>234.07</v>
      </c>
      <c r="M528" s="825">
        <v>468.14</v>
      </c>
      <c r="N528" s="822">
        <v>2</v>
      </c>
      <c r="O528" s="826">
        <v>1.5</v>
      </c>
      <c r="P528" s="825">
        <v>234.07</v>
      </c>
      <c r="Q528" s="827">
        <v>0.5</v>
      </c>
      <c r="R528" s="822">
        <v>1</v>
      </c>
      <c r="S528" s="827">
        <v>0.5</v>
      </c>
      <c r="T528" s="826">
        <v>1</v>
      </c>
      <c r="U528" s="828">
        <v>0.66666666666666663</v>
      </c>
    </row>
    <row r="529" spans="1:21" ht="14.45" customHeight="1" x14ac:dyDescent="0.2">
      <c r="A529" s="821">
        <v>50</v>
      </c>
      <c r="B529" s="822" t="s">
        <v>2403</v>
      </c>
      <c r="C529" s="822" t="s">
        <v>2409</v>
      </c>
      <c r="D529" s="823" t="s">
        <v>3849</v>
      </c>
      <c r="E529" s="824" t="s">
        <v>2427</v>
      </c>
      <c r="F529" s="822" t="s">
        <v>2404</v>
      </c>
      <c r="G529" s="822" t="s">
        <v>2438</v>
      </c>
      <c r="H529" s="822" t="s">
        <v>329</v>
      </c>
      <c r="I529" s="822" t="s">
        <v>3158</v>
      </c>
      <c r="J529" s="822" t="s">
        <v>786</v>
      </c>
      <c r="K529" s="822" t="s">
        <v>638</v>
      </c>
      <c r="L529" s="825">
        <v>117.03</v>
      </c>
      <c r="M529" s="825">
        <v>234.06</v>
      </c>
      <c r="N529" s="822">
        <v>2</v>
      </c>
      <c r="O529" s="826">
        <v>1.5</v>
      </c>
      <c r="P529" s="825">
        <v>117.03</v>
      </c>
      <c r="Q529" s="827">
        <v>0.5</v>
      </c>
      <c r="R529" s="822">
        <v>1</v>
      </c>
      <c r="S529" s="827">
        <v>0.5</v>
      </c>
      <c r="T529" s="826">
        <v>1</v>
      </c>
      <c r="U529" s="828">
        <v>0.66666666666666663</v>
      </c>
    </row>
    <row r="530" spans="1:21" ht="14.45" customHeight="1" x14ac:dyDescent="0.2">
      <c r="A530" s="821">
        <v>50</v>
      </c>
      <c r="B530" s="822" t="s">
        <v>2403</v>
      </c>
      <c r="C530" s="822" t="s">
        <v>2409</v>
      </c>
      <c r="D530" s="823" t="s">
        <v>3849</v>
      </c>
      <c r="E530" s="824" t="s">
        <v>2427</v>
      </c>
      <c r="F530" s="822" t="s">
        <v>2404</v>
      </c>
      <c r="G530" s="822" t="s">
        <v>2438</v>
      </c>
      <c r="H530" s="822" t="s">
        <v>329</v>
      </c>
      <c r="I530" s="822" t="s">
        <v>3159</v>
      </c>
      <c r="J530" s="822" t="s">
        <v>786</v>
      </c>
      <c r="K530" s="822" t="s">
        <v>3160</v>
      </c>
      <c r="L530" s="825">
        <v>65.540000000000006</v>
      </c>
      <c r="M530" s="825">
        <v>65.540000000000006</v>
      </c>
      <c r="N530" s="822">
        <v>1</v>
      </c>
      <c r="O530" s="826">
        <v>0.5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50</v>
      </c>
      <c r="B531" s="822" t="s">
        <v>2403</v>
      </c>
      <c r="C531" s="822" t="s">
        <v>2409</v>
      </c>
      <c r="D531" s="823" t="s">
        <v>3849</v>
      </c>
      <c r="E531" s="824" t="s">
        <v>2427</v>
      </c>
      <c r="F531" s="822" t="s">
        <v>2404</v>
      </c>
      <c r="G531" s="822" t="s">
        <v>2438</v>
      </c>
      <c r="H531" s="822" t="s">
        <v>648</v>
      </c>
      <c r="I531" s="822" t="s">
        <v>2033</v>
      </c>
      <c r="J531" s="822" t="s">
        <v>731</v>
      </c>
      <c r="K531" s="822" t="s">
        <v>638</v>
      </c>
      <c r="L531" s="825">
        <v>117.03</v>
      </c>
      <c r="M531" s="825">
        <v>2925.75</v>
      </c>
      <c r="N531" s="822">
        <v>25</v>
      </c>
      <c r="O531" s="826">
        <v>16</v>
      </c>
      <c r="P531" s="825">
        <v>1053.27</v>
      </c>
      <c r="Q531" s="827">
        <v>0.36</v>
      </c>
      <c r="R531" s="822">
        <v>9</v>
      </c>
      <c r="S531" s="827">
        <v>0.36</v>
      </c>
      <c r="T531" s="826">
        <v>6</v>
      </c>
      <c r="U531" s="828">
        <v>0.375</v>
      </c>
    </row>
    <row r="532" spans="1:21" ht="14.45" customHeight="1" x14ac:dyDescent="0.2">
      <c r="A532" s="821">
        <v>50</v>
      </c>
      <c r="B532" s="822" t="s">
        <v>2403</v>
      </c>
      <c r="C532" s="822" t="s">
        <v>2409</v>
      </c>
      <c r="D532" s="823" t="s">
        <v>3849</v>
      </c>
      <c r="E532" s="824" t="s">
        <v>2427</v>
      </c>
      <c r="F532" s="822" t="s">
        <v>2404</v>
      </c>
      <c r="G532" s="822" t="s">
        <v>2438</v>
      </c>
      <c r="H532" s="822" t="s">
        <v>648</v>
      </c>
      <c r="I532" s="822" t="s">
        <v>3161</v>
      </c>
      <c r="J532" s="822" t="s">
        <v>731</v>
      </c>
      <c r="K532" s="822" t="s">
        <v>2588</v>
      </c>
      <c r="L532" s="825">
        <v>234.07</v>
      </c>
      <c r="M532" s="825">
        <v>1638.4899999999998</v>
      </c>
      <c r="N532" s="822">
        <v>7</v>
      </c>
      <c r="O532" s="826">
        <v>5.5</v>
      </c>
      <c r="P532" s="825">
        <v>1404.4199999999998</v>
      </c>
      <c r="Q532" s="827">
        <v>0.85714285714285721</v>
      </c>
      <c r="R532" s="822">
        <v>6</v>
      </c>
      <c r="S532" s="827">
        <v>0.8571428571428571</v>
      </c>
      <c r="T532" s="826">
        <v>5</v>
      </c>
      <c r="U532" s="828">
        <v>0.90909090909090906</v>
      </c>
    </row>
    <row r="533" spans="1:21" ht="14.45" customHeight="1" x14ac:dyDescent="0.2">
      <c r="A533" s="821">
        <v>50</v>
      </c>
      <c r="B533" s="822" t="s">
        <v>2403</v>
      </c>
      <c r="C533" s="822" t="s">
        <v>2409</v>
      </c>
      <c r="D533" s="823" t="s">
        <v>3849</v>
      </c>
      <c r="E533" s="824" t="s">
        <v>2427</v>
      </c>
      <c r="F533" s="822" t="s">
        <v>2404</v>
      </c>
      <c r="G533" s="822" t="s">
        <v>2438</v>
      </c>
      <c r="H533" s="822" t="s">
        <v>648</v>
      </c>
      <c r="I533" s="822" t="s">
        <v>2031</v>
      </c>
      <c r="J533" s="822" t="s">
        <v>731</v>
      </c>
      <c r="K533" s="822" t="s">
        <v>734</v>
      </c>
      <c r="L533" s="825">
        <v>17.559999999999999</v>
      </c>
      <c r="M533" s="825">
        <v>35.119999999999997</v>
      </c>
      <c r="N533" s="822">
        <v>2</v>
      </c>
      <c r="O533" s="826">
        <v>1</v>
      </c>
      <c r="P533" s="825">
        <v>17.559999999999999</v>
      </c>
      <c r="Q533" s="827">
        <v>0.5</v>
      </c>
      <c r="R533" s="822">
        <v>1</v>
      </c>
      <c r="S533" s="827">
        <v>0.5</v>
      </c>
      <c r="T533" s="826">
        <v>0.5</v>
      </c>
      <c r="U533" s="828">
        <v>0.5</v>
      </c>
    </row>
    <row r="534" spans="1:21" ht="14.45" customHeight="1" x14ac:dyDescent="0.2">
      <c r="A534" s="821">
        <v>50</v>
      </c>
      <c r="B534" s="822" t="s">
        <v>2403</v>
      </c>
      <c r="C534" s="822" t="s">
        <v>2409</v>
      </c>
      <c r="D534" s="823" t="s">
        <v>3849</v>
      </c>
      <c r="E534" s="824" t="s">
        <v>2427</v>
      </c>
      <c r="F534" s="822" t="s">
        <v>2404</v>
      </c>
      <c r="G534" s="822" t="s">
        <v>2438</v>
      </c>
      <c r="H534" s="822" t="s">
        <v>648</v>
      </c>
      <c r="I534" s="822" t="s">
        <v>2034</v>
      </c>
      <c r="J534" s="822" t="s">
        <v>731</v>
      </c>
      <c r="K534" s="822" t="s">
        <v>732</v>
      </c>
      <c r="L534" s="825">
        <v>70.23</v>
      </c>
      <c r="M534" s="825">
        <v>210.69</v>
      </c>
      <c r="N534" s="822">
        <v>3</v>
      </c>
      <c r="O534" s="826">
        <v>0.5</v>
      </c>
      <c r="P534" s="825">
        <v>210.69</v>
      </c>
      <c r="Q534" s="827">
        <v>1</v>
      </c>
      <c r="R534" s="822">
        <v>3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50</v>
      </c>
      <c r="B535" s="822" t="s">
        <v>2403</v>
      </c>
      <c r="C535" s="822" t="s">
        <v>2409</v>
      </c>
      <c r="D535" s="823" t="s">
        <v>3849</v>
      </c>
      <c r="E535" s="824" t="s">
        <v>2427</v>
      </c>
      <c r="F535" s="822" t="s">
        <v>2404</v>
      </c>
      <c r="G535" s="822" t="s">
        <v>2438</v>
      </c>
      <c r="H535" s="822" t="s">
        <v>648</v>
      </c>
      <c r="I535" s="822" t="s">
        <v>2032</v>
      </c>
      <c r="J535" s="822" t="s">
        <v>731</v>
      </c>
      <c r="K535" s="822" t="s">
        <v>736</v>
      </c>
      <c r="L535" s="825">
        <v>35.11</v>
      </c>
      <c r="M535" s="825">
        <v>210.66</v>
      </c>
      <c r="N535" s="822">
        <v>6</v>
      </c>
      <c r="O535" s="826">
        <v>3</v>
      </c>
      <c r="P535" s="825">
        <v>105.33</v>
      </c>
      <c r="Q535" s="827">
        <v>0.5</v>
      </c>
      <c r="R535" s="822">
        <v>3</v>
      </c>
      <c r="S535" s="827">
        <v>0.5</v>
      </c>
      <c r="T535" s="826">
        <v>1</v>
      </c>
      <c r="U535" s="828">
        <v>0.33333333333333331</v>
      </c>
    </row>
    <row r="536" spans="1:21" ht="14.45" customHeight="1" x14ac:dyDescent="0.2">
      <c r="A536" s="821">
        <v>50</v>
      </c>
      <c r="B536" s="822" t="s">
        <v>2403</v>
      </c>
      <c r="C536" s="822" t="s">
        <v>2409</v>
      </c>
      <c r="D536" s="823" t="s">
        <v>3849</v>
      </c>
      <c r="E536" s="824" t="s">
        <v>2427</v>
      </c>
      <c r="F536" s="822" t="s">
        <v>2404</v>
      </c>
      <c r="G536" s="822" t="s">
        <v>2438</v>
      </c>
      <c r="H536" s="822" t="s">
        <v>329</v>
      </c>
      <c r="I536" s="822" t="s">
        <v>2493</v>
      </c>
      <c r="J536" s="822" t="s">
        <v>785</v>
      </c>
      <c r="K536" s="822" t="s">
        <v>638</v>
      </c>
      <c r="L536" s="825">
        <v>117.03</v>
      </c>
      <c r="M536" s="825">
        <v>234.06</v>
      </c>
      <c r="N536" s="822">
        <v>2</v>
      </c>
      <c r="O536" s="826">
        <v>0.5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50</v>
      </c>
      <c r="B537" s="822" t="s">
        <v>2403</v>
      </c>
      <c r="C537" s="822" t="s">
        <v>2409</v>
      </c>
      <c r="D537" s="823" t="s">
        <v>3849</v>
      </c>
      <c r="E537" s="824" t="s">
        <v>2427</v>
      </c>
      <c r="F537" s="822" t="s">
        <v>2404</v>
      </c>
      <c r="G537" s="822" t="s">
        <v>2896</v>
      </c>
      <c r="H537" s="822" t="s">
        <v>329</v>
      </c>
      <c r="I537" s="822" t="s">
        <v>2897</v>
      </c>
      <c r="J537" s="822" t="s">
        <v>2898</v>
      </c>
      <c r="K537" s="822" t="s">
        <v>1057</v>
      </c>
      <c r="L537" s="825">
        <v>0</v>
      </c>
      <c r="M537" s="825">
        <v>0</v>
      </c>
      <c r="N537" s="822">
        <v>18</v>
      </c>
      <c r="O537" s="826">
        <v>8</v>
      </c>
      <c r="P537" s="825">
        <v>0</v>
      </c>
      <c r="Q537" s="827"/>
      <c r="R537" s="822">
        <v>7</v>
      </c>
      <c r="S537" s="827">
        <v>0.3888888888888889</v>
      </c>
      <c r="T537" s="826">
        <v>4</v>
      </c>
      <c r="U537" s="828">
        <v>0.5</v>
      </c>
    </row>
    <row r="538" spans="1:21" ht="14.45" customHeight="1" x14ac:dyDescent="0.2">
      <c r="A538" s="821">
        <v>50</v>
      </c>
      <c r="B538" s="822" t="s">
        <v>2403</v>
      </c>
      <c r="C538" s="822" t="s">
        <v>2409</v>
      </c>
      <c r="D538" s="823" t="s">
        <v>3849</v>
      </c>
      <c r="E538" s="824" t="s">
        <v>2427</v>
      </c>
      <c r="F538" s="822" t="s">
        <v>2404</v>
      </c>
      <c r="G538" s="822" t="s">
        <v>2435</v>
      </c>
      <c r="H538" s="822" t="s">
        <v>329</v>
      </c>
      <c r="I538" s="822" t="s">
        <v>2605</v>
      </c>
      <c r="J538" s="822" t="s">
        <v>1311</v>
      </c>
      <c r="K538" s="822" t="s">
        <v>1312</v>
      </c>
      <c r="L538" s="825">
        <v>134.44999999999999</v>
      </c>
      <c r="M538" s="825">
        <v>268.89999999999998</v>
      </c>
      <c r="N538" s="822">
        <v>2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50</v>
      </c>
      <c r="B539" s="822" t="s">
        <v>2403</v>
      </c>
      <c r="C539" s="822" t="s">
        <v>2409</v>
      </c>
      <c r="D539" s="823" t="s">
        <v>3849</v>
      </c>
      <c r="E539" s="824" t="s">
        <v>2427</v>
      </c>
      <c r="F539" s="822" t="s">
        <v>2404</v>
      </c>
      <c r="G539" s="822" t="s">
        <v>3162</v>
      </c>
      <c r="H539" s="822" t="s">
        <v>329</v>
      </c>
      <c r="I539" s="822" t="s">
        <v>3163</v>
      </c>
      <c r="J539" s="822" t="s">
        <v>3164</v>
      </c>
      <c r="K539" s="822" t="s">
        <v>638</v>
      </c>
      <c r="L539" s="825">
        <v>229.76</v>
      </c>
      <c r="M539" s="825">
        <v>459.52</v>
      </c>
      <c r="N539" s="822">
        <v>2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50</v>
      </c>
      <c r="B540" s="822" t="s">
        <v>2403</v>
      </c>
      <c r="C540" s="822" t="s">
        <v>2409</v>
      </c>
      <c r="D540" s="823" t="s">
        <v>3849</v>
      </c>
      <c r="E540" s="824" t="s">
        <v>2427</v>
      </c>
      <c r="F540" s="822" t="s">
        <v>2404</v>
      </c>
      <c r="G540" s="822" t="s">
        <v>3162</v>
      </c>
      <c r="H540" s="822" t="s">
        <v>329</v>
      </c>
      <c r="I540" s="822" t="s">
        <v>3165</v>
      </c>
      <c r="J540" s="822" t="s">
        <v>3164</v>
      </c>
      <c r="K540" s="822" t="s">
        <v>638</v>
      </c>
      <c r="L540" s="825">
        <v>229.76</v>
      </c>
      <c r="M540" s="825">
        <v>229.76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50</v>
      </c>
      <c r="B541" s="822" t="s">
        <v>2403</v>
      </c>
      <c r="C541" s="822" t="s">
        <v>2409</v>
      </c>
      <c r="D541" s="823" t="s">
        <v>3849</v>
      </c>
      <c r="E541" s="824" t="s">
        <v>2427</v>
      </c>
      <c r="F541" s="822" t="s">
        <v>2404</v>
      </c>
      <c r="G541" s="822" t="s">
        <v>3166</v>
      </c>
      <c r="H541" s="822" t="s">
        <v>329</v>
      </c>
      <c r="I541" s="822" t="s">
        <v>3167</v>
      </c>
      <c r="J541" s="822" t="s">
        <v>1482</v>
      </c>
      <c r="K541" s="822" t="s">
        <v>732</v>
      </c>
      <c r="L541" s="825">
        <v>65.989999999999995</v>
      </c>
      <c r="M541" s="825">
        <v>395.93999999999994</v>
      </c>
      <c r="N541" s="822">
        <v>6</v>
      </c>
      <c r="O541" s="826">
        <v>2</v>
      </c>
      <c r="P541" s="825">
        <v>395.93999999999994</v>
      </c>
      <c r="Q541" s="827">
        <v>1</v>
      </c>
      <c r="R541" s="822">
        <v>6</v>
      </c>
      <c r="S541" s="827">
        <v>1</v>
      </c>
      <c r="T541" s="826">
        <v>2</v>
      </c>
      <c r="U541" s="828">
        <v>1</v>
      </c>
    </row>
    <row r="542" spans="1:21" ht="14.45" customHeight="1" x14ac:dyDescent="0.2">
      <c r="A542" s="821">
        <v>50</v>
      </c>
      <c r="B542" s="822" t="s">
        <v>2403</v>
      </c>
      <c r="C542" s="822" t="s">
        <v>2409</v>
      </c>
      <c r="D542" s="823" t="s">
        <v>3849</v>
      </c>
      <c r="E542" s="824" t="s">
        <v>2427</v>
      </c>
      <c r="F542" s="822" t="s">
        <v>2404</v>
      </c>
      <c r="G542" s="822" t="s">
        <v>3166</v>
      </c>
      <c r="H542" s="822" t="s">
        <v>329</v>
      </c>
      <c r="I542" s="822" t="s">
        <v>3168</v>
      </c>
      <c r="J542" s="822" t="s">
        <v>1482</v>
      </c>
      <c r="K542" s="822" t="s">
        <v>1483</v>
      </c>
      <c r="L542" s="825">
        <v>264</v>
      </c>
      <c r="M542" s="825">
        <v>1056</v>
      </c>
      <c r="N542" s="822">
        <v>4</v>
      </c>
      <c r="O542" s="826">
        <v>2</v>
      </c>
      <c r="P542" s="825">
        <v>1056</v>
      </c>
      <c r="Q542" s="827">
        <v>1</v>
      </c>
      <c r="R542" s="822">
        <v>4</v>
      </c>
      <c r="S542" s="827">
        <v>1</v>
      </c>
      <c r="T542" s="826">
        <v>2</v>
      </c>
      <c r="U542" s="828">
        <v>1</v>
      </c>
    </row>
    <row r="543" spans="1:21" ht="14.45" customHeight="1" x14ac:dyDescent="0.2">
      <c r="A543" s="821">
        <v>50</v>
      </c>
      <c r="B543" s="822" t="s">
        <v>2403</v>
      </c>
      <c r="C543" s="822" t="s">
        <v>2409</v>
      </c>
      <c r="D543" s="823" t="s">
        <v>3849</v>
      </c>
      <c r="E543" s="824" t="s">
        <v>2427</v>
      </c>
      <c r="F543" s="822" t="s">
        <v>2404</v>
      </c>
      <c r="G543" s="822" t="s">
        <v>2608</v>
      </c>
      <c r="H543" s="822" t="s">
        <v>329</v>
      </c>
      <c r="I543" s="822" t="s">
        <v>2609</v>
      </c>
      <c r="J543" s="822" t="s">
        <v>2610</v>
      </c>
      <c r="K543" s="822" t="s">
        <v>2611</v>
      </c>
      <c r="L543" s="825">
        <v>1891.17</v>
      </c>
      <c r="M543" s="825">
        <v>11347.02</v>
      </c>
      <c r="N543" s="822">
        <v>6</v>
      </c>
      <c r="O543" s="826">
        <v>1.5</v>
      </c>
      <c r="P543" s="825">
        <v>5673.51</v>
      </c>
      <c r="Q543" s="827">
        <v>0.5</v>
      </c>
      <c r="R543" s="822">
        <v>3</v>
      </c>
      <c r="S543" s="827">
        <v>0.5</v>
      </c>
      <c r="T543" s="826">
        <v>0.5</v>
      </c>
      <c r="U543" s="828">
        <v>0.33333333333333331</v>
      </c>
    </row>
    <row r="544" spans="1:21" ht="14.45" customHeight="1" x14ac:dyDescent="0.2">
      <c r="A544" s="821">
        <v>50</v>
      </c>
      <c r="B544" s="822" t="s">
        <v>2403</v>
      </c>
      <c r="C544" s="822" t="s">
        <v>2409</v>
      </c>
      <c r="D544" s="823" t="s">
        <v>3849</v>
      </c>
      <c r="E544" s="824" t="s">
        <v>2427</v>
      </c>
      <c r="F544" s="822" t="s">
        <v>2404</v>
      </c>
      <c r="G544" s="822" t="s">
        <v>2608</v>
      </c>
      <c r="H544" s="822" t="s">
        <v>329</v>
      </c>
      <c r="I544" s="822" t="s">
        <v>2609</v>
      </c>
      <c r="J544" s="822" t="s">
        <v>2610</v>
      </c>
      <c r="K544" s="822" t="s">
        <v>2611</v>
      </c>
      <c r="L544" s="825">
        <v>1771.84</v>
      </c>
      <c r="M544" s="825">
        <v>28349.439999999999</v>
      </c>
      <c r="N544" s="822">
        <v>16</v>
      </c>
      <c r="O544" s="826">
        <v>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50</v>
      </c>
      <c r="B545" s="822" t="s">
        <v>2403</v>
      </c>
      <c r="C545" s="822" t="s">
        <v>2409</v>
      </c>
      <c r="D545" s="823" t="s">
        <v>3849</v>
      </c>
      <c r="E545" s="824" t="s">
        <v>2427</v>
      </c>
      <c r="F545" s="822" t="s">
        <v>2404</v>
      </c>
      <c r="G545" s="822" t="s">
        <v>2614</v>
      </c>
      <c r="H545" s="822" t="s">
        <v>329</v>
      </c>
      <c r="I545" s="822" t="s">
        <v>3169</v>
      </c>
      <c r="J545" s="822" t="s">
        <v>3170</v>
      </c>
      <c r="K545" s="822" t="s">
        <v>3152</v>
      </c>
      <c r="L545" s="825">
        <v>176.32</v>
      </c>
      <c r="M545" s="825">
        <v>176.32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50</v>
      </c>
      <c r="B546" s="822" t="s">
        <v>2403</v>
      </c>
      <c r="C546" s="822" t="s">
        <v>2409</v>
      </c>
      <c r="D546" s="823" t="s">
        <v>3849</v>
      </c>
      <c r="E546" s="824" t="s">
        <v>2427</v>
      </c>
      <c r="F546" s="822" t="s">
        <v>2404</v>
      </c>
      <c r="G546" s="822" t="s">
        <v>2614</v>
      </c>
      <c r="H546" s="822" t="s">
        <v>648</v>
      </c>
      <c r="I546" s="822" t="s">
        <v>2618</v>
      </c>
      <c r="J546" s="822" t="s">
        <v>2619</v>
      </c>
      <c r="K546" s="822" t="s">
        <v>2620</v>
      </c>
      <c r="L546" s="825">
        <v>176.32</v>
      </c>
      <c r="M546" s="825">
        <v>1057.92</v>
      </c>
      <c r="N546" s="822">
        <v>6</v>
      </c>
      <c r="O546" s="826">
        <v>3.5</v>
      </c>
      <c r="P546" s="825">
        <v>352.64</v>
      </c>
      <c r="Q546" s="827">
        <v>0.33333333333333331</v>
      </c>
      <c r="R546" s="822">
        <v>2</v>
      </c>
      <c r="S546" s="827">
        <v>0.33333333333333331</v>
      </c>
      <c r="T546" s="826">
        <v>1.5</v>
      </c>
      <c r="U546" s="828">
        <v>0.42857142857142855</v>
      </c>
    </row>
    <row r="547" spans="1:21" ht="14.45" customHeight="1" x14ac:dyDescent="0.2">
      <c r="A547" s="821">
        <v>50</v>
      </c>
      <c r="B547" s="822" t="s">
        <v>2403</v>
      </c>
      <c r="C547" s="822" t="s">
        <v>2409</v>
      </c>
      <c r="D547" s="823" t="s">
        <v>3849</v>
      </c>
      <c r="E547" s="824" t="s">
        <v>2427</v>
      </c>
      <c r="F547" s="822" t="s">
        <v>2404</v>
      </c>
      <c r="G547" s="822" t="s">
        <v>2614</v>
      </c>
      <c r="H547" s="822" t="s">
        <v>648</v>
      </c>
      <c r="I547" s="822" t="s">
        <v>3171</v>
      </c>
      <c r="J547" s="822" t="s">
        <v>2619</v>
      </c>
      <c r="K547" s="822" t="s">
        <v>3172</v>
      </c>
      <c r="L547" s="825">
        <v>97.96</v>
      </c>
      <c r="M547" s="825">
        <v>97.96</v>
      </c>
      <c r="N547" s="822">
        <v>1</v>
      </c>
      <c r="O547" s="826">
        <v>1</v>
      </c>
      <c r="P547" s="825">
        <v>97.96</v>
      </c>
      <c r="Q547" s="827">
        <v>1</v>
      </c>
      <c r="R547" s="822">
        <v>1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50</v>
      </c>
      <c r="B548" s="822" t="s">
        <v>2403</v>
      </c>
      <c r="C548" s="822" t="s">
        <v>2409</v>
      </c>
      <c r="D548" s="823" t="s">
        <v>3849</v>
      </c>
      <c r="E548" s="824" t="s">
        <v>2427</v>
      </c>
      <c r="F548" s="822" t="s">
        <v>2404</v>
      </c>
      <c r="G548" s="822" t="s">
        <v>2973</v>
      </c>
      <c r="H548" s="822" t="s">
        <v>329</v>
      </c>
      <c r="I548" s="822" t="s">
        <v>3173</v>
      </c>
      <c r="J548" s="822" t="s">
        <v>1151</v>
      </c>
      <c r="K548" s="822" t="s">
        <v>1152</v>
      </c>
      <c r="L548" s="825">
        <v>147.85</v>
      </c>
      <c r="M548" s="825">
        <v>147.85</v>
      </c>
      <c r="N548" s="822">
        <v>1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50</v>
      </c>
      <c r="B549" s="822" t="s">
        <v>2403</v>
      </c>
      <c r="C549" s="822" t="s">
        <v>2409</v>
      </c>
      <c r="D549" s="823" t="s">
        <v>3849</v>
      </c>
      <c r="E549" s="824" t="s">
        <v>2427</v>
      </c>
      <c r="F549" s="822" t="s">
        <v>2404</v>
      </c>
      <c r="G549" s="822" t="s">
        <v>2977</v>
      </c>
      <c r="H549" s="822" t="s">
        <v>329</v>
      </c>
      <c r="I549" s="822" t="s">
        <v>3174</v>
      </c>
      <c r="J549" s="822" t="s">
        <v>1579</v>
      </c>
      <c r="K549" s="822" t="s">
        <v>1580</v>
      </c>
      <c r="L549" s="825">
        <v>52.78</v>
      </c>
      <c r="M549" s="825">
        <v>105.56</v>
      </c>
      <c r="N549" s="822">
        <v>2</v>
      </c>
      <c r="O549" s="826">
        <v>1</v>
      </c>
      <c r="P549" s="825">
        <v>105.56</v>
      </c>
      <c r="Q549" s="827">
        <v>1</v>
      </c>
      <c r="R549" s="822">
        <v>2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50</v>
      </c>
      <c r="B550" s="822" t="s">
        <v>2403</v>
      </c>
      <c r="C550" s="822" t="s">
        <v>2409</v>
      </c>
      <c r="D550" s="823" t="s">
        <v>3849</v>
      </c>
      <c r="E550" s="824" t="s">
        <v>2427</v>
      </c>
      <c r="F550" s="822" t="s">
        <v>2404</v>
      </c>
      <c r="G550" s="822" t="s">
        <v>2977</v>
      </c>
      <c r="H550" s="822" t="s">
        <v>329</v>
      </c>
      <c r="I550" s="822" t="s">
        <v>3175</v>
      </c>
      <c r="J550" s="822" t="s">
        <v>1579</v>
      </c>
      <c r="K550" s="822" t="s">
        <v>1581</v>
      </c>
      <c r="L550" s="825">
        <v>42.05</v>
      </c>
      <c r="M550" s="825">
        <v>126.14999999999999</v>
      </c>
      <c r="N550" s="822">
        <v>3</v>
      </c>
      <c r="O550" s="826">
        <v>2</v>
      </c>
      <c r="P550" s="825">
        <v>84.1</v>
      </c>
      <c r="Q550" s="827">
        <v>0.66666666666666663</v>
      </c>
      <c r="R550" s="822">
        <v>2</v>
      </c>
      <c r="S550" s="827">
        <v>0.66666666666666663</v>
      </c>
      <c r="T550" s="826">
        <v>1</v>
      </c>
      <c r="U550" s="828">
        <v>0.5</v>
      </c>
    </row>
    <row r="551" spans="1:21" ht="14.45" customHeight="1" x14ac:dyDescent="0.2">
      <c r="A551" s="821">
        <v>50</v>
      </c>
      <c r="B551" s="822" t="s">
        <v>2403</v>
      </c>
      <c r="C551" s="822" t="s">
        <v>2409</v>
      </c>
      <c r="D551" s="823" t="s">
        <v>3849</v>
      </c>
      <c r="E551" s="824" t="s">
        <v>2427</v>
      </c>
      <c r="F551" s="822" t="s">
        <v>2404</v>
      </c>
      <c r="G551" s="822" t="s">
        <v>2625</v>
      </c>
      <c r="H551" s="822" t="s">
        <v>329</v>
      </c>
      <c r="I551" s="822" t="s">
        <v>3176</v>
      </c>
      <c r="J551" s="822" t="s">
        <v>2627</v>
      </c>
      <c r="K551" s="822" t="s">
        <v>3177</v>
      </c>
      <c r="L551" s="825">
        <v>47.46</v>
      </c>
      <c r="M551" s="825">
        <v>474.6</v>
      </c>
      <c r="N551" s="822">
        <v>10</v>
      </c>
      <c r="O551" s="826">
        <v>2.5</v>
      </c>
      <c r="P551" s="825">
        <v>189.84</v>
      </c>
      <c r="Q551" s="827">
        <v>0.39999999999999997</v>
      </c>
      <c r="R551" s="822">
        <v>4</v>
      </c>
      <c r="S551" s="827">
        <v>0.4</v>
      </c>
      <c r="T551" s="826">
        <v>1</v>
      </c>
      <c r="U551" s="828">
        <v>0.4</v>
      </c>
    </row>
    <row r="552" spans="1:21" ht="14.45" customHeight="1" x14ac:dyDescent="0.2">
      <c r="A552" s="821">
        <v>50</v>
      </c>
      <c r="B552" s="822" t="s">
        <v>2403</v>
      </c>
      <c r="C552" s="822" t="s">
        <v>2409</v>
      </c>
      <c r="D552" s="823" t="s">
        <v>3849</v>
      </c>
      <c r="E552" s="824" t="s">
        <v>2427</v>
      </c>
      <c r="F552" s="822" t="s">
        <v>2404</v>
      </c>
      <c r="G552" s="822" t="s">
        <v>2625</v>
      </c>
      <c r="H552" s="822" t="s">
        <v>329</v>
      </c>
      <c r="I552" s="822" t="s">
        <v>2626</v>
      </c>
      <c r="J552" s="822" t="s">
        <v>2627</v>
      </c>
      <c r="K552" s="822" t="s">
        <v>2628</v>
      </c>
      <c r="L552" s="825">
        <v>23.72</v>
      </c>
      <c r="M552" s="825">
        <v>213.48</v>
      </c>
      <c r="N552" s="822">
        <v>9</v>
      </c>
      <c r="O552" s="826">
        <v>2.5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50</v>
      </c>
      <c r="B553" s="822" t="s">
        <v>2403</v>
      </c>
      <c r="C553" s="822" t="s">
        <v>2409</v>
      </c>
      <c r="D553" s="823" t="s">
        <v>3849</v>
      </c>
      <c r="E553" s="824" t="s">
        <v>2427</v>
      </c>
      <c r="F553" s="822" t="s">
        <v>2404</v>
      </c>
      <c r="G553" s="822" t="s">
        <v>2629</v>
      </c>
      <c r="H553" s="822" t="s">
        <v>329</v>
      </c>
      <c r="I553" s="822" t="s">
        <v>2630</v>
      </c>
      <c r="J553" s="822" t="s">
        <v>2631</v>
      </c>
      <c r="K553" s="822" t="s">
        <v>2632</v>
      </c>
      <c r="L553" s="825">
        <v>52.87</v>
      </c>
      <c r="M553" s="825">
        <v>475.82999999999993</v>
      </c>
      <c r="N553" s="822">
        <v>9</v>
      </c>
      <c r="O553" s="826">
        <v>5</v>
      </c>
      <c r="P553" s="825">
        <v>158.60999999999999</v>
      </c>
      <c r="Q553" s="827">
        <v>0.33333333333333337</v>
      </c>
      <c r="R553" s="822">
        <v>3</v>
      </c>
      <c r="S553" s="827">
        <v>0.33333333333333331</v>
      </c>
      <c r="T553" s="826">
        <v>1.5</v>
      </c>
      <c r="U553" s="828">
        <v>0.3</v>
      </c>
    </row>
    <row r="554" spans="1:21" ht="14.45" customHeight="1" x14ac:dyDescent="0.2">
      <c r="A554" s="821">
        <v>50</v>
      </c>
      <c r="B554" s="822" t="s">
        <v>2403</v>
      </c>
      <c r="C554" s="822" t="s">
        <v>2409</v>
      </c>
      <c r="D554" s="823" t="s">
        <v>3849</v>
      </c>
      <c r="E554" s="824" t="s">
        <v>2427</v>
      </c>
      <c r="F554" s="822" t="s">
        <v>2404</v>
      </c>
      <c r="G554" s="822" t="s">
        <v>2629</v>
      </c>
      <c r="H554" s="822" t="s">
        <v>329</v>
      </c>
      <c r="I554" s="822" t="s">
        <v>3178</v>
      </c>
      <c r="J554" s="822" t="s">
        <v>1446</v>
      </c>
      <c r="K554" s="822" t="s">
        <v>3179</v>
      </c>
      <c r="L554" s="825">
        <v>234.94</v>
      </c>
      <c r="M554" s="825">
        <v>234.94</v>
      </c>
      <c r="N554" s="822">
        <v>1</v>
      </c>
      <c r="O554" s="826">
        <v>0.5</v>
      </c>
      <c r="P554" s="825">
        <v>234.94</v>
      </c>
      <c r="Q554" s="827">
        <v>1</v>
      </c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50</v>
      </c>
      <c r="B555" s="822" t="s">
        <v>2403</v>
      </c>
      <c r="C555" s="822" t="s">
        <v>2409</v>
      </c>
      <c r="D555" s="823" t="s">
        <v>3849</v>
      </c>
      <c r="E555" s="824" t="s">
        <v>2427</v>
      </c>
      <c r="F555" s="822" t="s">
        <v>2404</v>
      </c>
      <c r="G555" s="822" t="s">
        <v>2629</v>
      </c>
      <c r="H555" s="822" t="s">
        <v>329</v>
      </c>
      <c r="I555" s="822" t="s">
        <v>3180</v>
      </c>
      <c r="J555" s="822" t="s">
        <v>827</v>
      </c>
      <c r="K555" s="822" t="s">
        <v>2465</v>
      </c>
      <c r="L555" s="825">
        <v>117.47</v>
      </c>
      <c r="M555" s="825">
        <v>234.94</v>
      </c>
      <c r="N555" s="822">
        <v>2</v>
      </c>
      <c r="O555" s="826">
        <v>0.5</v>
      </c>
      <c r="P555" s="825">
        <v>234.94</v>
      </c>
      <c r="Q555" s="827">
        <v>1</v>
      </c>
      <c r="R555" s="822">
        <v>2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50</v>
      </c>
      <c r="B556" s="822" t="s">
        <v>2403</v>
      </c>
      <c r="C556" s="822" t="s">
        <v>2409</v>
      </c>
      <c r="D556" s="823" t="s">
        <v>3849</v>
      </c>
      <c r="E556" s="824" t="s">
        <v>2427</v>
      </c>
      <c r="F556" s="822" t="s">
        <v>2404</v>
      </c>
      <c r="G556" s="822" t="s">
        <v>2629</v>
      </c>
      <c r="H556" s="822" t="s">
        <v>329</v>
      </c>
      <c r="I556" s="822" t="s">
        <v>3181</v>
      </c>
      <c r="J556" s="822" t="s">
        <v>3182</v>
      </c>
      <c r="K556" s="822" t="s">
        <v>3183</v>
      </c>
      <c r="L556" s="825">
        <v>23.49</v>
      </c>
      <c r="M556" s="825">
        <v>70.47</v>
      </c>
      <c r="N556" s="822">
        <v>3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50</v>
      </c>
      <c r="B557" s="822" t="s">
        <v>2403</v>
      </c>
      <c r="C557" s="822" t="s">
        <v>2409</v>
      </c>
      <c r="D557" s="823" t="s">
        <v>3849</v>
      </c>
      <c r="E557" s="824" t="s">
        <v>2427</v>
      </c>
      <c r="F557" s="822" t="s">
        <v>2404</v>
      </c>
      <c r="G557" s="822" t="s">
        <v>2633</v>
      </c>
      <c r="H557" s="822" t="s">
        <v>329</v>
      </c>
      <c r="I557" s="822" t="s">
        <v>3184</v>
      </c>
      <c r="J557" s="822" t="s">
        <v>813</v>
      </c>
      <c r="K557" s="822" t="s">
        <v>2980</v>
      </c>
      <c r="L557" s="825">
        <v>91.11</v>
      </c>
      <c r="M557" s="825">
        <v>91.11</v>
      </c>
      <c r="N557" s="822">
        <v>1</v>
      </c>
      <c r="O557" s="826">
        <v>0.5</v>
      </c>
      <c r="P557" s="825">
        <v>91.11</v>
      </c>
      <c r="Q557" s="827">
        <v>1</v>
      </c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50</v>
      </c>
      <c r="B558" s="822" t="s">
        <v>2403</v>
      </c>
      <c r="C558" s="822" t="s">
        <v>2409</v>
      </c>
      <c r="D558" s="823" t="s">
        <v>3849</v>
      </c>
      <c r="E558" s="824" t="s">
        <v>2427</v>
      </c>
      <c r="F558" s="822" t="s">
        <v>2404</v>
      </c>
      <c r="G558" s="822" t="s">
        <v>2633</v>
      </c>
      <c r="H558" s="822" t="s">
        <v>329</v>
      </c>
      <c r="I558" s="822" t="s">
        <v>3185</v>
      </c>
      <c r="J558" s="822" t="s">
        <v>813</v>
      </c>
      <c r="K558" s="822" t="s">
        <v>2635</v>
      </c>
      <c r="L558" s="825">
        <v>182.22</v>
      </c>
      <c r="M558" s="825">
        <v>182.22</v>
      </c>
      <c r="N558" s="822">
        <v>1</v>
      </c>
      <c r="O558" s="826">
        <v>0.5</v>
      </c>
      <c r="P558" s="825">
        <v>182.22</v>
      </c>
      <c r="Q558" s="827">
        <v>1</v>
      </c>
      <c r="R558" s="822">
        <v>1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50</v>
      </c>
      <c r="B559" s="822" t="s">
        <v>2403</v>
      </c>
      <c r="C559" s="822" t="s">
        <v>2409</v>
      </c>
      <c r="D559" s="823" t="s">
        <v>3849</v>
      </c>
      <c r="E559" s="824" t="s">
        <v>2427</v>
      </c>
      <c r="F559" s="822" t="s">
        <v>2404</v>
      </c>
      <c r="G559" s="822" t="s">
        <v>2633</v>
      </c>
      <c r="H559" s="822" t="s">
        <v>329</v>
      </c>
      <c r="I559" s="822" t="s">
        <v>3186</v>
      </c>
      <c r="J559" s="822" t="s">
        <v>813</v>
      </c>
      <c r="K559" s="822" t="s">
        <v>3187</v>
      </c>
      <c r="L559" s="825">
        <v>273.33</v>
      </c>
      <c r="M559" s="825">
        <v>7106.58</v>
      </c>
      <c r="N559" s="822">
        <v>26</v>
      </c>
      <c r="O559" s="826">
        <v>20.5</v>
      </c>
      <c r="P559" s="825">
        <v>4099.95</v>
      </c>
      <c r="Q559" s="827">
        <v>0.57692307692307687</v>
      </c>
      <c r="R559" s="822">
        <v>15</v>
      </c>
      <c r="S559" s="827">
        <v>0.57692307692307687</v>
      </c>
      <c r="T559" s="826">
        <v>10.5</v>
      </c>
      <c r="U559" s="828">
        <v>0.51219512195121952</v>
      </c>
    </row>
    <row r="560" spans="1:21" ht="14.45" customHeight="1" x14ac:dyDescent="0.2">
      <c r="A560" s="821">
        <v>50</v>
      </c>
      <c r="B560" s="822" t="s">
        <v>2403</v>
      </c>
      <c r="C560" s="822" t="s">
        <v>2409</v>
      </c>
      <c r="D560" s="823" t="s">
        <v>3849</v>
      </c>
      <c r="E560" s="824" t="s">
        <v>2427</v>
      </c>
      <c r="F560" s="822" t="s">
        <v>2404</v>
      </c>
      <c r="G560" s="822" t="s">
        <v>3188</v>
      </c>
      <c r="H560" s="822" t="s">
        <v>648</v>
      </c>
      <c r="I560" s="822" t="s">
        <v>3189</v>
      </c>
      <c r="J560" s="822" t="s">
        <v>3190</v>
      </c>
      <c r="K560" s="822" t="s">
        <v>3191</v>
      </c>
      <c r="L560" s="825">
        <v>134.61000000000001</v>
      </c>
      <c r="M560" s="825">
        <v>134.61000000000001</v>
      </c>
      <c r="N560" s="822">
        <v>1</v>
      </c>
      <c r="O560" s="826">
        <v>1</v>
      </c>
      <c r="P560" s="825">
        <v>134.61000000000001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50</v>
      </c>
      <c r="B561" s="822" t="s">
        <v>2403</v>
      </c>
      <c r="C561" s="822" t="s">
        <v>2409</v>
      </c>
      <c r="D561" s="823" t="s">
        <v>3849</v>
      </c>
      <c r="E561" s="824" t="s">
        <v>2427</v>
      </c>
      <c r="F561" s="822" t="s">
        <v>2404</v>
      </c>
      <c r="G561" s="822" t="s">
        <v>3192</v>
      </c>
      <c r="H561" s="822" t="s">
        <v>329</v>
      </c>
      <c r="I561" s="822" t="s">
        <v>3193</v>
      </c>
      <c r="J561" s="822" t="s">
        <v>3194</v>
      </c>
      <c r="K561" s="822" t="s">
        <v>3195</v>
      </c>
      <c r="L561" s="825">
        <v>93.49</v>
      </c>
      <c r="M561" s="825">
        <v>93.49</v>
      </c>
      <c r="N561" s="822">
        <v>1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50</v>
      </c>
      <c r="B562" s="822" t="s">
        <v>2403</v>
      </c>
      <c r="C562" s="822" t="s">
        <v>2409</v>
      </c>
      <c r="D562" s="823" t="s">
        <v>3849</v>
      </c>
      <c r="E562" s="824" t="s">
        <v>2427</v>
      </c>
      <c r="F562" s="822" t="s">
        <v>2404</v>
      </c>
      <c r="G562" s="822" t="s">
        <v>2638</v>
      </c>
      <c r="H562" s="822" t="s">
        <v>329</v>
      </c>
      <c r="I562" s="822" t="s">
        <v>2639</v>
      </c>
      <c r="J562" s="822" t="s">
        <v>1475</v>
      </c>
      <c r="K562" s="822" t="s">
        <v>2640</v>
      </c>
      <c r="L562" s="825">
        <v>0</v>
      </c>
      <c r="M562" s="825">
        <v>0</v>
      </c>
      <c r="N562" s="822">
        <v>12</v>
      </c>
      <c r="O562" s="826">
        <v>5.5</v>
      </c>
      <c r="P562" s="825">
        <v>0</v>
      </c>
      <c r="Q562" s="827"/>
      <c r="R562" s="822">
        <v>7</v>
      </c>
      <c r="S562" s="827">
        <v>0.58333333333333337</v>
      </c>
      <c r="T562" s="826">
        <v>3.5</v>
      </c>
      <c r="U562" s="828">
        <v>0.63636363636363635</v>
      </c>
    </row>
    <row r="563" spans="1:21" ht="14.45" customHeight="1" x14ac:dyDescent="0.2">
      <c r="A563" s="821">
        <v>50</v>
      </c>
      <c r="B563" s="822" t="s">
        <v>2403</v>
      </c>
      <c r="C563" s="822" t="s">
        <v>2409</v>
      </c>
      <c r="D563" s="823" t="s">
        <v>3849</v>
      </c>
      <c r="E563" s="824" t="s">
        <v>2427</v>
      </c>
      <c r="F563" s="822" t="s">
        <v>2404</v>
      </c>
      <c r="G563" s="822" t="s">
        <v>3196</v>
      </c>
      <c r="H563" s="822" t="s">
        <v>329</v>
      </c>
      <c r="I563" s="822" t="s">
        <v>3197</v>
      </c>
      <c r="J563" s="822" t="s">
        <v>2003</v>
      </c>
      <c r="K563" s="822" t="s">
        <v>3198</v>
      </c>
      <c r="L563" s="825">
        <v>63.11</v>
      </c>
      <c r="M563" s="825">
        <v>189.32999999999998</v>
      </c>
      <c r="N563" s="822">
        <v>3</v>
      </c>
      <c r="O563" s="826">
        <v>1</v>
      </c>
      <c r="P563" s="825">
        <v>189.32999999999998</v>
      </c>
      <c r="Q563" s="827">
        <v>1</v>
      </c>
      <c r="R563" s="822">
        <v>3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50</v>
      </c>
      <c r="B564" s="822" t="s">
        <v>2403</v>
      </c>
      <c r="C564" s="822" t="s">
        <v>2409</v>
      </c>
      <c r="D564" s="823" t="s">
        <v>3849</v>
      </c>
      <c r="E564" s="824" t="s">
        <v>2427</v>
      </c>
      <c r="F564" s="822" t="s">
        <v>2404</v>
      </c>
      <c r="G564" s="822" t="s">
        <v>3196</v>
      </c>
      <c r="H564" s="822" t="s">
        <v>329</v>
      </c>
      <c r="I564" s="822" t="s">
        <v>2002</v>
      </c>
      <c r="J564" s="822" t="s">
        <v>2003</v>
      </c>
      <c r="K564" s="822" t="s">
        <v>2004</v>
      </c>
      <c r="L564" s="825">
        <v>21.44</v>
      </c>
      <c r="M564" s="825">
        <v>514.56000000000006</v>
      </c>
      <c r="N564" s="822">
        <v>24</v>
      </c>
      <c r="O564" s="826">
        <v>4</v>
      </c>
      <c r="P564" s="825">
        <v>385.92000000000007</v>
      </c>
      <c r="Q564" s="827">
        <v>0.75</v>
      </c>
      <c r="R564" s="822">
        <v>18</v>
      </c>
      <c r="S564" s="827">
        <v>0.75</v>
      </c>
      <c r="T564" s="826">
        <v>2.5</v>
      </c>
      <c r="U564" s="828">
        <v>0.625</v>
      </c>
    </row>
    <row r="565" spans="1:21" ht="14.45" customHeight="1" x14ac:dyDescent="0.2">
      <c r="A565" s="821">
        <v>50</v>
      </c>
      <c r="B565" s="822" t="s">
        <v>2403</v>
      </c>
      <c r="C565" s="822" t="s">
        <v>2409</v>
      </c>
      <c r="D565" s="823" t="s">
        <v>3849</v>
      </c>
      <c r="E565" s="824" t="s">
        <v>2427</v>
      </c>
      <c r="F565" s="822" t="s">
        <v>2404</v>
      </c>
      <c r="G565" s="822" t="s">
        <v>2981</v>
      </c>
      <c r="H565" s="822" t="s">
        <v>329</v>
      </c>
      <c r="I565" s="822" t="s">
        <v>2982</v>
      </c>
      <c r="J565" s="822" t="s">
        <v>887</v>
      </c>
      <c r="K565" s="822" t="s">
        <v>2983</v>
      </c>
      <c r="L565" s="825">
        <v>159.16999999999999</v>
      </c>
      <c r="M565" s="825">
        <v>159.16999999999999</v>
      </c>
      <c r="N565" s="822">
        <v>1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50</v>
      </c>
      <c r="B566" s="822" t="s">
        <v>2403</v>
      </c>
      <c r="C566" s="822" t="s">
        <v>2409</v>
      </c>
      <c r="D566" s="823" t="s">
        <v>3849</v>
      </c>
      <c r="E566" s="824" t="s">
        <v>2427</v>
      </c>
      <c r="F566" s="822" t="s">
        <v>2404</v>
      </c>
      <c r="G566" s="822" t="s">
        <v>2641</v>
      </c>
      <c r="H566" s="822" t="s">
        <v>329</v>
      </c>
      <c r="I566" s="822" t="s">
        <v>2642</v>
      </c>
      <c r="J566" s="822" t="s">
        <v>1243</v>
      </c>
      <c r="K566" s="822" t="s">
        <v>2643</v>
      </c>
      <c r="L566" s="825">
        <v>414.96</v>
      </c>
      <c r="M566" s="825">
        <v>414.96</v>
      </c>
      <c r="N566" s="822">
        <v>1</v>
      </c>
      <c r="O566" s="826">
        <v>1</v>
      </c>
      <c r="P566" s="825">
        <v>414.96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50</v>
      </c>
      <c r="B567" s="822" t="s">
        <v>2403</v>
      </c>
      <c r="C567" s="822" t="s">
        <v>2409</v>
      </c>
      <c r="D567" s="823" t="s">
        <v>3849</v>
      </c>
      <c r="E567" s="824" t="s">
        <v>2427</v>
      </c>
      <c r="F567" s="822" t="s">
        <v>2404</v>
      </c>
      <c r="G567" s="822" t="s">
        <v>3199</v>
      </c>
      <c r="H567" s="822" t="s">
        <v>329</v>
      </c>
      <c r="I567" s="822" t="s">
        <v>3200</v>
      </c>
      <c r="J567" s="822" t="s">
        <v>3201</v>
      </c>
      <c r="K567" s="822" t="s">
        <v>3202</v>
      </c>
      <c r="L567" s="825">
        <v>27.75</v>
      </c>
      <c r="M567" s="825">
        <v>55.5</v>
      </c>
      <c r="N567" s="822">
        <v>2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50</v>
      </c>
      <c r="B568" s="822" t="s">
        <v>2403</v>
      </c>
      <c r="C568" s="822" t="s">
        <v>2409</v>
      </c>
      <c r="D568" s="823" t="s">
        <v>3849</v>
      </c>
      <c r="E568" s="824" t="s">
        <v>2427</v>
      </c>
      <c r="F568" s="822" t="s">
        <v>2404</v>
      </c>
      <c r="G568" s="822" t="s">
        <v>3203</v>
      </c>
      <c r="H568" s="822" t="s">
        <v>329</v>
      </c>
      <c r="I568" s="822" t="s">
        <v>3204</v>
      </c>
      <c r="J568" s="822" t="s">
        <v>3205</v>
      </c>
      <c r="K568" s="822" t="s">
        <v>3206</v>
      </c>
      <c r="L568" s="825">
        <v>15.55</v>
      </c>
      <c r="M568" s="825">
        <v>46.650000000000006</v>
      </c>
      <c r="N568" s="822">
        <v>3</v>
      </c>
      <c r="O568" s="826">
        <v>0.5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50</v>
      </c>
      <c r="B569" s="822" t="s">
        <v>2403</v>
      </c>
      <c r="C569" s="822" t="s">
        <v>2409</v>
      </c>
      <c r="D569" s="823" t="s">
        <v>3849</v>
      </c>
      <c r="E569" s="824" t="s">
        <v>2427</v>
      </c>
      <c r="F569" s="822" t="s">
        <v>2404</v>
      </c>
      <c r="G569" s="822" t="s">
        <v>2645</v>
      </c>
      <c r="H569" s="822" t="s">
        <v>329</v>
      </c>
      <c r="I569" s="822" t="s">
        <v>3207</v>
      </c>
      <c r="J569" s="822" t="s">
        <v>2648</v>
      </c>
      <c r="K569" s="822" t="s">
        <v>3208</v>
      </c>
      <c r="L569" s="825">
        <v>468.84</v>
      </c>
      <c r="M569" s="825">
        <v>468.84</v>
      </c>
      <c r="N569" s="822">
        <v>1</v>
      </c>
      <c r="O569" s="826">
        <v>0.5</v>
      </c>
      <c r="P569" s="825">
        <v>468.84</v>
      </c>
      <c r="Q569" s="827">
        <v>1</v>
      </c>
      <c r="R569" s="822">
        <v>1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50</v>
      </c>
      <c r="B570" s="822" t="s">
        <v>2403</v>
      </c>
      <c r="C570" s="822" t="s">
        <v>2409</v>
      </c>
      <c r="D570" s="823" t="s">
        <v>3849</v>
      </c>
      <c r="E570" s="824" t="s">
        <v>2427</v>
      </c>
      <c r="F570" s="822" t="s">
        <v>2404</v>
      </c>
      <c r="G570" s="822" t="s">
        <v>3209</v>
      </c>
      <c r="H570" s="822" t="s">
        <v>329</v>
      </c>
      <c r="I570" s="822" t="s">
        <v>3210</v>
      </c>
      <c r="J570" s="822" t="s">
        <v>3211</v>
      </c>
      <c r="K570" s="822" t="s">
        <v>3212</v>
      </c>
      <c r="L570" s="825">
        <v>132</v>
      </c>
      <c r="M570" s="825">
        <v>396</v>
      </c>
      <c r="N570" s="822">
        <v>3</v>
      </c>
      <c r="O570" s="826">
        <v>0.5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50</v>
      </c>
      <c r="B571" s="822" t="s">
        <v>2403</v>
      </c>
      <c r="C571" s="822" t="s">
        <v>2409</v>
      </c>
      <c r="D571" s="823" t="s">
        <v>3849</v>
      </c>
      <c r="E571" s="824" t="s">
        <v>2427</v>
      </c>
      <c r="F571" s="822" t="s">
        <v>2404</v>
      </c>
      <c r="G571" s="822" t="s">
        <v>2495</v>
      </c>
      <c r="H571" s="822" t="s">
        <v>648</v>
      </c>
      <c r="I571" s="822" t="s">
        <v>1993</v>
      </c>
      <c r="J571" s="822" t="s">
        <v>1994</v>
      </c>
      <c r="K571" s="822" t="s">
        <v>1995</v>
      </c>
      <c r="L571" s="825">
        <v>42.51</v>
      </c>
      <c r="M571" s="825">
        <v>425.09999999999997</v>
      </c>
      <c r="N571" s="822">
        <v>10</v>
      </c>
      <c r="O571" s="826">
        <v>5.5</v>
      </c>
      <c r="P571" s="825">
        <v>170.04</v>
      </c>
      <c r="Q571" s="827">
        <v>0.4</v>
      </c>
      <c r="R571" s="822">
        <v>4</v>
      </c>
      <c r="S571" s="827">
        <v>0.4</v>
      </c>
      <c r="T571" s="826">
        <v>2</v>
      </c>
      <c r="U571" s="828">
        <v>0.36363636363636365</v>
      </c>
    </row>
    <row r="572" spans="1:21" ht="14.45" customHeight="1" x14ac:dyDescent="0.2">
      <c r="A572" s="821">
        <v>50</v>
      </c>
      <c r="B572" s="822" t="s">
        <v>2403</v>
      </c>
      <c r="C572" s="822" t="s">
        <v>2409</v>
      </c>
      <c r="D572" s="823" t="s">
        <v>3849</v>
      </c>
      <c r="E572" s="824" t="s">
        <v>2427</v>
      </c>
      <c r="F572" s="822" t="s">
        <v>2404</v>
      </c>
      <c r="G572" s="822" t="s">
        <v>2495</v>
      </c>
      <c r="H572" s="822" t="s">
        <v>648</v>
      </c>
      <c r="I572" s="822" t="s">
        <v>1996</v>
      </c>
      <c r="J572" s="822" t="s">
        <v>1994</v>
      </c>
      <c r="K572" s="822" t="s">
        <v>1997</v>
      </c>
      <c r="L572" s="825">
        <v>85.02</v>
      </c>
      <c r="M572" s="825">
        <v>1360.32</v>
      </c>
      <c r="N572" s="822">
        <v>16</v>
      </c>
      <c r="O572" s="826">
        <v>9.5</v>
      </c>
      <c r="P572" s="825">
        <v>510.11999999999995</v>
      </c>
      <c r="Q572" s="827">
        <v>0.375</v>
      </c>
      <c r="R572" s="822">
        <v>6</v>
      </c>
      <c r="S572" s="827">
        <v>0.375</v>
      </c>
      <c r="T572" s="826">
        <v>3</v>
      </c>
      <c r="U572" s="828">
        <v>0.31578947368421051</v>
      </c>
    </row>
    <row r="573" spans="1:21" ht="14.45" customHeight="1" x14ac:dyDescent="0.2">
      <c r="A573" s="821">
        <v>50</v>
      </c>
      <c r="B573" s="822" t="s">
        <v>2403</v>
      </c>
      <c r="C573" s="822" t="s">
        <v>2409</v>
      </c>
      <c r="D573" s="823" t="s">
        <v>3849</v>
      </c>
      <c r="E573" s="824" t="s">
        <v>2427</v>
      </c>
      <c r="F573" s="822" t="s">
        <v>2404</v>
      </c>
      <c r="G573" s="822" t="s">
        <v>2495</v>
      </c>
      <c r="H573" s="822" t="s">
        <v>648</v>
      </c>
      <c r="I573" s="822" t="s">
        <v>3213</v>
      </c>
      <c r="J573" s="822" t="s">
        <v>1994</v>
      </c>
      <c r="K573" s="822" t="s">
        <v>3214</v>
      </c>
      <c r="L573" s="825">
        <v>393.13</v>
      </c>
      <c r="M573" s="825">
        <v>1179.3899999999999</v>
      </c>
      <c r="N573" s="822">
        <v>3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50</v>
      </c>
      <c r="B574" s="822" t="s">
        <v>2403</v>
      </c>
      <c r="C574" s="822" t="s">
        <v>2409</v>
      </c>
      <c r="D574" s="823" t="s">
        <v>3849</v>
      </c>
      <c r="E574" s="824" t="s">
        <v>2427</v>
      </c>
      <c r="F574" s="822" t="s">
        <v>2404</v>
      </c>
      <c r="G574" s="822" t="s">
        <v>2495</v>
      </c>
      <c r="H574" s="822" t="s">
        <v>329</v>
      </c>
      <c r="I574" s="822" t="s">
        <v>2000</v>
      </c>
      <c r="J574" s="822" t="s">
        <v>935</v>
      </c>
      <c r="K574" s="822" t="s">
        <v>1995</v>
      </c>
      <c r="L574" s="825">
        <v>42.51</v>
      </c>
      <c r="M574" s="825">
        <v>340.08</v>
      </c>
      <c r="N574" s="822">
        <v>8</v>
      </c>
      <c r="O574" s="826">
        <v>3.5</v>
      </c>
      <c r="P574" s="825">
        <v>170.04</v>
      </c>
      <c r="Q574" s="827">
        <v>0.5</v>
      </c>
      <c r="R574" s="822">
        <v>4</v>
      </c>
      <c r="S574" s="827">
        <v>0.5</v>
      </c>
      <c r="T574" s="826">
        <v>1.5</v>
      </c>
      <c r="U574" s="828">
        <v>0.42857142857142855</v>
      </c>
    </row>
    <row r="575" spans="1:21" ht="14.45" customHeight="1" x14ac:dyDescent="0.2">
      <c r="A575" s="821">
        <v>50</v>
      </c>
      <c r="B575" s="822" t="s">
        <v>2403</v>
      </c>
      <c r="C575" s="822" t="s">
        <v>2409</v>
      </c>
      <c r="D575" s="823" t="s">
        <v>3849</v>
      </c>
      <c r="E575" s="824" t="s">
        <v>2427</v>
      </c>
      <c r="F575" s="822" t="s">
        <v>2404</v>
      </c>
      <c r="G575" s="822" t="s">
        <v>2998</v>
      </c>
      <c r="H575" s="822" t="s">
        <v>329</v>
      </c>
      <c r="I575" s="822" t="s">
        <v>2999</v>
      </c>
      <c r="J575" s="822" t="s">
        <v>3000</v>
      </c>
      <c r="K575" s="822" t="s">
        <v>3001</v>
      </c>
      <c r="L575" s="825">
        <v>101.72</v>
      </c>
      <c r="M575" s="825">
        <v>203.44</v>
      </c>
      <c r="N575" s="822">
        <v>2</v>
      </c>
      <c r="O575" s="826">
        <v>2</v>
      </c>
      <c r="P575" s="825">
        <v>203.44</v>
      </c>
      <c r="Q575" s="827">
        <v>1</v>
      </c>
      <c r="R575" s="822">
        <v>2</v>
      </c>
      <c r="S575" s="827">
        <v>1</v>
      </c>
      <c r="T575" s="826">
        <v>2</v>
      </c>
      <c r="U575" s="828">
        <v>1</v>
      </c>
    </row>
    <row r="576" spans="1:21" ht="14.45" customHeight="1" x14ac:dyDescent="0.2">
      <c r="A576" s="821">
        <v>50</v>
      </c>
      <c r="B576" s="822" t="s">
        <v>2403</v>
      </c>
      <c r="C576" s="822" t="s">
        <v>2409</v>
      </c>
      <c r="D576" s="823" t="s">
        <v>3849</v>
      </c>
      <c r="E576" s="824" t="s">
        <v>2427</v>
      </c>
      <c r="F576" s="822" t="s">
        <v>2404</v>
      </c>
      <c r="G576" s="822" t="s">
        <v>3215</v>
      </c>
      <c r="H576" s="822" t="s">
        <v>329</v>
      </c>
      <c r="I576" s="822" t="s">
        <v>3216</v>
      </c>
      <c r="J576" s="822" t="s">
        <v>3217</v>
      </c>
      <c r="K576" s="822" t="s">
        <v>2548</v>
      </c>
      <c r="L576" s="825">
        <v>32.81</v>
      </c>
      <c r="M576" s="825">
        <v>262.48</v>
      </c>
      <c r="N576" s="822">
        <v>8</v>
      </c>
      <c r="O576" s="826">
        <v>3</v>
      </c>
      <c r="P576" s="825">
        <v>32.81</v>
      </c>
      <c r="Q576" s="827">
        <v>0.125</v>
      </c>
      <c r="R576" s="822">
        <v>1</v>
      </c>
      <c r="S576" s="827">
        <v>0.125</v>
      </c>
      <c r="T576" s="826">
        <v>1</v>
      </c>
      <c r="U576" s="828">
        <v>0.33333333333333331</v>
      </c>
    </row>
    <row r="577" spans="1:21" ht="14.45" customHeight="1" x14ac:dyDescent="0.2">
      <c r="A577" s="821">
        <v>50</v>
      </c>
      <c r="B577" s="822" t="s">
        <v>2403</v>
      </c>
      <c r="C577" s="822" t="s">
        <v>2409</v>
      </c>
      <c r="D577" s="823" t="s">
        <v>3849</v>
      </c>
      <c r="E577" s="824" t="s">
        <v>2427</v>
      </c>
      <c r="F577" s="822" t="s">
        <v>2404</v>
      </c>
      <c r="G577" s="822" t="s">
        <v>2650</v>
      </c>
      <c r="H577" s="822" t="s">
        <v>329</v>
      </c>
      <c r="I577" s="822" t="s">
        <v>2654</v>
      </c>
      <c r="J577" s="822" t="s">
        <v>2655</v>
      </c>
      <c r="K577" s="822" t="s">
        <v>2656</v>
      </c>
      <c r="L577" s="825">
        <v>84.39</v>
      </c>
      <c r="M577" s="825">
        <v>168.78</v>
      </c>
      <c r="N577" s="822">
        <v>2</v>
      </c>
      <c r="O577" s="826">
        <v>0.5</v>
      </c>
      <c r="P577" s="825">
        <v>168.78</v>
      </c>
      <c r="Q577" s="827">
        <v>1</v>
      </c>
      <c r="R577" s="822">
        <v>2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50</v>
      </c>
      <c r="B578" s="822" t="s">
        <v>2403</v>
      </c>
      <c r="C578" s="822" t="s">
        <v>2409</v>
      </c>
      <c r="D578" s="823" t="s">
        <v>3849</v>
      </c>
      <c r="E578" s="824" t="s">
        <v>2427</v>
      </c>
      <c r="F578" s="822" t="s">
        <v>2404</v>
      </c>
      <c r="G578" s="822" t="s">
        <v>2664</v>
      </c>
      <c r="H578" s="822" t="s">
        <v>329</v>
      </c>
      <c r="I578" s="822" t="s">
        <v>3218</v>
      </c>
      <c r="J578" s="822" t="s">
        <v>1021</v>
      </c>
      <c r="K578" s="822" t="s">
        <v>3219</v>
      </c>
      <c r="L578" s="825">
        <v>75.05</v>
      </c>
      <c r="M578" s="825">
        <v>225.14999999999998</v>
      </c>
      <c r="N578" s="822">
        <v>3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50</v>
      </c>
      <c r="B579" s="822" t="s">
        <v>2403</v>
      </c>
      <c r="C579" s="822" t="s">
        <v>2409</v>
      </c>
      <c r="D579" s="823" t="s">
        <v>3849</v>
      </c>
      <c r="E579" s="824" t="s">
        <v>2427</v>
      </c>
      <c r="F579" s="822" t="s">
        <v>2404</v>
      </c>
      <c r="G579" s="822" t="s">
        <v>2664</v>
      </c>
      <c r="H579" s="822" t="s">
        <v>329</v>
      </c>
      <c r="I579" s="822" t="s">
        <v>3218</v>
      </c>
      <c r="J579" s="822" t="s">
        <v>1021</v>
      </c>
      <c r="K579" s="822" t="s">
        <v>3219</v>
      </c>
      <c r="L579" s="825">
        <v>98.89</v>
      </c>
      <c r="M579" s="825">
        <v>197.78</v>
      </c>
      <c r="N579" s="822">
        <v>2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50</v>
      </c>
      <c r="B580" s="822" t="s">
        <v>2403</v>
      </c>
      <c r="C580" s="822" t="s">
        <v>2409</v>
      </c>
      <c r="D580" s="823" t="s">
        <v>3849</v>
      </c>
      <c r="E580" s="824" t="s">
        <v>2427</v>
      </c>
      <c r="F580" s="822" t="s">
        <v>2404</v>
      </c>
      <c r="G580" s="822" t="s">
        <v>2664</v>
      </c>
      <c r="H580" s="822" t="s">
        <v>329</v>
      </c>
      <c r="I580" s="822" t="s">
        <v>2665</v>
      </c>
      <c r="J580" s="822" t="s">
        <v>1025</v>
      </c>
      <c r="K580" s="822" t="s">
        <v>2666</v>
      </c>
      <c r="L580" s="825">
        <v>45.03</v>
      </c>
      <c r="M580" s="825">
        <v>135.09</v>
      </c>
      <c r="N580" s="822">
        <v>3</v>
      </c>
      <c r="O580" s="826">
        <v>1.5</v>
      </c>
      <c r="P580" s="825">
        <v>45.03</v>
      </c>
      <c r="Q580" s="827">
        <v>0.33333333333333331</v>
      </c>
      <c r="R580" s="822">
        <v>1</v>
      </c>
      <c r="S580" s="827">
        <v>0.33333333333333331</v>
      </c>
      <c r="T580" s="826">
        <v>0.5</v>
      </c>
      <c r="U580" s="828">
        <v>0.33333333333333331</v>
      </c>
    </row>
    <row r="581" spans="1:21" ht="14.45" customHeight="1" x14ac:dyDescent="0.2">
      <c r="A581" s="821">
        <v>50</v>
      </c>
      <c r="B581" s="822" t="s">
        <v>2403</v>
      </c>
      <c r="C581" s="822" t="s">
        <v>2409</v>
      </c>
      <c r="D581" s="823" t="s">
        <v>3849</v>
      </c>
      <c r="E581" s="824" t="s">
        <v>2427</v>
      </c>
      <c r="F581" s="822" t="s">
        <v>2404</v>
      </c>
      <c r="G581" s="822" t="s">
        <v>2664</v>
      </c>
      <c r="H581" s="822" t="s">
        <v>329</v>
      </c>
      <c r="I581" s="822" t="s">
        <v>2665</v>
      </c>
      <c r="J581" s="822" t="s">
        <v>1025</v>
      </c>
      <c r="K581" s="822" t="s">
        <v>2666</v>
      </c>
      <c r="L581" s="825">
        <v>59.33</v>
      </c>
      <c r="M581" s="825">
        <v>59.33</v>
      </c>
      <c r="N581" s="822">
        <v>1</v>
      </c>
      <c r="O581" s="826">
        <v>0.5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50</v>
      </c>
      <c r="B582" s="822" t="s">
        <v>2403</v>
      </c>
      <c r="C582" s="822" t="s">
        <v>2409</v>
      </c>
      <c r="D582" s="823" t="s">
        <v>3849</v>
      </c>
      <c r="E582" s="824" t="s">
        <v>2427</v>
      </c>
      <c r="F582" s="822" t="s">
        <v>2404</v>
      </c>
      <c r="G582" s="822" t="s">
        <v>2667</v>
      </c>
      <c r="H582" s="822" t="s">
        <v>329</v>
      </c>
      <c r="I582" s="822" t="s">
        <v>3220</v>
      </c>
      <c r="J582" s="822" t="s">
        <v>1296</v>
      </c>
      <c r="K582" s="822" t="s">
        <v>1297</v>
      </c>
      <c r="L582" s="825">
        <v>94.7</v>
      </c>
      <c r="M582" s="825">
        <v>94.7</v>
      </c>
      <c r="N582" s="822">
        <v>1</v>
      </c>
      <c r="O582" s="826">
        <v>1</v>
      </c>
      <c r="P582" s="825">
        <v>94.7</v>
      </c>
      <c r="Q582" s="827">
        <v>1</v>
      </c>
      <c r="R582" s="822">
        <v>1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50</v>
      </c>
      <c r="B583" s="822" t="s">
        <v>2403</v>
      </c>
      <c r="C583" s="822" t="s">
        <v>2409</v>
      </c>
      <c r="D583" s="823" t="s">
        <v>3849</v>
      </c>
      <c r="E583" s="824" t="s">
        <v>2427</v>
      </c>
      <c r="F583" s="822" t="s">
        <v>2404</v>
      </c>
      <c r="G583" s="822" t="s">
        <v>2667</v>
      </c>
      <c r="H583" s="822" t="s">
        <v>329</v>
      </c>
      <c r="I583" s="822" t="s">
        <v>3220</v>
      </c>
      <c r="J583" s="822" t="s">
        <v>1296</v>
      </c>
      <c r="K583" s="822" t="s">
        <v>1297</v>
      </c>
      <c r="L583" s="825">
        <v>49.04</v>
      </c>
      <c r="M583" s="825">
        <v>343.28</v>
      </c>
      <c r="N583" s="822">
        <v>7</v>
      </c>
      <c r="O583" s="826">
        <v>2.5</v>
      </c>
      <c r="P583" s="825">
        <v>343.28</v>
      </c>
      <c r="Q583" s="827">
        <v>1</v>
      </c>
      <c r="R583" s="822">
        <v>7</v>
      </c>
      <c r="S583" s="827">
        <v>1</v>
      </c>
      <c r="T583" s="826">
        <v>2.5</v>
      </c>
      <c r="U583" s="828">
        <v>1</v>
      </c>
    </row>
    <row r="584" spans="1:21" ht="14.45" customHeight="1" x14ac:dyDescent="0.2">
      <c r="A584" s="821">
        <v>50</v>
      </c>
      <c r="B584" s="822" t="s">
        <v>2403</v>
      </c>
      <c r="C584" s="822" t="s">
        <v>2409</v>
      </c>
      <c r="D584" s="823" t="s">
        <v>3849</v>
      </c>
      <c r="E584" s="824" t="s">
        <v>2427</v>
      </c>
      <c r="F584" s="822" t="s">
        <v>2404</v>
      </c>
      <c r="G584" s="822" t="s">
        <v>2672</v>
      </c>
      <c r="H584" s="822" t="s">
        <v>329</v>
      </c>
      <c r="I584" s="822" t="s">
        <v>3221</v>
      </c>
      <c r="J584" s="822" t="s">
        <v>3222</v>
      </c>
      <c r="K584" s="822" t="s">
        <v>3223</v>
      </c>
      <c r="L584" s="825">
        <v>164.01</v>
      </c>
      <c r="M584" s="825">
        <v>164.01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50</v>
      </c>
      <c r="B585" s="822" t="s">
        <v>2403</v>
      </c>
      <c r="C585" s="822" t="s">
        <v>2409</v>
      </c>
      <c r="D585" s="823" t="s">
        <v>3849</v>
      </c>
      <c r="E585" s="824" t="s">
        <v>2427</v>
      </c>
      <c r="F585" s="822" t="s">
        <v>2404</v>
      </c>
      <c r="G585" s="822" t="s">
        <v>2672</v>
      </c>
      <c r="H585" s="822" t="s">
        <v>329</v>
      </c>
      <c r="I585" s="822" t="s">
        <v>3224</v>
      </c>
      <c r="J585" s="822" t="s">
        <v>3225</v>
      </c>
      <c r="K585" s="822" t="s">
        <v>3226</v>
      </c>
      <c r="L585" s="825">
        <v>164.01</v>
      </c>
      <c r="M585" s="825">
        <v>328.02</v>
      </c>
      <c r="N585" s="822">
        <v>2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50</v>
      </c>
      <c r="B586" s="822" t="s">
        <v>2403</v>
      </c>
      <c r="C586" s="822" t="s">
        <v>2409</v>
      </c>
      <c r="D586" s="823" t="s">
        <v>3849</v>
      </c>
      <c r="E586" s="824" t="s">
        <v>2427</v>
      </c>
      <c r="F586" s="822" t="s">
        <v>2404</v>
      </c>
      <c r="G586" s="822" t="s">
        <v>2903</v>
      </c>
      <c r="H586" s="822" t="s">
        <v>648</v>
      </c>
      <c r="I586" s="822" t="s">
        <v>2165</v>
      </c>
      <c r="J586" s="822" t="s">
        <v>1014</v>
      </c>
      <c r="K586" s="822" t="s">
        <v>2166</v>
      </c>
      <c r="L586" s="825">
        <v>386.73</v>
      </c>
      <c r="M586" s="825">
        <v>386.73</v>
      </c>
      <c r="N586" s="822">
        <v>1</v>
      </c>
      <c r="O586" s="826">
        <v>1</v>
      </c>
      <c r="P586" s="825">
        <v>386.73</v>
      </c>
      <c r="Q586" s="827">
        <v>1</v>
      </c>
      <c r="R586" s="822">
        <v>1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50</v>
      </c>
      <c r="B587" s="822" t="s">
        <v>2403</v>
      </c>
      <c r="C587" s="822" t="s">
        <v>2409</v>
      </c>
      <c r="D587" s="823" t="s">
        <v>3849</v>
      </c>
      <c r="E587" s="824" t="s">
        <v>2427</v>
      </c>
      <c r="F587" s="822" t="s">
        <v>2404</v>
      </c>
      <c r="G587" s="822" t="s">
        <v>2903</v>
      </c>
      <c r="H587" s="822" t="s">
        <v>648</v>
      </c>
      <c r="I587" s="822" t="s">
        <v>2167</v>
      </c>
      <c r="J587" s="822" t="s">
        <v>1014</v>
      </c>
      <c r="K587" s="822" t="s">
        <v>2168</v>
      </c>
      <c r="L587" s="825">
        <v>773.45</v>
      </c>
      <c r="M587" s="825">
        <v>34805.250000000007</v>
      </c>
      <c r="N587" s="822">
        <v>45</v>
      </c>
      <c r="O587" s="826">
        <v>25.5</v>
      </c>
      <c r="P587" s="825">
        <v>26297.300000000007</v>
      </c>
      <c r="Q587" s="827">
        <v>0.75555555555555554</v>
      </c>
      <c r="R587" s="822">
        <v>34</v>
      </c>
      <c r="S587" s="827">
        <v>0.75555555555555554</v>
      </c>
      <c r="T587" s="826">
        <v>17.5</v>
      </c>
      <c r="U587" s="828">
        <v>0.68627450980392157</v>
      </c>
    </row>
    <row r="588" spans="1:21" ht="14.45" customHeight="1" x14ac:dyDescent="0.2">
      <c r="A588" s="821">
        <v>50</v>
      </c>
      <c r="B588" s="822" t="s">
        <v>2403</v>
      </c>
      <c r="C588" s="822" t="s">
        <v>2409</v>
      </c>
      <c r="D588" s="823" t="s">
        <v>3849</v>
      </c>
      <c r="E588" s="824" t="s">
        <v>2427</v>
      </c>
      <c r="F588" s="822" t="s">
        <v>2404</v>
      </c>
      <c r="G588" s="822" t="s">
        <v>2675</v>
      </c>
      <c r="H588" s="822" t="s">
        <v>329</v>
      </c>
      <c r="I588" s="822" t="s">
        <v>3227</v>
      </c>
      <c r="J588" s="822" t="s">
        <v>3228</v>
      </c>
      <c r="K588" s="822" t="s">
        <v>3229</v>
      </c>
      <c r="L588" s="825">
        <v>593.25</v>
      </c>
      <c r="M588" s="825">
        <v>593.25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50</v>
      </c>
      <c r="B589" s="822" t="s">
        <v>2403</v>
      </c>
      <c r="C589" s="822" t="s">
        <v>2409</v>
      </c>
      <c r="D589" s="823" t="s">
        <v>3849</v>
      </c>
      <c r="E589" s="824" t="s">
        <v>2427</v>
      </c>
      <c r="F589" s="822" t="s">
        <v>2404</v>
      </c>
      <c r="G589" s="822" t="s">
        <v>2678</v>
      </c>
      <c r="H589" s="822" t="s">
        <v>329</v>
      </c>
      <c r="I589" s="822" t="s">
        <v>2679</v>
      </c>
      <c r="J589" s="822" t="s">
        <v>1382</v>
      </c>
      <c r="K589" s="822" t="s">
        <v>2680</v>
      </c>
      <c r="L589" s="825">
        <v>42.14</v>
      </c>
      <c r="M589" s="825">
        <v>42.14</v>
      </c>
      <c r="N589" s="822">
        <v>1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50</v>
      </c>
      <c r="B590" s="822" t="s">
        <v>2403</v>
      </c>
      <c r="C590" s="822" t="s">
        <v>2409</v>
      </c>
      <c r="D590" s="823" t="s">
        <v>3849</v>
      </c>
      <c r="E590" s="824" t="s">
        <v>2427</v>
      </c>
      <c r="F590" s="822" t="s">
        <v>2404</v>
      </c>
      <c r="G590" s="822" t="s">
        <v>3230</v>
      </c>
      <c r="H590" s="822" t="s">
        <v>329</v>
      </c>
      <c r="I590" s="822" t="s">
        <v>3231</v>
      </c>
      <c r="J590" s="822" t="s">
        <v>1241</v>
      </c>
      <c r="K590" s="822" t="s">
        <v>3232</v>
      </c>
      <c r="L590" s="825">
        <v>0</v>
      </c>
      <c r="M590" s="825">
        <v>0</v>
      </c>
      <c r="N590" s="822">
        <v>1</v>
      </c>
      <c r="O590" s="826">
        <v>1</v>
      </c>
      <c r="P590" s="825">
        <v>0</v>
      </c>
      <c r="Q590" s="827"/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50</v>
      </c>
      <c r="B591" s="822" t="s">
        <v>2403</v>
      </c>
      <c r="C591" s="822" t="s">
        <v>2409</v>
      </c>
      <c r="D591" s="823" t="s">
        <v>3849</v>
      </c>
      <c r="E591" s="824" t="s">
        <v>2427</v>
      </c>
      <c r="F591" s="822" t="s">
        <v>2404</v>
      </c>
      <c r="G591" s="822" t="s">
        <v>2685</v>
      </c>
      <c r="H591" s="822" t="s">
        <v>329</v>
      </c>
      <c r="I591" s="822" t="s">
        <v>3233</v>
      </c>
      <c r="J591" s="822" t="s">
        <v>3234</v>
      </c>
      <c r="K591" s="822" t="s">
        <v>2688</v>
      </c>
      <c r="L591" s="825">
        <v>8.7899999999999991</v>
      </c>
      <c r="M591" s="825">
        <v>8.7899999999999991</v>
      </c>
      <c r="N591" s="822">
        <v>1</v>
      </c>
      <c r="O591" s="826">
        <v>0.5</v>
      </c>
      <c r="P591" s="825">
        <v>8.7899999999999991</v>
      </c>
      <c r="Q591" s="827">
        <v>1</v>
      </c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50</v>
      </c>
      <c r="B592" s="822" t="s">
        <v>2403</v>
      </c>
      <c r="C592" s="822" t="s">
        <v>2409</v>
      </c>
      <c r="D592" s="823" t="s">
        <v>3849</v>
      </c>
      <c r="E592" s="824" t="s">
        <v>2427</v>
      </c>
      <c r="F592" s="822" t="s">
        <v>2404</v>
      </c>
      <c r="G592" s="822" t="s">
        <v>3235</v>
      </c>
      <c r="H592" s="822" t="s">
        <v>329</v>
      </c>
      <c r="I592" s="822" t="s">
        <v>3236</v>
      </c>
      <c r="J592" s="822" t="s">
        <v>3237</v>
      </c>
      <c r="K592" s="822" t="s">
        <v>3238</v>
      </c>
      <c r="L592" s="825">
        <v>132.97999999999999</v>
      </c>
      <c r="M592" s="825">
        <v>265.95999999999998</v>
      </c>
      <c r="N592" s="822">
        <v>2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50</v>
      </c>
      <c r="B593" s="822" t="s">
        <v>2403</v>
      </c>
      <c r="C593" s="822" t="s">
        <v>2409</v>
      </c>
      <c r="D593" s="823" t="s">
        <v>3849</v>
      </c>
      <c r="E593" s="824" t="s">
        <v>2427</v>
      </c>
      <c r="F593" s="822" t="s">
        <v>2404</v>
      </c>
      <c r="G593" s="822" t="s">
        <v>2500</v>
      </c>
      <c r="H593" s="822" t="s">
        <v>329</v>
      </c>
      <c r="I593" s="822" t="s">
        <v>2501</v>
      </c>
      <c r="J593" s="822" t="s">
        <v>2502</v>
      </c>
      <c r="K593" s="822" t="s">
        <v>2503</v>
      </c>
      <c r="L593" s="825">
        <v>51.71</v>
      </c>
      <c r="M593" s="825">
        <v>51.71</v>
      </c>
      <c r="N593" s="822">
        <v>1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50</v>
      </c>
      <c r="B594" s="822" t="s">
        <v>2403</v>
      </c>
      <c r="C594" s="822" t="s">
        <v>2409</v>
      </c>
      <c r="D594" s="823" t="s">
        <v>3849</v>
      </c>
      <c r="E594" s="824" t="s">
        <v>2427</v>
      </c>
      <c r="F594" s="822" t="s">
        <v>2404</v>
      </c>
      <c r="G594" s="822" t="s">
        <v>2904</v>
      </c>
      <c r="H594" s="822" t="s">
        <v>329</v>
      </c>
      <c r="I594" s="822" t="s">
        <v>2905</v>
      </c>
      <c r="J594" s="822" t="s">
        <v>2906</v>
      </c>
      <c r="K594" s="822" t="s">
        <v>2907</v>
      </c>
      <c r="L594" s="825">
        <v>0</v>
      </c>
      <c r="M594" s="825">
        <v>0</v>
      </c>
      <c r="N594" s="822">
        <v>1</v>
      </c>
      <c r="O594" s="826">
        <v>1</v>
      </c>
      <c r="P594" s="825"/>
      <c r="Q594" s="827"/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50</v>
      </c>
      <c r="B595" s="822" t="s">
        <v>2403</v>
      </c>
      <c r="C595" s="822" t="s">
        <v>2409</v>
      </c>
      <c r="D595" s="823" t="s">
        <v>3849</v>
      </c>
      <c r="E595" s="824" t="s">
        <v>2427</v>
      </c>
      <c r="F595" s="822" t="s">
        <v>2404</v>
      </c>
      <c r="G595" s="822" t="s">
        <v>3239</v>
      </c>
      <c r="H595" s="822" t="s">
        <v>329</v>
      </c>
      <c r="I595" s="822" t="s">
        <v>3240</v>
      </c>
      <c r="J595" s="822" t="s">
        <v>3241</v>
      </c>
      <c r="K595" s="822" t="s">
        <v>3242</v>
      </c>
      <c r="L595" s="825">
        <v>383.53</v>
      </c>
      <c r="M595" s="825">
        <v>383.53</v>
      </c>
      <c r="N595" s="822">
        <v>1</v>
      </c>
      <c r="O595" s="826">
        <v>0.5</v>
      </c>
      <c r="P595" s="825">
        <v>383.53</v>
      </c>
      <c r="Q595" s="827">
        <v>1</v>
      </c>
      <c r="R595" s="822">
        <v>1</v>
      </c>
      <c r="S595" s="827">
        <v>1</v>
      </c>
      <c r="T595" s="826">
        <v>0.5</v>
      </c>
      <c r="U595" s="828">
        <v>1</v>
      </c>
    </row>
    <row r="596" spans="1:21" ht="14.45" customHeight="1" x14ac:dyDescent="0.2">
      <c r="A596" s="821">
        <v>50</v>
      </c>
      <c r="B596" s="822" t="s">
        <v>2403</v>
      </c>
      <c r="C596" s="822" t="s">
        <v>2409</v>
      </c>
      <c r="D596" s="823" t="s">
        <v>3849</v>
      </c>
      <c r="E596" s="824" t="s">
        <v>2427</v>
      </c>
      <c r="F596" s="822" t="s">
        <v>2404</v>
      </c>
      <c r="G596" s="822" t="s">
        <v>2504</v>
      </c>
      <c r="H596" s="822" t="s">
        <v>648</v>
      </c>
      <c r="I596" s="822" t="s">
        <v>1963</v>
      </c>
      <c r="J596" s="822" t="s">
        <v>1964</v>
      </c>
      <c r="K596" s="822" t="s">
        <v>1965</v>
      </c>
      <c r="L596" s="825">
        <v>93.43</v>
      </c>
      <c r="M596" s="825">
        <v>560.58000000000004</v>
      </c>
      <c r="N596" s="822">
        <v>6</v>
      </c>
      <c r="O596" s="826">
        <v>3.5</v>
      </c>
      <c r="P596" s="825">
        <v>280.29000000000002</v>
      </c>
      <c r="Q596" s="827">
        <v>0.5</v>
      </c>
      <c r="R596" s="822">
        <v>3</v>
      </c>
      <c r="S596" s="827">
        <v>0.5</v>
      </c>
      <c r="T596" s="826">
        <v>2</v>
      </c>
      <c r="U596" s="828">
        <v>0.5714285714285714</v>
      </c>
    </row>
    <row r="597" spans="1:21" ht="14.45" customHeight="1" x14ac:dyDescent="0.2">
      <c r="A597" s="821">
        <v>50</v>
      </c>
      <c r="B597" s="822" t="s">
        <v>2403</v>
      </c>
      <c r="C597" s="822" t="s">
        <v>2409</v>
      </c>
      <c r="D597" s="823" t="s">
        <v>3849</v>
      </c>
      <c r="E597" s="824" t="s">
        <v>2427</v>
      </c>
      <c r="F597" s="822" t="s">
        <v>2404</v>
      </c>
      <c r="G597" s="822" t="s">
        <v>2504</v>
      </c>
      <c r="H597" s="822" t="s">
        <v>648</v>
      </c>
      <c r="I597" s="822" t="s">
        <v>1966</v>
      </c>
      <c r="J597" s="822" t="s">
        <v>1964</v>
      </c>
      <c r="K597" s="822" t="s">
        <v>1967</v>
      </c>
      <c r="L597" s="825">
        <v>186.87</v>
      </c>
      <c r="M597" s="825">
        <v>6353.5799999999981</v>
      </c>
      <c r="N597" s="822">
        <v>34</v>
      </c>
      <c r="O597" s="826">
        <v>11</v>
      </c>
      <c r="P597" s="825">
        <v>1494.96</v>
      </c>
      <c r="Q597" s="827">
        <v>0.2352941176470589</v>
      </c>
      <c r="R597" s="822">
        <v>8</v>
      </c>
      <c r="S597" s="827">
        <v>0.23529411764705882</v>
      </c>
      <c r="T597" s="826">
        <v>2.5</v>
      </c>
      <c r="U597" s="828">
        <v>0.22727272727272727</v>
      </c>
    </row>
    <row r="598" spans="1:21" ht="14.45" customHeight="1" x14ac:dyDescent="0.2">
      <c r="A598" s="821">
        <v>50</v>
      </c>
      <c r="B598" s="822" t="s">
        <v>2403</v>
      </c>
      <c r="C598" s="822" t="s">
        <v>2409</v>
      </c>
      <c r="D598" s="823" t="s">
        <v>3849</v>
      </c>
      <c r="E598" s="824" t="s">
        <v>2427</v>
      </c>
      <c r="F598" s="822" t="s">
        <v>2404</v>
      </c>
      <c r="G598" s="822" t="s">
        <v>2442</v>
      </c>
      <c r="H598" s="822" t="s">
        <v>329</v>
      </c>
      <c r="I598" s="822" t="s">
        <v>3243</v>
      </c>
      <c r="J598" s="822" t="s">
        <v>1484</v>
      </c>
      <c r="K598" s="822" t="s">
        <v>2444</v>
      </c>
      <c r="L598" s="825">
        <v>73.989999999999995</v>
      </c>
      <c r="M598" s="825">
        <v>739.89999999999986</v>
      </c>
      <c r="N598" s="822">
        <v>10</v>
      </c>
      <c r="O598" s="826">
        <v>3</v>
      </c>
      <c r="P598" s="825">
        <v>295.95999999999998</v>
      </c>
      <c r="Q598" s="827">
        <v>0.4</v>
      </c>
      <c r="R598" s="822">
        <v>4</v>
      </c>
      <c r="S598" s="827">
        <v>0.4</v>
      </c>
      <c r="T598" s="826">
        <v>1.5</v>
      </c>
      <c r="U598" s="828">
        <v>0.5</v>
      </c>
    </row>
    <row r="599" spans="1:21" ht="14.45" customHeight="1" x14ac:dyDescent="0.2">
      <c r="A599" s="821">
        <v>50</v>
      </c>
      <c r="B599" s="822" t="s">
        <v>2403</v>
      </c>
      <c r="C599" s="822" t="s">
        <v>2409</v>
      </c>
      <c r="D599" s="823" t="s">
        <v>3849</v>
      </c>
      <c r="E599" s="824" t="s">
        <v>2427</v>
      </c>
      <c r="F599" s="822" t="s">
        <v>2404</v>
      </c>
      <c r="G599" s="822" t="s">
        <v>2505</v>
      </c>
      <c r="H599" s="822" t="s">
        <v>329</v>
      </c>
      <c r="I599" s="822" t="s">
        <v>2506</v>
      </c>
      <c r="J599" s="822" t="s">
        <v>783</v>
      </c>
      <c r="K599" s="822" t="s">
        <v>2507</v>
      </c>
      <c r="L599" s="825">
        <v>577.88</v>
      </c>
      <c r="M599" s="825">
        <v>2311.52</v>
      </c>
      <c r="N599" s="822">
        <v>4</v>
      </c>
      <c r="O599" s="826">
        <v>3</v>
      </c>
      <c r="P599" s="825">
        <v>1155.76</v>
      </c>
      <c r="Q599" s="827">
        <v>0.5</v>
      </c>
      <c r="R599" s="822">
        <v>2</v>
      </c>
      <c r="S599" s="827">
        <v>0.5</v>
      </c>
      <c r="T599" s="826">
        <v>2</v>
      </c>
      <c r="U599" s="828">
        <v>0.66666666666666663</v>
      </c>
    </row>
    <row r="600" spans="1:21" ht="14.45" customHeight="1" x14ac:dyDescent="0.2">
      <c r="A600" s="821">
        <v>50</v>
      </c>
      <c r="B600" s="822" t="s">
        <v>2403</v>
      </c>
      <c r="C600" s="822" t="s">
        <v>2409</v>
      </c>
      <c r="D600" s="823" t="s">
        <v>3849</v>
      </c>
      <c r="E600" s="824" t="s">
        <v>2427</v>
      </c>
      <c r="F600" s="822" t="s">
        <v>2404</v>
      </c>
      <c r="G600" s="822" t="s">
        <v>2439</v>
      </c>
      <c r="H600" s="822" t="s">
        <v>329</v>
      </c>
      <c r="I600" s="822" t="s">
        <v>2693</v>
      </c>
      <c r="J600" s="822" t="s">
        <v>676</v>
      </c>
      <c r="K600" s="822" t="s">
        <v>2694</v>
      </c>
      <c r="L600" s="825">
        <v>31.65</v>
      </c>
      <c r="M600" s="825">
        <v>31.65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50</v>
      </c>
      <c r="B601" s="822" t="s">
        <v>2403</v>
      </c>
      <c r="C601" s="822" t="s">
        <v>2409</v>
      </c>
      <c r="D601" s="823" t="s">
        <v>3849</v>
      </c>
      <c r="E601" s="824" t="s">
        <v>2427</v>
      </c>
      <c r="F601" s="822" t="s">
        <v>2404</v>
      </c>
      <c r="G601" s="822" t="s">
        <v>2439</v>
      </c>
      <c r="H601" s="822" t="s">
        <v>329</v>
      </c>
      <c r="I601" s="822" t="s">
        <v>2911</v>
      </c>
      <c r="J601" s="822" t="s">
        <v>2509</v>
      </c>
      <c r="K601" s="822" t="s">
        <v>2912</v>
      </c>
      <c r="L601" s="825">
        <v>52.75</v>
      </c>
      <c r="M601" s="825">
        <v>1371.5</v>
      </c>
      <c r="N601" s="822">
        <v>26</v>
      </c>
      <c r="O601" s="826">
        <v>18.5</v>
      </c>
      <c r="P601" s="825">
        <v>738.5</v>
      </c>
      <c r="Q601" s="827">
        <v>0.53846153846153844</v>
      </c>
      <c r="R601" s="822">
        <v>14</v>
      </c>
      <c r="S601" s="827">
        <v>0.53846153846153844</v>
      </c>
      <c r="T601" s="826">
        <v>10.5</v>
      </c>
      <c r="U601" s="828">
        <v>0.56756756756756754</v>
      </c>
    </row>
    <row r="602" spans="1:21" ht="14.45" customHeight="1" x14ac:dyDescent="0.2">
      <c r="A602" s="821">
        <v>50</v>
      </c>
      <c r="B602" s="822" t="s">
        <v>2403</v>
      </c>
      <c r="C602" s="822" t="s">
        <v>2409</v>
      </c>
      <c r="D602" s="823" t="s">
        <v>3849</v>
      </c>
      <c r="E602" s="824" t="s">
        <v>2427</v>
      </c>
      <c r="F602" s="822" t="s">
        <v>2404</v>
      </c>
      <c r="G602" s="822" t="s">
        <v>2439</v>
      </c>
      <c r="H602" s="822" t="s">
        <v>329</v>
      </c>
      <c r="I602" s="822" t="s">
        <v>2697</v>
      </c>
      <c r="J602" s="822" t="s">
        <v>2512</v>
      </c>
      <c r="K602" s="822" t="s">
        <v>2698</v>
      </c>
      <c r="L602" s="825">
        <v>52.75</v>
      </c>
      <c r="M602" s="825">
        <v>1529.75</v>
      </c>
      <c r="N602" s="822">
        <v>29</v>
      </c>
      <c r="O602" s="826">
        <v>19.5</v>
      </c>
      <c r="P602" s="825">
        <v>844</v>
      </c>
      <c r="Q602" s="827">
        <v>0.55172413793103448</v>
      </c>
      <c r="R602" s="822">
        <v>16</v>
      </c>
      <c r="S602" s="827">
        <v>0.55172413793103448</v>
      </c>
      <c r="T602" s="826">
        <v>10.5</v>
      </c>
      <c r="U602" s="828">
        <v>0.53846153846153844</v>
      </c>
    </row>
    <row r="603" spans="1:21" ht="14.45" customHeight="1" x14ac:dyDescent="0.2">
      <c r="A603" s="821">
        <v>50</v>
      </c>
      <c r="B603" s="822" t="s">
        <v>2403</v>
      </c>
      <c r="C603" s="822" t="s">
        <v>2409</v>
      </c>
      <c r="D603" s="823" t="s">
        <v>3849</v>
      </c>
      <c r="E603" s="824" t="s">
        <v>2427</v>
      </c>
      <c r="F603" s="822" t="s">
        <v>2404</v>
      </c>
      <c r="G603" s="822" t="s">
        <v>2439</v>
      </c>
      <c r="H603" s="822" t="s">
        <v>329</v>
      </c>
      <c r="I603" s="822" t="s">
        <v>2511</v>
      </c>
      <c r="J603" s="822" t="s">
        <v>2512</v>
      </c>
      <c r="K603" s="822" t="s">
        <v>2513</v>
      </c>
      <c r="L603" s="825">
        <v>31.65</v>
      </c>
      <c r="M603" s="825">
        <v>126.6</v>
      </c>
      <c r="N603" s="822">
        <v>4</v>
      </c>
      <c r="O603" s="826">
        <v>2</v>
      </c>
      <c r="P603" s="825">
        <v>63.3</v>
      </c>
      <c r="Q603" s="827">
        <v>0.5</v>
      </c>
      <c r="R603" s="822">
        <v>2</v>
      </c>
      <c r="S603" s="827">
        <v>0.5</v>
      </c>
      <c r="T603" s="826">
        <v>1</v>
      </c>
      <c r="U603" s="828">
        <v>0.5</v>
      </c>
    </row>
    <row r="604" spans="1:21" ht="14.45" customHeight="1" x14ac:dyDescent="0.2">
      <c r="A604" s="821">
        <v>50</v>
      </c>
      <c r="B604" s="822" t="s">
        <v>2403</v>
      </c>
      <c r="C604" s="822" t="s">
        <v>2409</v>
      </c>
      <c r="D604" s="823" t="s">
        <v>3849</v>
      </c>
      <c r="E604" s="824" t="s">
        <v>2427</v>
      </c>
      <c r="F604" s="822" t="s">
        <v>2404</v>
      </c>
      <c r="G604" s="822" t="s">
        <v>2439</v>
      </c>
      <c r="H604" s="822" t="s">
        <v>329</v>
      </c>
      <c r="I604" s="822" t="s">
        <v>3244</v>
      </c>
      <c r="J604" s="822" t="s">
        <v>3245</v>
      </c>
      <c r="K604" s="822" t="s">
        <v>3246</v>
      </c>
      <c r="L604" s="825">
        <v>51.69</v>
      </c>
      <c r="M604" s="825">
        <v>155.07</v>
      </c>
      <c r="N604" s="822">
        <v>3</v>
      </c>
      <c r="O604" s="826">
        <v>1.5</v>
      </c>
      <c r="P604" s="825">
        <v>51.69</v>
      </c>
      <c r="Q604" s="827">
        <v>0.33333333333333331</v>
      </c>
      <c r="R604" s="822">
        <v>1</v>
      </c>
      <c r="S604" s="827">
        <v>0.33333333333333331</v>
      </c>
      <c r="T604" s="826">
        <v>0.5</v>
      </c>
      <c r="U604" s="828">
        <v>0.33333333333333331</v>
      </c>
    </row>
    <row r="605" spans="1:21" ht="14.45" customHeight="1" x14ac:dyDescent="0.2">
      <c r="A605" s="821">
        <v>50</v>
      </c>
      <c r="B605" s="822" t="s">
        <v>2403</v>
      </c>
      <c r="C605" s="822" t="s">
        <v>2409</v>
      </c>
      <c r="D605" s="823" t="s">
        <v>3849</v>
      </c>
      <c r="E605" s="824" t="s">
        <v>2427</v>
      </c>
      <c r="F605" s="822" t="s">
        <v>2404</v>
      </c>
      <c r="G605" s="822" t="s">
        <v>3247</v>
      </c>
      <c r="H605" s="822" t="s">
        <v>329</v>
      </c>
      <c r="I605" s="822" t="s">
        <v>3248</v>
      </c>
      <c r="J605" s="822" t="s">
        <v>3249</v>
      </c>
      <c r="K605" s="822" t="s">
        <v>3250</v>
      </c>
      <c r="L605" s="825">
        <v>760.22</v>
      </c>
      <c r="M605" s="825">
        <v>3040.88</v>
      </c>
      <c r="N605" s="822">
        <v>4</v>
      </c>
      <c r="O605" s="826">
        <v>1.5</v>
      </c>
      <c r="P605" s="825">
        <v>3040.88</v>
      </c>
      <c r="Q605" s="827">
        <v>1</v>
      </c>
      <c r="R605" s="822">
        <v>4</v>
      </c>
      <c r="S605" s="827">
        <v>1</v>
      </c>
      <c r="T605" s="826">
        <v>1.5</v>
      </c>
      <c r="U605" s="828">
        <v>1</v>
      </c>
    </row>
    <row r="606" spans="1:21" ht="14.45" customHeight="1" x14ac:dyDescent="0.2">
      <c r="A606" s="821">
        <v>50</v>
      </c>
      <c r="B606" s="822" t="s">
        <v>2403</v>
      </c>
      <c r="C606" s="822" t="s">
        <v>2409</v>
      </c>
      <c r="D606" s="823" t="s">
        <v>3849</v>
      </c>
      <c r="E606" s="824" t="s">
        <v>2427</v>
      </c>
      <c r="F606" s="822" t="s">
        <v>2404</v>
      </c>
      <c r="G606" s="822" t="s">
        <v>3251</v>
      </c>
      <c r="H606" s="822" t="s">
        <v>648</v>
      </c>
      <c r="I606" s="822" t="s">
        <v>2341</v>
      </c>
      <c r="J606" s="822" t="s">
        <v>2191</v>
      </c>
      <c r="K606" s="822" t="s">
        <v>2342</v>
      </c>
      <c r="L606" s="825">
        <v>366.31</v>
      </c>
      <c r="M606" s="825">
        <v>1465.24</v>
      </c>
      <c r="N606" s="822">
        <v>4</v>
      </c>
      <c r="O606" s="826">
        <v>1</v>
      </c>
      <c r="P606" s="825">
        <v>732.62</v>
      </c>
      <c r="Q606" s="827">
        <v>0.5</v>
      </c>
      <c r="R606" s="822">
        <v>2</v>
      </c>
      <c r="S606" s="827">
        <v>0.5</v>
      </c>
      <c r="T606" s="826">
        <v>0.5</v>
      </c>
      <c r="U606" s="828">
        <v>0.5</v>
      </c>
    </row>
    <row r="607" spans="1:21" ht="14.45" customHeight="1" x14ac:dyDescent="0.2">
      <c r="A607" s="821">
        <v>50</v>
      </c>
      <c r="B607" s="822" t="s">
        <v>2403</v>
      </c>
      <c r="C607" s="822" t="s">
        <v>2409</v>
      </c>
      <c r="D607" s="823" t="s">
        <v>3849</v>
      </c>
      <c r="E607" s="824" t="s">
        <v>2427</v>
      </c>
      <c r="F607" s="822" t="s">
        <v>2404</v>
      </c>
      <c r="G607" s="822" t="s">
        <v>2913</v>
      </c>
      <c r="H607" s="822" t="s">
        <v>648</v>
      </c>
      <c r="I607" s="822" t="s">
        <v>2914</v>
      </c>
      <c r="J607" s="822" t="s">
        <v>2915</v>
      </c>
      <c r="K607" s="822" t="s">
        <v>2916</v>
      </c>
      <c r="L607" s="825">
        <v>115.27</v>
      </c>
      <c r="M607" s="825">
        <v>230.54</v>
      </c>
      <c r="N607" s="822">
        <v>2</v>
      </c>
      <c r="O607" s="826">
        <v>0.5</v>
      </c>
      <c r="P607" s="825">
        <v>230.54</v>
      </c>
      <c r="Q607" s="827">
        <v>1</v>
      </c>
      <c r="R607" s="822">
        <v>2</v>
      </c>
      <c r="S607" s="827">
        <v>1</v>
      </c>
      <c r="T607" s="826">
        <v>0.5</v>
      </c>
      <c r="U607" s="828">
        <v>1</v>
      </c>
    </row>
    <row r="608" spans="1:21" ht="14.45" customHeight="1" x14ac:dyDescent="0.2">
      <c r="A608" s="821">
        <v>50</v>
      </c>
      <c r="B608" s="822" t="s">
        <v>2403</v>
      </c>
      <c r="C608" s="822" t="s">
        <v>2409</v>
      </c>
      <c r="D608" s="823" t="s">
        <v>3849</v>
      </c>
      <c r="E608" s="824" t="s">
        <v>2427</v>
      </c>
      <c r="F608" s="822" t="s">
        <v>2404</v>
      </c>
      <c r="G608" s="822" t="s">
        <v>2701</v>
      </c>
      <c r="H608" s="822" t="s">
        <v>329</v>
      </c>
      <c r="I608" s="822" t="s">
        <v>3252</v>
      </c>
      <c r="J608" s="822" t="s">
        <v>3253</v>
      </c>
      <c r="K608" s="822" t="s">
        <v>2201</v>
      </c>
      <c r="L608" s="825">
        <v>0</v>
      </c>
      <c r="M608" s="825">
        <v>0</v>
      </c>
      <c r="N608" s="822">
        <v>2</v>
      </c>
      <c r="O608" s="826">
        <v>0.5</v>
      </c>
      <c r="P608" s="825"/>
      <c r="Q608" s="827"/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50</v>
      </c>
      <c r="B609" s="822" t="s">
        <v>2403</v>
      </c>
      <c r="C609" s="822" t="s">
        <v>2409</v>
      </c>
      <c r="D609" s="823" t="s">
        <v>3849</v>
      </c>
      <c r="E609" s="824" t="s">
        <v>2427</v>
      </c>
      <c r="F609" s="822" t="s">
        <v>2404</v>
      </c>
      <c r="G609" s="822" t="s">
        <v>2701</v>
      </c>
      <c r="H609" s="822" t="s">
        <v>329</v>
      </c>
      <c r="I609" s="822" t="s">
        <v>2702</v>
      </c>
      <c r="J609" s="822" t="s">
        <v>894</v>
      </c>
      <c r="K609" s="822" t="s">
        <v>895</v>
      </c>
      <c r="L609" s="825">
        <v>0</v>
      </c>
      <c r="M609" s="825">
        <v>0</v>
      </c>
      <c r="N609" s="822">
        <v>6</v>
      </c>
      <c r="O609" s="826">
        <v>0.5</v>
      </c>
      <c r="P609" s="825"/>
      <c r="Q609" s="827"/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50</v>
      </c>
      <c r="B610" s="822" t="s">
        <v>2403</v>
      </c>
      <c r="C610" s="822" t="s">
        <v>2409</v>
      </c>
      <c r="D610" s="823" t="s">
        <v>3849</v>
      </c>
      <c r="E610" s="824" t="s">
        <v>2427</v>
      </c>
      <c r="F610" s="822" t="s">
        <v>2404</v>
      </c>
      <c r="G610" s="822" t="s">
        <v>3254</v>
      </c>
      <c r="H610" s="822" t="s">
        <v>648</v>
      </c>
      <c r="I610" s="822" t="s">
        <v>3255</v>
      </c>
      <c r="J610" s="822" t="s">
        <v>3256</v>
      </c>
      <c r="K610" s="822" t="s">
        <v>3257</v>
      </c>
      <c r="L610" s="825">
        <v>103.64</v>
      </c>
      <c r="M610" s="825">
        <v>207.28</v>
      </c>
      <c r="N610" s="822">
        <v>2</v>
      </c>
      <c r="O610" s="826">
        <v>1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50</v>
      </c>
      <c r="B611" s="822" t="s">
        <v>2403</v>
      </c>
      <c r="C611" s="822" t="s">
        <v>2409</v>
      </c>
      <c r="D611" s="823" t="s">
        <v>3849</v>
      </c>
      <c r="E611" s="824" t="s">
        <v>2427</v>
      </c>
      <c r="F611" s="822" t="s">
        <v>2404</v>
      </c>
      <c r="G611" s="822" t="s">
        <v>3254</v>
      </c>
      <c r="H611" s="822" t="s">
        <v>648</v>
      </c>
      <c r="I611" s="822" t="s">
        <v>3258</v>
      </c>
      <c r="J611" s="822" t="s">
        <v>3256</v>
      </c>
      <c r="K611" s="822" t="s">
        <v>3259</v>
      </c>
      <c r="L611" s="825">
        <v>207.27</v>
      </c>
      <c r="M611" s="825">
        <v>207.27</v>
      </c>
      <c r="N611" s="822">
        <v>1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50</v>
      </c>
      <c r="B612" s="822" t="s">
        <v>2403</v>
      </c>
      <c r="C612" s="822" t="s">
        <v>2409</v>
      </c>
      <c r="D612" s="823" t="s">
        <v>3849</v>
      </c>
      <c r="E612" s="824" t="s">
        <v>2427</v>
      </c>
      <c r="F612" s="822" t="s">
        <v>2404</v>
      </c>
      <c r="G612" s="822" t="s">
        <v>2703</v>
      </c>
      <c r="H612" s="822" t="s">
        <v>329</v>
      </c>
      <c r="I612" s="822" t="s">
        <v>2704</v>
      </c>
      <c r="J612" s="822" t="s">
        <v>2705</v>
      </c>
      <c r="K612" s="822" t="s">
        <v>2620</v>
      </c>
      <c r="L612" s="825">
        <v>176.32</v>
      </c>
      <c r="M612" s="825">
        <v>176.32</v>
      </c>
      <c r="N612" s="822">
        <v>1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50</v>
      </c>
      <c r="B613" s="822" t="s">
        <v>2403</v>
      </c>
      <c r="C613" s="822" t="s">
        <v>2409</v>
      </c>
      <c r="D613" s="823" t="s">
        <v>3849</v>
      </c>
      <c r="E613" s="824" t="s">
        <v>2427</v>
      </c>
      <c r="F613" s="822" t="s">
        <v>2404</v>
      </c>
      <c r="G613" s="822" t="s">
        <v>2703</v>
      </c>
      <c r="H613" s="822" t="s">
        <v>329</v>
      </c>
      <c r="I613" s="822" t="s">
        <v>3260</v>
      </c>
      <c r="J613" s="822" t="s">
        <v>1662</v>
      </c>
      <c r="K613" s="822" t="s">
        <v>3152</v>
      </c>
      <c r="L613" s="825">
        <v>176.32</v>
      </c>
      <c r="M613" s="825">
        <v>176.32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50</v>
      </c>
      <c r="B614" s="822" t="s">
        <v>2403</v>
      </c>
      <c r="C614" s="822" t="s">
        <v>2409</v>
      </c>
      <c r="D614" s="823" t="s">
        <v>3849</v>
      </c>
      <c r="E614" s="824" t="s">
        <v>2427</v>
      </c>
      <c r="F614" s="822" t="s">
        <v>2404</v>
      </c>
      <c r="G614" s="822" t="s">
        <v>2703</v>
      </c>
      <c r="H614" s="822" t="s">
        <v>329</v>
      </c>
      <c r="I614" s="822" t="s">
        <v>3261</v>
      </c>
      <c r="J614" s="822" t="s">
        <v>3262</v>
      </c>
      <c r="K614" s="822" t="s">
        <v>3263</v>
      </c>
      <c r="L614" s="825">
        <v>176.32</v>
      </c>
      <c r="M614" s="825">
        <v>352.64</v>
      </c>
      <c r="N614" s="822">
        <v>2</v>
      </c>
      <c r="O614" s="826">
        <v>2</v>
      </c>
      <c r="P614" s="825">
        <v>176.32</v>
      </c>
      <c r="Q614" s="827">
        <v>0.5</v>
      </c>
      <c r="R614" s="822">
        <v>1</v>
      </c>
      <c r="S614" s="827">
        <v>0.5</v>
      </c>
      <c r="T614" s="826">
        <v>1</v>
      </c>
      <c r="U614" s="828">
        <v>0.5</v>
      </c>
    </row>
    <row r="615" spans="1:21" ht="14.45" customHeight="1" x14ac:dyDescent="0.2">
      <c r="A615" s="821">
        <v>50</v>
      </c>
      <c r="B615" s="822" t="s">
        <v>2403</v>
      </c>
      <c r="C615" s="822" t="s">
        <v>2409</v>
      </c>
      <c r="D615" s="823" t="s">
        <v>3849</v>
      </c>
      <c r="E615" s="824" t="s">
        <v>2427</v>
      </c>
      <c r="F615" s="822" t="s">
        <v>2404</v>
      </c>
      <c r="G615" s="822" t="s">
        <v>2703</v>
      </c>
      <c r="H615" s="822" t="s">
        <v>329</v>
      </c>
      <c r="I615" s="822" t="s">
        <v>3264</v>
      </c>
      <c r="J615" s="822" t="s">
        <v>3262</v>
      </c>
      <c r="K615" s="822" t="s">
        <v>3265</v>
      </c>
      <c r="L615" s="825">
        <v>97.96</v>
      </c>
      <c r="M615" s="825">
        <v>97.96</v>
      </c>
      <c r="N615" s="822">
        <v>1</v>
      </c>
      <c r="O615" s="826">
        <v>0.5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50</v>
      </c>
      <c r="B616" s="822" t="s">
        <v>2403</v>
      </c>
      <c r="C616" s="822" t="s">
        <v>2409</v>
      </c>
      <c r="D616" s="823" t="s">
        <v>3849</v>
      </c>
      <c r="E616" s="824" t="s">
        <v>2427</v>
      </c>
      <c r="F616" s="822" t="s">
        <v>2404</v>
      </c>
      <c r="G616" s="822" t="s">
        <v>3266</v>
      </c>
      <c r="H616" s="822" t="s">
        <v>329</v>
      </c>
      <c r="I616" s="822" t="s">
        <v>3267</v>
      </c>
      <c r="J616" s="822" t="s">
        <v>3268</v>
      </c>
      <c r="K616" s="822" t="s">
        <v>3269</v>
      </c>
      <c r="L616" s="825">
        <v>329.64</v>
      </c>
      <c r="M616" s="825">
        <v>329.64</v>
      </c>
      <c r="N616" s="822">
        <v>1</v>
      </c>
      <c r="O616" s="826">
        <v>0.5</v>
      </c>
      <c r="P616" s="825">
        <v>329.64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50</v>
      </c>
      <c r="B617" s="822" t="s">
        <v>2403</v>
      </c>
      <c r="C617" s="822" t="s">
        <v>2409</v>
      </c>
      <c r="D617" s="823" t="s">
        <v>3849</v>
      </c>
      <c r="E617" s="824" t="s">
        <v>2427</v>
      </c>
      <c r="F617" s="822" t="s">
        <v>2404</v>
      </c>
      <c r="G617" s="822" t="s">
        <v>3266</v>
      </c>
      <c r="H617" s="822" t="s">
        <v>329</v>
      </c>
      <c r="I617" s="822" t="s">
        <v>3270</v>
      </c>
      <c r="J617" s="822" t="s">
        <v>3268</v>
      </c>
      <c r="K617" s="822" t="s">
        <v>3271</v>
      </c>
      <c r="L617" s="825">
        <v>236.36</v>
      </c>
      <c r="M617" s="825">
        <v>236.36</v>
      </c>
      <c r="N617" s="822">
        <v>1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50</v>
      </c>
      <c r="B618" s="822" t="s">
        <v>2403</v>
      </c>
      <c r="C618" s="822" t="s">
        <v>2409</v>
      </c>
      <c r="D618" s="823" t="s">
        <v>3849</v>
      </c>
      <c r="E618" s="824" t="s">
        <v>2427</v>
      </c>
      <c r="F618" s="822" t="s">
        <v>2404</v>
      </c>
      <c r="G618" s="822" t="s">
        <v>2706</v>
      </c>
      <c r="H618" s="822" t="s">
        <v>648</v>
      </c>
      <c r="I618" s="822" t="s">
        <v>2072</v>
      </c>
      <c r="J618" s="822" t="s">
        <v>1074</v>
      </c>
      <c r="K618" s="822" t="s">
        <v>2073</v>
      </c>
      <c r="L618" s="825">
        <v>118.65</v>
      </c>
      <c r="M618" s="825">
        <v>593.25</v>
      </c>
      <c r="N618" s="822">
        <v>5</v>
      </c>
      <c r="O618" s="826">
        <v>4</v>
      </c>
      <c r="P618" s="825">
        <v>355.95000000000005</v>
      </c>
      <c r="Q618" s="827">
        <v>0.60000000000000009</v>
      </c>
      <c r="R618" s="822">
        <v>3</v>
      </c>
      <c r="S618" s="827">
        <v>0.6</v>
      </c>
      <c r="T618" s="826">
        <v>2.5</v>
      </c>
      <c r="U618" s="828">
        <v>0.625</v>
      </c>
    </row>
    <row r="619" spans="1:21" ht="14.45" customHeight="1" x14ac:dyDescent="0.2">
      <c r="A619" s="821">
        <v>50</v>
      </c>
      <c r="B619" s="822" t="s">
        <v>2403</v>
      </c>
      <c r="C619" s="822" t="s">
        <v>2409</v>
      </c>
      <c r="D619" s="823" t="s">
        <v>3849</v>
      </c>
      <c r="E619" s="824" t="s">
        <v>2427</v>
      </c>
      <c r="F619" s="822" t="s">
        <v>2404</v>
      </c>
      <c r="G619" s="822" t="s">
        <v>3272</v>
      </c>
      <c r="H619" s="822" t="s">
        <v>648</v>
      </c>
      <c r="I619" s="822" t="s">
        <v>3273</v>
      </c>
      <c r="J619" s="822" t="s">
        <v>3274</v>
      </c>
      <c r="K619" s="822" t="s">
        <v>3275</v>
      </c>
      <c r="L619" s="825">
        <v>77.790000000000006</v>
      </c>
      <c r="M619" s="825">
        <v>77.790000000000006</v>
      </c>
      <c r="N619" s="822">
        <v>1</v>
      </c>
      <c r="O619" s="826">
        <v>1</v>
      </c>
      <c r="P619" s="825">
        <v>77.790000000000006</v>
      </c>
      <c r="Q619" s="827">
        <v>1</v>
      </c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50</v>
      </c>
      <c r="B620" s="822" t="s">
        <v>2403</v>
      </c>
      <c r="C620" s="822" t="s">
        <v>2409</v>
      </c>
      <c r="D620" s="823" t="s">
        <v>3849</v>
      </c>
      <c r="E620" s="824" t="s">
        <v>2427</v>
      </c>
      <c r="F620" s="822" t="s">
        <v>2404</v>
      </c>
      <c r="G620" s="822" t="s">
        <v>3276</v>
      </c>
      <c r="H620" s="822" t="s">
        <v>329</v>
      </c>
      <c r="I620" s="822" t="s">
        <v>3277</v>
      </c>
      <c r="J620" s="822" t="s">
        <v>3278</v>
      </c>
      <c r="K620" s="822" t="s">
        <v>3279</v>
      </c>
      <c r="L620" s="825">
        <v>0</v>
      </c>
      <c r="M620" s="825">
        <v>0</v>
      </c>
      <c r="N620" s="822">
        <v>5</v>
      </c>
      <c r="O620" s="826">
        <v>1.5</v>
      </c>
      <c r="P620" s="825"/>
      <c r="Q620" s="827"/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50</v>
      </c>
      <c r="B621" s="822" t="s">
        <v>2403</v>
      </c>
      <c r="C621" s="822" t="s">
        <v>2409</v>
      </c>
      <c r="D621" s="823" t="s">
        <v>3849</v>
      </c>
      <c r="E621" s="824" t="s">
        <v>2427</v>
      </c>
      <c r="F621" s="822" t="s">
        <v>2404</v>
      </c>
      <c r="G621" s="822" t="s">
        <v>2716</v>
      </c>
      <c r="H621" s="822" t="s">
        <v>329</v>
      </c>
      <c r="I621" s="822" t="s">
        <v>3280</v>
      </c>
      <c r="J621" s="822" t="s">
        <v>3015</v>
      </c>
      <c r="K621" s="822" t="s">
        <v>3281</v>
      </c>
      <c r="L621" s="825">
        <v>56.17</v>
      </c>
      <c r="M621" s="825">
        <v>112.34</v>
      </c>
      <c r="N621" s="822">
        <v>2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50</v>
      </c>
      <c r="B622" s="822" t="s">
        <v>2403</v>
      </c>
      <c r="C622" s="822" t="s">
        <v>2409</v>
      </c>
      <c r="D622" s="823" t="s">
        <v>3849</v>
      </c>
      <c r="E622" s="824" t="s">
        <v>2427</v>
      </c>
      <c r="F622" s="822" t="s">
        <v>2404</v>
      </c>
      <c r="G622" s="822" t="s">
        <v>2716</v>
      </c>
      <c r="H622" s="822" t="s">
        <v>329</v>
      </c>
      <c r="I622" s="822" t="s">
        <v>3282</v>
      </c>
      <c r="J622" s="822" t="s">
        <v>3283</v>
      </c>
      <c r="K622" s="822" t="s">
        <v>2980</v>
      </c>
      <c r="L622" s="825">
        <v>43.21</v>
      </c>
      <c r="M622" s="825">
        <v>129.63</v>
      </c>
      <c r="N622" s="822">
        <v>3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50</v>
      </c>
      <c r="B623" s="822" t="s">
        <v>2403</v>
      </c>
      <c r="C623" s="822" t="s">
        <v>2409</v>
      </c>
      <c r="D623" s="823" t="s">
        <v>3849</v>
      </c>
      <c r="E623" s="824" t="s">
        <v>2427</v>
      </c>
      <c r="F623" s="822" t="s">
        <v>2404</v>
      </c>
      <c r="G623" s="822" t="s">
        <v>2460</v>
      </c>
      <c r="H623" s="822" t="s">
        <v>329</v>
      </c>
      <c r="I623" s="822" t="s">
        <v>2923</v>
      </c>
      <c r="J623" s="822" t="s">
        <v>712</v>
      </c>
      <c r="K623" s="822" t="s">
        <v>713</v>
      </c>
      <c r="L623" s="825">
        <v>38.04</v>
      </c>
      <c r="M623" s="825">
        <v>114.12</v>
      </c>
      <c r="N623" s="822">
        <v>3</v>
      </c>
      <c r="O623" s="826">
        <v>2</v>
      </c>
      <c r="P623" s="825">
        <v>76.08</v>
      </c>
      <c r="Q623" s="827">
        <v>0.66666666666666663</v>
      </c>
      <c r="R623" s="822">
        <v>2</v>
      </c>
      <c r="S623" s="827">
        <v>0.66666666666666663</v>
      </c>
      <c r="T623" s="826">
        <v>1.5</v>
      </c>
      <c r="U623" s="828">
        <v>0.75</v>
      </c>
    </row>
    <row r="624" spans="1:21" ht="14.45" customHeight="1" x14ac:dyDescent="0.2">
      <c r="A624" s="821">
        <v>50</v>
      </c>
      <c r="B624" s="822" t="s">
        <v>2403</v>
      </c>
      <c r="C624" s="822" t="s">
        <v>2409</v>
      </c>
      <c r="D624" s="823" t="s">
        <v>3849</v>
      </c>
      <c r="E624" s="824" t="s">
        <v>2427</v>
      </c>
      <c r="F624" s="822" t="s">
        <v>2404</v>
      </c>
      <c r="G624" s="822" t="s">
        <v>2460</v>
      </c>
      <c r="H624" s="822" t="s">
        <v>329</v>
      </c>
      <c r="I624" s="822" t="s">
        <v>3284</v>
      </c>
      <c r="J624" s="822" t="s">
        <v>710</v>
      </c>
      <c r="K624" s="822" t="s">
        <v>711</v>
      </c>
      <c r="L624" s="825">
        <v>234.07</v>
      </c>
      <c r="M624" s="825">
        <v>936.28</v>
      </c>
      <c r="N624" s="822">
        <v>4</v>
      </c>
      <c r="O624" s="826">
        <v>3.5</v>
      </c>
      <c r="P624" s="825">
        <v>468.14</v>
      </c>
      <c r="Q624" s="827">
        <v>0.5</v>
      </c>
      <c r="R624" s="822">
        <v>2</v>
      </c>
      <c r="S624" s="827">
        <v>0.5</v>
      </c>
      <c r="T624" s="826">
        <v>2</v>
      </c>
      <c r="U624" s="828">
        <v>0.5714285714285714</v>
      </c>
    </row>
    <row r="625" spans="1:21" ht="14.45" customHeight="1" x14ac:dyDescent="0.2">
      <c r="A625" s="821">
        <v>50</v>
      </c>
      <c r="B625" s="822" t="s">
        <v>2403</v>
      </c>
      <c r="C625" s="822" t="s">
        <v>2409</v>
      </c>
      <c r="D625" s="823" t="s">
        <v>3849</v>
      </c>
      <c r="E625" s="824" t="s">
        <v>2427</v>
      </c>
      <c r="F625" s="822" t="s">
        <v>2404</v>
      </c>
      <c r="G625" s="822" t="s">
        <v>2460</v>
      </c>
      <c r="H625" s="822" t="s">
        <v>329</v>
      </c>
      <c r="I625" s="822" t="s">
        <v>2518</v>
      </c>
      <c r="J625" s="822" t="s">
        <v>712</v>
      </c>
      <c r="K625" s="822" t="s">
        <v>715</v>
      </c>
      <c r="L625" s="825">
        <v>58.52</v>
      </c>
      <c r="M625" s="825">
        <v>234.08</v>
      </c>
      <c r="N625" s="822">
        <v>4</v>
      </c>
      <c r="O625" s="826">
        <v>2.5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50</v>
      </c>
      <c r="B626" s="822" t="s">
        <v>2403</v>
      </c>
      <c r="C626" s="822" t="s">
        <v>2409</v>
      </c>
      <c r="D626" s="823" t="s">
        <v>3849</v>
      </c>
      <c r="E626" s="824" t="s">
        <v>2427</v>
      </c>
      <c r="F626" s="822" t="s">
        <v>2404</v>
      </c>
      <c r="G626" s="822" t="s">
        <v>2460</v>
      </c>
      <c r="H626" s="822" t="s">
        <v>329</v>
      </c>
      <c r="I626" s="822" t="s">
        <v>3285</v>
      </c>
      <c r="J626" s="822" t="s">
        <v>712</v>
      </c>
      <c r="K626" s="822" t="s">
        <v>711</v>
      </c>
      <c r="L626" s="825">
        <v>234.07</v>
      </c>
      <c r="M626" s="825">
        <v>234.07</v>
      </c>
      <c r="N626" s="822">
        <v>1</v>
      </c>
      <c r="O626" s="826">
        <v>1</v>
      </c>
      <c r="P626" s="825">
        <v>234.07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50</v>
      </c>
      <c r="B627" s="822" t="s">
        <v>2403</v>
      </c>
      <c r="C627" s="822" t="s">
        <v>2409</v>
      </c>
      <c r="D627" s="823" t="s">
        <v>3849</v>
      </c>
      <c r="E627" s="824" t="s">
        <v>2427</v>
      </c>
      <c r="F627" s="822" t="s">
        <v>2404</v>
      </c>
      <c r="G627" s="822" t="s">
        <v>2460</v>
      </c>
      <c r="H627" s="822" t="s">
        <v>648</v>
      </c>
      <c r="I627" s="822" t="s">
        <v>2011</v>
      </c>
      <c r="J627" s="822" t="s">
        <v>710</v>
      </c>
      <c r="K627" s="822" t="s">
        <v>711</v>
      </c>
      <c r="L627" s="825">
        <v>234.07</v>
      </c>
      <c r="M627" s="825">
        <v>1872.56</v>
      </c>
      <c r="N627" s="822">
        <v>8</v>
      </c>
      <c r="O627" s="826">
        <v>5</v>
      </c>
      <c r="P627" s="825">
        <v>1170.3499999999999</v>
      </c>
      <c r="Q627" s="827">
        <v>0.625</v>
      </c>
      <c r="R627" s="822">
        <v>5</v>
      </c>
      <c r="S627" s="827">
        <v>0.625</v>
      </c>
      <c r="T627" s="826">
        <v>3</v>
      </c>
      <c r="U627" s="828">
        <v>0.6</v>
      </c>
    </row>
    <row r="628" spans="1:21" ht="14.45" customHeight="1" x14ac:dyDescent="0.2">
      <c r="A628" s="821">
        <v>50</v>
      </c>
      <c r="B628" s="822" t="s">
        <v>2403</v>
      </c>
      <c r="C628" s="822" t="s">
        <v>2409</v>
      </c>
      <c r="D628" s="823" t="s">
        <v>3849</v>
      </c>
      <c r="E628" s="824" t="s">
        <v>2427</v>
      </c>
      <c r="F628" s="822" t="s">
        <v>2404</v>
      </c>
      <c r="G628" s="822" t="s">
        <v>2460</v>
      </c>
      <c r="H628" s="822" t="s">
        <v>648</v>
      </c>
      <c r="I628" s="822" t="s">
        <v>2012</v>
      </c>
      <c r="J628" s="822" t="s">
        <v>712</v>
      </c>
      <c r="K628" s="822" t="s">
        <v>714</v>
      </c>
      <c r="L628" s="825">
        <v>117.03</v>
      </c>
      <c r="M628" s="825">
        <v>117.03</v>
      </c>
      <c r="N628" s="822">
        <v>1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50</v>
      </c>
      <c r="B629" s="822" t="s">
        <v>2403</v>
      </c>
      <c r="C629" s="822" t="s">
        <v>2409</v>
      </c>
      <c r="D629" s="823" t="s">
        <v>3849</v>
      </c>
      <c r="E629" s="824" t="s">
        <v>2427</v>
      </c>
      <c r="F629" s="822" t="s">
        <v>2404</v>
      </c>
      <c r="G629" s="822" t="s">
        <v>2460</v>
      </c>
      <c r="H629" s="822" t="s">
        <v>648</v>
      </c>
      <c r="I629" s="822" t="s">
        <v>2017</v>
      </c>
      <c r="J629" s="822" t="s">
        <v>712</v>
      </c>
      <c r="K629" s="822" t="s">
        <v>715</v>
      </c>
      <c r="L629" s="825">
        <v>58.52</v>
      </c>
      <c r="M629" s="825">
        <v>117.04</v>
      </c>
      <c r="N629" s="822">
        <v>2</v>
      </c>
      <c r="O629" s="826">
        <v>1.5</v>
      </c>
      <c r="P629" s="825">
        <v>58.52</v>
      </c>
      <c r="Q629" s="827">
        <v>0.5</v>
      </c>
      <c r="R629" s="822">
        <v>1</v>
      </c>
      <c r="S629" s="827">
        <v>0.5</v>
      </c>
      <c r="T629" s="826">
        <v>1</v>
      </c>
      <c r="U629" s="828">
        <v>0.66666666666666663</v>
      </c>
    </row>
    <row r="630" spans="1:21" ht="14.45" customHeight="1" x14ac:dyDescent="0.2">
      <c r="A630" s="821">
        <v>50</v>
      </c>
      <c r="B630" s="822" t="s">
        <v>2403</v>
      </c>
      <c r="C630" s="822" t="s">
        <v>2409</v>
      </c>
      <c r="D630" s="823" t="s">
        <v>3849</v>
      </c>
      <c r="E630" s="824" t="s">
        <v>2427</v>
      </c>
      <c r="F630" s="822" t="s">
        <v>2404</v>
      </c>
      <c r="G630" s="822" t="s">
        <v>2460</v>
      </c>
      <c r="H630" s="822" t="s">
        <v>648</v>
      </c>
      <c r="I630" s="822" t="s">
        <v>3286</v>
      </c>
      <c r="J630" s="822" t="s">
        <v>712</v>
      </c>
      <c r="K630" s="822" t="s">
        <v>711</v>
      </c>
      <c r="L630" s="825">
        <v>234.07</v>
      </c>
      <c r="M630" s="825">
        <v>234.07</v>
      </c>
      <c r="N630" s="822">
        <v>1</v>
      </c>
      <c r="O630" s="826">
        <v>0.5</v>
      </c>
      <c r="P630" s="825">
        <v>234.07</v>
      </c>
      <c r="Q630" s="827">
        <v>1</v>
      </c>
      <c r="R630" s="822">
        <v>1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50</v>
      </c>
      <c r="B631" s="822" t="s">
        <v>2403</v>
      </c>
      <c r="C631" s="822" t="s">
        <v>2409</v>
      </c>
      <c r="D631" s="823" t="s">
        <v>3849</v>
      </c>
      <c r="E631" s="824" t="s">
        <v>2427</v>
      </c>
      <c r="F631" s="822" t="s">
        <v>2404</v>
      </c>
      <c r="G631" s="822" t="s">
        <v>3287</v>
      </c>
      <c r="H631" s="822" t="s">
        <v>329</v>
      </c>
      <c r="I631" s="822" t="s">
        <v>3288</v>
      </c>
      <c r="J631" s="822" t="s">
        <v>876</v>
      </c>
      <c r="K631" s="822" t="s">
        <v>3289</v>
      </c>
      <c r="L631" s="825">
        <v>92.04</v>
      </c>
      <c r="M631" s="825">
        <v>92.04</v>
      </c>
      <c r="N631" s="822">
        <v>1</v>
      </c>
      <c r="O631" s="826">
        <v>1</v>
      </c>
      <c r="P631" s="825">
        <v>92.04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50</v>
      </c>
      <c r="B632" s="822" t="s">
        <v>2403</v>
      </c>
      <c r="C632" s="822" t="s">
        <v>2409</v>
      </c>
      <c r="D632" s="823" t="s">
        <v>3849</v>
      </c>
      <c r="E632" s="824" t="s">
        <v>2427</v>
      </c>
      <c r="F632" s="822" t="s">
        <v>2404</v>
      </c>
      <c r="G632" s="822" t="s">
        <v>3287</v>
      </c>
      <c r="H632" s="822" t="s">
        <v>648</v>
      </c>
      <c r="I632" s="822" t="s">
        <v>3290</v>
      </c>
      <c r="J632" s="822" t="s">
        <v>3291</v>
      </c>
      <c r="K632" s="822" t="s">
        <v>3292</v>
      </c>
      <c r="L632" s="825">
        <v>141.25</v>
      </c>
      <c r="M632" s="825">
        <v>847.5</v>
      </c>
      <c r="N632" s="822">
        <v>6</v>
      </c>
      <c r="O632" s="826">
        <v>3</v>
      </c>
      <c r="P632" s="825">
        <v>565</v>
      </c>
      <c r="Q632" s="827">
        <v>0.66666666666666663</v>
      </c>
      <c r="R632" s="822">
        <v>4</v>
      </c>
      <c r="S632" s="827">
        <v>0.66666666666666663</v>
      </c>
      <c r="T632" s="826">
        <v>1.5</v>
      </c>
      <c r="U632" s="828">
        <v>0.5</v>
      </c>
    </row>
    <row r="633" spans="1:21" ht="14.45" customHeight="1" x14ac:dyDescent="0.2">
      <c r="A633" s="821">
        <v>50</v>
      </c>
      <c r="B633" s="822" t="s">
        <v>2403</v>
      </c>
      <c r="C633" s="822" t="s">
        <v>2409</v>
      </c>
      <c r="D633" s="823" t="s">
        <v>3849</v>
      </c>
      <c r="E633" s="824" t="s">
        <v>2427</v>
      </c>
      <c r="F633" s="822" t="s">
        <v>2404</v>
      </c>
      <c r="G633" s="822" t="s">
        <v>3287</v>
      </c>
      <c r="H633" s="822" t="s">
        <v>329</v>
      </c>
      <c r="I633" s="822" t="s">
        <v>3293</v>
      </c>
      <c r="J633" s="822" t="s">
        <v>876</v>
      </c>
      <c r="K633" s="822" t="s">
        <v>3294</v>
      </c>
      <c r="L633" s="825">
        <v>92.04</v>
      </c>
      <c r="M633" s="825">
        <v>92.04</v>
      </c>
      <c r="N633" s="822">
        <v>1</v>
      </c>
      <c r="O633" s="826">
        <v>0.5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50</v>
      </c>
      <c r="B634" s="822" t="s">
        <v>2403</v>
      </c>
      <c r="C634" s="822" t="s">
        <v>2409</v>
      </c>
      <c r="D634" s="823" t="s">
        <v>3849</v>
      </c>
      <c r="E634" s="824" t="s">
        <v>2427</v>
      </c>
      <c r="F634" s="822" t="s">
        <v>2404</v>
      </c>
      <c r="G634" s="822" t="s">
        <v>2722</v>
      </c>
      <c r="H634" s="822" t="s">
        <v>648</v>
      </c>
      <c r="I634" s="822" t="s">
        <v>3295</v>
      </c>
      <c r="J634" s="822" t="s">
        <v>3296</v>
      </c>
      <c r="K634" s="822" t="s">
        <v>3297</v>
      </c>
      <c r="L634" s="825">
        <v>234.32</v>
      </c>
      <c r="M634" s="825">
        <v>234.32</v>
      </c>
      <c r="N634" s="822">
        <v>1</v>
      </c>
      <c r="O634" s="826">
        <v>1</v>
      </c>
      <c r="P634" s="825">
        <v>234.32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50</v>
      </c>
      <c r="B635" s="822" t="s">
        <v>2403</v>
      </c>
      <c r="C635" s="822" t="s">
        <v>2409</v>
      </c>
      <c r="D635" s="823" t="s">
        <v>3849</v>
      </c>
      <c r="E635" s="824" t="s">
        <v>2427</v>
      </c>
      <c r="F635" s="822" t="s">
        <v>2404</v>
      </c>
      <c r="G635" s="822" t="s">
        <v>2722</v>
      </c>
      <c r="H635" s="822" t="s">
        <v>329</v>
      </c>
      <c r="I635" s="822" t="s">
        <v>3298</v>
      </c>
      <c r="J635" s="822" t="s">
        <v>3299</v>
      </c>
      <c r="K635" s="822" t="s">
        <v>3300</v>
      </c>
      <c r="L635" s="825">
        <v>459.26</v>
      </c>
      <c r="M635" s="825">
        <v>918.52</v>
      </c>
      <c r="N635" s="822">
        <v>2</v>
      </c>
      <c r="O635" s="826">
        <v>1.5</v>
      </c>
      <c r="P635" s="825">
        <v>459.26</v>
      </c>
      <c r="Q635" s="827">
        <v>0.5</v>
      </c>
      <c r="R635" s="822">
        <v>1</v>
      </c>
      <c r="S635" s="827">
        <v>0.5</v>
      </c>
      <c r="T635" s="826">
        <v>1</v>
      </c>
      <c r="U635" s="828">
        <v>0.66666666666666663</v>
      </c>
    </row>
    <row r="636" spans="1:21" ht="14.45" customHeight="1" x14ac:dyDescent="0.2">
      <c r="A636" s="821">
        <v>50</v>
      </c>
      <c r="B636" s="822" t="s">
        <v>2403</v>
      </c>
      <c r="C636" s="822" t="s">
        <v>2409</v>
      </c>
      <c r="D636" s="823" t="s">
        <v>3849</v>
      </c>
      <c r="E636" s="824" t="s">
        <v>2427</v>
      </c>
      <c r="F636" s="822" t="s">
        <v>2404</v>
      </c>
      <c r="G636" s="822" t="s">
        <v>2722</v>
      </c>
      <c r="H636" s="822" t="s">
        <v>329</v>
      </c>
      <c r="I636" s="822" t="s">
        <v>2723</v>
      </c>
      <c r="J636" s="822" t="s">
        <v>2724</v>
      </c>
      <c r="K636" s="822" t="s">
        <v>2725</v>
      </c>
      <c r="L636" s="825">
        <v>229.64</v>
      </c>
      <c r="M636" s="825">
        <v>229.64</v>
      </c>
      <c r="N636" s="822">
        <v>1</v>
      </c>
      <c r="O636" s="826">
        <v>0.5</v>
      </c>
      <c r="P636" s="825">
        <v>229.64</v>
      </c>
      <c r="Q636" s="827">
        <v>1</v>
      </c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50</v>
      </c>
      <c r="B637" s="822" t="s">
        <v>2403</v>
      </c>
      <c r="C637" s="822" t="s">
        <v>2409</v>
      </c>
      <c r="D637" s="823" t="s">
        <v>3849</v>
      </c>
      <c r="E637" s="824" t="s">
        <v>2427</v>
      </c>
      <c r="F637" s="822" t="s">
        <v>2404</v>
      </c>
      <c r="G637" s="822" t="s">
        <v>2722</v>
      </c>
      <c r="H637" s="822" t="s">
        <v>329</v>
      </c>
      <c r="I637" s="822" t="s">
        <v>3301</v>
      </c>
      <c r="J637" s="822" t="s">
        <v>2724</v>
      </c>
      <c r="K637" s="822" t="s">
        <v>3302</v>
      </c>
      <c r="L637" s="825">
        <v>344.45</v>
      </c>
      <c r="M637" s="825">
        <v>688.9</v>
      </c>
      <c r="N637" s="822">
        <v>2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50</v>
      </c>
      <c r="B638" s="822" t="s">
        <v>2403</v>
      </c>
      <c r="C638" s="822" t="s">
        <v>2409</v>
      </c>
      <c r="D638" s="823" t="s">
        <v>3849</v>
      </c>
      <c r="E638" s="824" t="s">
        <v>2427</v>
      </c>
      <c r="F638" s="822" t="s">
        <v>2404</v>
      </c>
      <c r="G638" s="822" t="s">
        <v>2469</v>
      </c>
      <c r="H638" s="822" t="s">
        <v>648</v>
      </c>
      <c r="I638" s="822" t="s">
        <v>2924</v>
      </c>
      <c r="J638" s="822" t="s">
        <v>933</v>
      </c>
      <c r="K638" s="822" t="s">
        <v>2925</v>
      </c>
      <c r="L638" s="825">
        <v>2309.36</v>
      </c>
      <c r="M638" s="825">
        <v>4618.72</v>
      </c>
      <c r="N638" s="822">
        <v>2</v>
      </c>
      <c r="O638" s="826">
        <v>2</v>
      </c>
      <c r="P638" s="825">
        <v>2309.36</v>
      </c>
      <c r="Q638" s="827">
        <v>0.5</v>
      </c>
      <c r="R638" s="822">
        <v>1</v>
      </c>
      <c r="S638" s="827">
        <v>0.5</v>
      </c>
      <c r="T638" s="826">
        <v>1</v>
      </c>
      <c r="U638" s="828">
        <v>0.5</v>
      </c>
    </row>
    <row r="639" spans="1:21" ht="14.45" customHeight="1" x14ac:dyDescent="0.2">
      <c r="A639" s="821">
        <v>50</v>
      </c>
      <c r="B639" s="822" t="s">
        <v>2403</v>
      </c>
      <c r="C639" s="822" t="s">
        <v>2409</v>
      </c>
      <c r="D639" s="823" t="s">
        <v>3849</v>
      </c>
      <c r="E639" s="824" t="s">
        <v>2427</v>
      </c>
      <c r="F639" s="822" t="s">
        <v>2404</v>
      </c>
      <c r="G639" s="822" t="s">
        <v>2469</v>
      </c>
      <c r="H639" s="822" t="s">
        <v>648</v>
      </c>
      <c r="I639" s="822" t="s">
        <v>1956</v>
      </c>
      <c r="J639" s="822" t="s">
        <v>927</v>
      </c>
      <c r="K639" s="822" t="s">
        <v>1957</v>
      </c>
      <c r="L639" s="825">
        <v>736.33</v>
      </c>
      <c r="M639" s="825">
        <v>736.33</v>
      </c>
      <c r="N639" s="822">
        <v>1</v>
      </c>
      <c r="O639" s="826">
        <v>1</v>
      </c>
      <c r="P639" s="825">
        <v>736.33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50</v>
      </c>
      <c r="B640" s="822" t="s">
        <v>2403</v>
      </c>
      <c r="C640" s="822" t="s">
        <v>2409</v>
      </c>
      <c r="D640" s="823" t="s">
        <v>3849</v>
      </c>
      <c r="E640" s="824" t="s">
        <v>2427</v>
      </c>
      <c r="F640" s="822" t="s">
        <v>2404</v>
      </c>
      <c r="G640" s="822" t="s">
        <v>2469</v>
      </c>
      <c r="H640" s="822" t="s">
        <v>648</v>
      </c>
      <c r="I640" s="822" t="s">
        <v>1950</v>
      </c>
      <c r="J640" s="822" t="s">
        <v>933</v>
      </c>
      <c r="K640" s="822" t="s">
        <v>1951</v>
      </c>
      <c r="L640" s="825">
        <v>1847.49</v>
      </c>
      <c r="M640" s="825">
        <v>7389.96</v>
      </c>
      <c r="N640" s="822">
        <v>4</v>
      </c>
      <c r="O640" s="826">
        <v>2.5</v>
      </c>
      <c r="P640" s="825">
        <v>7389.96</v>
      </c>
      <c r="Q640" s="827">
        <v>1</v>
      </c>
      <c r="R640" s="822">
        <v>4</v>
      </c>
      <c r="S640" s="827">
        <v>1</v>
      </c>
      <c r="T640" s="826">
        <v>2.5</v>
      </c>
      <c r="U640" s="828">
        <v>1</v>
      </c>
    </row>
    <row r="641" spans="1:21" ht="14.45" customHeight="1" x14ac:dyDescent="0.2">
      <c r="A641" s="821">
        <v>50</v>
      </c>
      <c r="B641" s="822" t="s">
        <v>2403</v>
      </c>
      <c r="C641" s="822" t="s">
        <v>2409</v>
      </c>
      <c r="D641" s="823" t="s">
        <v>3849</v>
      </c>
      <c r="E641" s="824" t="s">
        <v>2427</v>
      </c>
      <c r="F641" s="822" t="s">
        <v>2404</v>
      </c>
      <c r="G641" s="822" t="s">
        <v>2462</v>
      </c>
      <c r="H641" s="822" t="s">
        <v>329</v>
      </c>
      <c r="I641" s="822" t="s">
        <v>2726</v>
      </c>
      <c r="J641" s="822" t="s">
        <v>2464</v>
      </c>
      <c r="K641" s="822" t="s">
        <v>714</v>
      </c>
      <c r="L641" s="825">
        <v>88.07</v>
      </c>
      <c r="M641" s="825">
        <v>352.28</v>
      </c>
      <c r="N641" s="822">
        <v>4</v>
      </c>
      <c r="O641" s="826">
        <v>1</v>
      </c>
      <c r="P641" s="825">
        <v>352.28</v>
      </c>
      <c r="Q641" s="827">
        <v>1</v>
      </c>
      <c r="R641" s="822">
        <v>4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50</v>
      </c>
      <c r="B642" s="822" t="s">
        <v>2403</v>
      </c>
      <c r="C642" s="822" t="s">
        <v>2409</v>
      </c>
      <c r="D642" s="823" t="s">
        <v>3849</v>
      </c>
      <c r="E642" s="824" t="s">
        <v>2427</v>
      </c>
      <c r="F642" s="822" t="s">
        <v>2404</v>
      </c>
      <c r="G642" s="822" t="s">
        <v>2727</v>
      </c>
      <c r="H642" s="822" t="s">
        <v>648</v>
      </c>
      <c r="I642" s="822" t="s">
        <v>3303</v>
      </c>
      <c r="J642" s="822" t="s">
        <v>2729</v>
      </c>
      <c r="K642" s="822" t="s">
        <v>3304</v>
      </c>
      <c r="L642" s="825">
        <v>114.65</v>
      </c>
      <c r="M642" s="825">
        <v>114.65</v>
      </c>
      <c r="N642" s="822">
        <v>1</v>
      </c>
      <c r="O642" s="826">
        <v>1</v>
      </c>
      <c r="P642" s="825">
        <v>114.65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50</v>
      </c>
      <c r="B643" s="822" t="s">
        <v>2403</v>
      </c>
      <c r="C643" s="822" t="s">
        <v>2409</v>
      </c>
      <c r="D643" s="823" t="s">
        <v>3849</v>
      </c>
      <c r="E643" s="824" t="s">
        <v>2427</v>
      </c>
      <c r="F643" s="822" t="s">
        <v>2404</v>
      </c>
      <c r="G643" s="822" t="s">
        <v>2734</v>
      </c>
      <c r="H643" s="822" t="s">
        <v>329</v>
      </c>
      <c r="I643" s="822" t="s">
        <v>2735</v>
      </c>
      <c r="J643" s="822" t="s">
        <v>2736</v>
      </c>
      <c r="K643" s="822" t="s">
        <v>2737</v>
      </c>
      <c r="L643" s="825">
        <v>35.25</v>
      </c>
      <c r="M643" s="825">
        <v>352.5</v>
      </c>
      <c r="N643" s="822">
        <v>10</v>
      </c>
      <c r="O643" s="826">
        <v>4.5</v>
      </c>
      <c r="P643" s="825">
        <v>105.75</v>
      </c>
      <c r="Q643" s="827">
        <v>0.3</v>
      </c>
      <c r="R643" s="822">
        <v>3</v>
      </c>
      <c r="S643" s="827">
        <v>0.3</v>
      </c>
      <c r="T643" s="826">
        <v>1.5</v>
      </c>
      <c r="U643" s="828">
        <v>0.33333333333333331</v>
      </c>
    </row>
    <row r="644" spans="1:21" ht="14.45" customHeight="1" x14ac:dyDescent="0.2">
      <c r="A644" s="821">
        <v>50</v>
      </c>
      <c r="B644" s="822" t="s">
        <v>2403</v>
      </c>
      <c r="C644" s="822" t="s">
        <v>2409</v>
      </c>
      <c r="D644" s="823" t="s">
        <v>3849</v>
      </c>
      <c r="E644" s="824" t="s">
        <v>2427</v>
      </c>
      <c r="F644" s="822" t="s">
        <v>2404</v>
      </c>
      <c r="G644" s="822" t="s">
        <v>2734</v>
      </c>
      <c r="H644" s="822" t="s">
        <v>329</v>
      </c>
      <c r="I644" s="822" t="s">
        <v>2926</v>
      </c>
      <c r="J644" s="822" t="s">
        <v>1128</v>
      </c>
      <c r="K644" s="822" t="s">
        <v>2927</v>
      </c>
      <c r="L644" s="825">
        <v>35.25</v>
      </c>
      <c r="M644" s="825">
        <v>352.5</v>
      </c>
      <c r="N644" s="822">
        <v>10</v>
      </c>
      <c r="O644" s="826">
        <v>3.5</v>
      </c>
      <c r="P644" s="825">
        <v>141</v>
      </c>
      <c r="Q644" s="827">
        <v>0.4</v>
      </c>
      <c r="R644" s="822">
        <v>4</v>
      </c>
      <c r="S644" s="827">
        <v>0.4</v>
      </c>
      <c r="T644" s="826">
        <v>2</v>
      </c>
      <c r="U644" s="828">
        <v>0.5714285714285714</v>
      </c>
    </row>
    <row r="645" spans="1:21" ht="14.45" customHeight="1" x14ac:dyDescent="0.2">
      <c r="A645" s="821">
        <v>50</v>
      </c>
      <c r="B645" s="822" t="s">
        <v>2403</v>
      </c>
      <c r="C645" s="822" t="s">
        <v>2409</v>
      </c>
      <c r="D645" s="823" t="s">
        <v>3849</v>
      </c>
      <c r="E645" s="824" t="s">
        <v>2427</v>
      </c>
      <c r="F645" s="822" t="s">
        <v>2404</v>
      </c>
      <c r="G645" s="822" t="s">
        <v>2738</v>
      </c>
      <c r="H645" s="822" t="s">
        <v>648</v>
      </c>
      <c r="I645" s="822" t="s">
        <v>2739</v>
      </c>
      <c r="J645" s="822" t="s">
        <v>2043</v>
      </c>
      <c r="K645" s="822" t="s">
        <v>2740</v>
      </c>
      <c r="L645" s="825">
        <v>103.64</v>
      </c>
      <c r="M645" s="825">
        <v>621.84</v>
      </c>
      <c r="N645" s="822">
        <v>6</v>
      </c>
      <c r="O645" s="826">
        <v>2</v>
      </c>
      <c r="P645" s="825">
        <v>207.28</v>
      </c>
      <c r="Q645" s="827">
        <v>0.33333333333333331</v>
      </c>
      <c r="R645" s="822">
        <v>2</v>
      </c>
      <c r="S645" s="827">
        <v>0.33333333333333331</v>
      </c>
      <c r="T645" s="826">
        <v>0.5</v>
      </c>
      <c r="U645" s="828">
        <v>0.25</v>
      </c>
    </row>
    <row r="646" spans="1:21" ht="14.45" customHeight="1" x14ac:dyDescent="0.2">
      <c r="A646" s="821">
        <v>50</v>
      </c>
      <c r="B646" s="822" t="s">
        <v>2403</v>
      </c>
      <c r="C646" s="822" t="s">
        <v>2409</v>
      </c>
      <c r="D646" s="823" t="s">
        <v>3849</v>
      </c>
      <c r="E646" s="824" t="s">
        <v>2427</v>
      </c>
      <c r="F646" s="822" t="s">
        <v>2404</v>
      </c>
      <c r="G646" s="822" t="s">
        <v>2928</v>
      </c>
      <c r="H646" s="822" t="s">
        <v>329</v>
      </c>
      <c r="I646" s="822" t="s">
        <v>2929</v>
      </c>
      <c r="J646" s="822" t="s">
        <v>2930</v>
      </c>
      <c r="K646" s="822" t="s">
        <v>2931</v>
      </c>
      <c r="L646" s="825">
        <v>174.59</v>
      </c>
      <c r="M646" s="825">
        <v>174.59</v>
      </c>
      <c r="N646" s="822">
        <v>1</v>
      </c>
      <c r="O646" s="826">
        <v>1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50</v>
      </c>
      <c r="B647" s="822" t="s">
        <v>2403</v>
      </c>
      <c r="C647" s="822" t="s">
        <v>2409</v>
      </c>
      <c r="D647" s="823" t="s">
        <v>3849</v>
      </c>
      <c r="E647" s="824" t="s">
        <v>2427</v>
      </c>
      <c r="F647" s="822" t="s">
        <v>2404</v>
      </c>
      <c r="G647" s="822" t="s">
        <v>2521</v>
      </c>
      <c r="H647" s="822" t="s">
        <v>329</v>
      </c>
      <c r="I647" s="822" t="s">
        <v>3029</v>
      </c>
      <c r="J647" s="822" t="s">
        <v>3030</v>
      </c>
      <c r="K647" s="822" t="s">
        <v>3031</v>
      </c>
      <c r="L647" s="825">
        <v>185.26</v>
      </c>
      <c r="M647" s="825">
        <v>185.26</v>
      </c>
      <c r="N647" s="822">
        <v>1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50</v>
      </c>
      <c r="B648" s="822" t="s">
        <v>2403</v>
      </c>
      <c r="C648" s="822" t="s">
        <v>2409</v>
      </c>
      <c r="D648" s="823" t="s">
        <v>3849</v>
      </c>
      <c r="E648" s="824" t="s">
        <v>2427</v>
      </c>
      <c r="F648" s="822" t="s">
        <v>2404</v>
      </c>
      <c r="G648" s="822" t="s">
        <v>2521</v>
      </c>
      <c r="H648" s="822" t="s">
        <v>329</v>
      </c>
      <c r="I648" s="822" t="s">
        <v>3029</v>
      </c>
      <c r="J648" s="822" t="s">
        <v>3030</v>
      </c>
      <c r="K648" s="822" t="s">
        <v>3031</v>
      </c>
      <c r="L648" s="825">
        <v>87.98</v>
      </c>
      <c r="M648" s="825">
        <v>263.94</v>
      </c>
      <c r="N648" s="822">
        <v>3</v>
      </c>
      <c r="O648" s="826">
        <v>2</v>
      </c>
      <c r="P648" s="825">
        <v>87.98</v>
      </c>
      <c r="Q648" s="827">
        <v>0.33333333333333337</v>
      </c>
      <c r="R648" s="822">
        <v>1</v>
      </c>
      <c r="S648" s="827">
        <v>0.33333333333333331</v>
      </c>
      <c r="T648" s="826">
        <v>1</v>
      </c>
      <c r="U648" s="828">
        <v>0.5</v>
      </c>
    </row>
    <row r="649" spans="1:21" ht="14.45" customHeight="1" x14ac:dyDescent="0.2">
      <c r="A649" s="821">
        <v>50</v>
      </c>
      <c r="B649" s="822" t="s">
        <v>2403</v>
      </c>
      <c r="C649" s="822" t="s">
        <v>2409</v>
      </c>
      <c r="D649" s="823" t="s">
        <v>3849</v>
      </c>
      <c r="E649" s="824" t="s">
        <v>2427</v>
      </c>
      <c r="F649" s="822" t="s">
        <v>2404</v>
      </c>
      <c r="G649" s="822" t="s">
        <v>2521</v>
      </c>
      <c r="H649" s="822" t="s">
        <v>329</v>
      </c>
      <c r="I649" s="822" t="s">
        <v>3305</v>
      </c>
      <c r="J649" s="822" t="s">
        <v>3030</v>
      </c>
      <c r="K649" s="822" t="s">
        <v>3031</v>
      </c>
      <c r="L649" s="825">
        <v>301.2</v>
      </c>
      <c r="M649" s="825">
        <v>301.2</v>
      </c>
      <c r="N649" s="822">
        <v>1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50</v>
      </c>
      <c r="B650" s="822" t="s">
        <v>2403</v>
      </c>
      <c r="C650" s="822" t="s">
        <v>2409</v>
      </c>
      <c r="D650" s="823" t="s">
        <v>3849</v>
      </c>
      <c r="E650" s="824" t="s">
        <v>2427</v>
      </c>
      <c r="F650" s="822" t="s">
        <v>2404</v>
      </c>
      <c r="G650" s="822" t="s">
        <v>2521</v>
      </c>
      <c r="H650" s="822" t="s">
        <v>329</v>
      </c>
      <c r="I650" s="822" t="s">
        <v>3305</v>
      </c>
      <c r="J650" s="822" t="s">
        <v>3030</v>
      </c>
      <c r="K650" s="822" t="s">
        <v>3031</v>
      </c>
      <c r="L650" s="825">
        <v>87.98</v>
      </c>
      <c r="M650" s="825">
        <v>87.98</v>
      </c>
      <c r="N650" s="822">
        <v>1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50</v>
      </c>
      <c r="B651" s="822" t="s">
        <v>2403</v>
      </c>
      <c r="C651" s="822" t="s">
        <v>2409</v>
      </c>
      <c r="D651" s="823" t="s">
        <v>3849</v>
      </c>
      <c r="E651" s="824" t="s">
        <v>2427</v>
      </c>
      <c r="F651" s="822" t="s">
        <v>2404</v>
      </c>
      <c r="G651" s="822" t="s">
        <v>3306</v>
      </c>
      <c r="H651" s="822" t="s">
        <v>329</v>
      </c>
      <c r="I651" s="822" t="s">
        <v>3307</v>
      </c>
      <c r="J651" s="822" t="s">
        <v>3308</v>
      </c>
      <c r="K651" s="822" t="s">
        <v>3309</v>
      </c>
      <c r="L651" s="825">
        <v>119.84</v>
      </c>
      <c r="M651" s="825">
        <v>119.84</v>
      </c>
      <c r="N651" s="822">
        <v>1</v>
      </c>
      <c r="O651" s="826">
        <v>0.5</v>
      </c>
      <c r="P651" s="825">
        <v>119.84</v>
      </c>
      <c r="Q651" s="827">
        <v>1</v>
      </c>
      <c r="R651" s="822">
        <v>1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50</v>
      </c>
      <c r="B652" s="822" t="s">
        <v>2403</v>
      </c>
      <c r="C652" s="822" t="s">
        <v>2409</v>
      </c>
      <c r="D652" s="823" t="s">
        <v>3849</v>
      </c>
      <c r="E652" s="824" t="s">
        <v>2427</v>
      </c>
      <c r="F652" s="822" t="s">
        <v>2404</v>
      </c>
      <c r="G652" s="822" t="s">
        <v>2527</v>
      </c>
      <c r="H652" s="822" t="s">
        <v>329</v>
      </c>
      <c r="I652" s="822" t="s">
        <v>2528</v>
      </c>
      <c r="J652" s="822" t="s">
        <v>788</v>
      </c>
      <c r="K652" s="822" t="s">
        <v>2529</v>
      </c>
      <c r="L652" s="825">
        <v>27.37</v>
      </c>
      <c r="M652" s="825">
        <v>109.48</v>
      </c>
      <c r="N652" s="822">
        <v>4</v>
      </c>
      <c r="O652" s="826">
        <v>2</v>
      </c>
      <c r="P652" s="825">
        <v>54.74</v>
      </c>
      <c r="Q652" s="827">
        <v>0.5</v>
      </c>
      <c r="R652" s="822">
        <v>2</v>
      </c>
      <c r="S652" s="827">
        <v>0.5</v>
      </c>
      <c r="T652" s="826">
        <v>1</v>
      </c>
      <c r="U652" s="828">
        <v>0.5</v>
      </c>
    </row>
    <row r="653" spans="1:21" ht="14.45" customHeight="1" x14ac:dyDescent="0.2">
      <c r="A653" s="821">
        <v>50</v>
      </c>
      <c r="B653" s="822" t="s">
        <v>2403</v>
      </c>
      <c r="C653" s="822" t="s">
        <v>2409</v>
      </c>
      <c r="D653" s="823" t="s">
        <v>3849</v>
      </c>
      <c r="E653" s="824" t="s">
        <v>2427</v>
      </c>
      <c r="F653" s="822" t="s">
        <v>2404</v>
      </c>
      <c r="G653" s="822" t="s">
        <v>2527</v>
      </c>
      <c r="H653" s="822" t="s">
        <v>648</v>
      </c>
      <c r="I653" s="822" t="s">
        <v>1909</v>
      </c>
      <c r="J653" s="822" t="s">
        <v>788</v>
      </c>
      <c r="K653" s="822" t="s">
        <v>1910</v>
      </c>
      <c r="L653" s="825">
        <v>48.89</v>
      </c>
      <c r="M653" s="825">
        <v>488.9</v>
      </c>
      <c r="N653" s="822">
        <v>10</v>
      </c>
      <c r="O653" s="826">
        <v>6</v>
      </c>
      <c r="P653" s="825">
        <v>342.22999999999996</v>
      </c>
      <c r="Q653" s="827">
        <v>0.7</v>
      </c>
      <c r="R653" s="822">
        <v>7</v>
      </c>
      <c r="S653" s="827">
        <v>0.7</v>
      </c>
      <c r="T653" s="826">
        <v>4</v>
      </c>
      <c r="U653" s="828">
        <v>0.66666666666666663</v>
      </c>
    </row>
    <row r="654" spans="1:21" ht="14.45" customHeight="1" x14ac:dyDescent="0.2">
      <c r="A654" s="821">
        <v>50</v>
      </c>
      <c r="B654" s="822" t="s">
        <v>2403</v>
      </c>
      <c r="C654" s="822" t="s">
        <v>2409</v>
      </c>
      <c r="D654" s="823" t="s">
        <v>3849</v>
      </c>
      <c r="E654" s="824" t="s">
        <v>2427</v>
      </c>
      <c r="F654" s="822" t="s">
        <v>2404</v>
      </c>
      <c r="G654" s="822" t="s">
        <v>2527</v>
      </c>
      <c r="H654" s="822" t="s">
        <v>329</v>
      </c>
      <c r="I654" s="822" t="s">
        <v>2746</v>
      </c>
      <c r="J654" s="822" t="s">
        <v>788</v>
      </c>
      <c r="K654" s="822" t="s">
        <v>789</v>
      </c>
      <c r="L654" s="825">
        <v>205.84</v>
      </c>
      <c r="M654" s="825">
        <v>1852.56</v>
      </c>
      <c r="N654" s="822">
        <v>9</v>
      </c>
      <c r="O654" s="826">
        <v>5.5</v>
      </c>
      <c r="P654" s="825">
        <v>823.36</v>
      </c>
      <c r="Q654" s="827">
        <v>0.44444444444444448</v>
      </c>
      <c r="R654" s="822">
        <v>4</v>
      </c>
      <c r="S654" s="827">
        <v>0.44444444444444442</v>
      </c>
      <c r="T654" s="826">
        <v>2</v>
      </c>
      <c r="U654" s="828">
        <v>0.36363636363636365</v>
      </c>
    </row>
    <row r="655" spans="1:21" ht="14.45" customHeight="1" x14ac:dyDescent="0.2">
      <c r="A655" s="821">
        <v>50</v>
      </c>
      <c r="B655" s="822" t="s">
        <v>2403</v>
      </c>
      <c r="C655" s="822" t="s">
        <v>2409</v>
      </c>
      <c r="D655" s="823" t="s">
        <v>3849</v>
      </c>
      <c r="E655" s="824" t="s">
        <v>2427</v>
      </c>
      <c r="F655" s="822" t="s">
        <v>2404</v>
      </c>
      <c r="G655" s="822" t="s">
        <v>2527</v>
      </c>
      <c r="H655" s="822" t="s">
        <v>329</v>
      </c>
      <c r="I655" s="822" t="s">
        <v>2746</v>
      </c>
      <c r="J655" s="822" t="s">
        <v>788</v>
      </c>
      <c r="K655" s="822" t="s">
        <v>789</v>
      </c>
      <c r="L655" s="825">
        <v>97.76</v>
      </c>
      <c r="M655" s="825">
        <v>1857.44</v>
      </c>
      <c r="N655" s="822">
        <v>19</v>
      </c>
      <c r="O655" s="826">
        <v>10.5</v>
      </c>
      <c r="P655" s="825">
        <v>977.6</v>
      </c>
      <c r="Q655" s="827">
        <v>0.52631578947368418</v>
      </c>
      <c r="R655" s="822">
        <v>10</v>
      </c>
      <c r="S655" s="827">
        <v>0.52631578947368418</v>
      </c>
      <c r="T655" s="826">
        <v>5</v>
      </c>
      <c r="U655" s="828">
        <v>0.47619047619047616</v>
      </c>
    </row>
    <row r="656" spans="1:21" ht="14.45" customHeight="1" x14ac:dyDescent="0.2">
      <c r="A656" s="821">
        <v>50</v>
      </c>
      <c r="B656" s="822" t="s">
        <v>2403</v>
      </c>
      <c r="C656" s="822" t="s">
        <v>2409</v>
      </c>
      <c r="D656" s="823" t="s">
        <v>3849</v>
      </c>
      <c r="E656" s="824" t="s">
        <v>2427</v>
      </c>
      <c r="F656" s="822" t="s">
        <v>2404</v>
      </c>
      <c r="G656" s="822" t="s">
        <v>2527</v>
      </c>
      <c r="H656" s="822" t="s">
        <v>648</v>
      </c>
      <c r="I656" s="822" t="s">
        <v>2530</v>
      </c>
      <c r="J656" s="822" t="s">
        <v>788</v>
      </c>
      <c r="K656" s="822" t="s">
        <v>2531</v>
      </c>
      <c r="L656" s="825">
        <v>13.68</v>
      </c>
      <c r="M656" s="825">
        <v>13.68</v>
      </c>
      <c r="N656" s="822">
        <v>1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50</v>
      </c>
      <c r="B657" s="822" t="s">
        <v>2403</v>
      </c>
      <c r="C657" s="822" t="s">
        <v>2409</v>
      </c>
      <c r="D657" s="823" t="s">
        <v>3849</v>
      </c>
      <c r="E657" s="824" t="s">
        <v>2427</v>
      </c>
      <c r="F657" s="822" t="s">
        <v>2404</v>
      </c>
      <c r="G657" s="822" t="s">
        <v>2747</v>
      </c>
      <c r="H657" s="822" t="s">
        <v>329</v>
      </c>
      <c r="I657" s="822" t="s">
        <v>3310</v>
      </c>
      <c r="J657" s="822" t="s">
        <v>3311</v>
      </c>
      <c r="K657" s="822" t="s">
        <v>647</v>
      </c>
      <c r="L657" s="825">
        <v>173.31</v>
      </c>
      <c r="M657" s="825">
        <v>693.24</v>
      </c>
      <c r="N657" s="822">
        <v>4</v>
      </c>
      <c r="O657" s="826">
        <v>1.5</v>
      </c>
      <c r="P657" s="825">
        <v>693.24</v>
      </c>
      <c r="Q657" s="827">
        <v>1</v>
      </c>
      <c r="R657" s="822">
        <v>4</v>
      </c>
      <c r="S657" s="827">
        <v>1</v>
      </c>
      <c r="T657" s="826">
        <v>1.5</v>
      </c>
      <c r="U657" s="828">
        <v>1</v>
      </c>
    </row>
    <row r="658" spans="1:21" ht="14.45" customHeight="1" x14ac:dyDescent="0.2">
      <c r="A658" s="821">
        <v>50</v>
      </c>
      <c r="B658" s="822" t="s">
        <v>2403</v>
      </c>
      <c r="C658" s="822" t="s">
        <v>2409</v>
      </c>
      <c r="D658" s="823" t="s">
        <v>3849</v>
      </c>
      <c r="E658" s="824" t="s">
        <v>2427</v>
      </c>
      <c r="F658" s="822" t="s">
        <v>2404</v>
      </c>
      <c r="G658" s="822" t="s">
        <v>2445</v>
      </c>
      <c r="H658" s="822" t="s">
        <v>648</v>
      </c>
      <c r="I658" s="822" t="s">
        <v>2050</v>
      </c>
      <c r="J658" s="822" t="s">
        <v>1170</v>
      </c>
      <c r="K658" s="822" t="s">
        <v>2051</v>
      </c>
      <c r="L658" s="825">
        <v>103.4</v>
      </c>
      <c r="M658" s="825">
        <v>723.80000000000007</v>
      </c>
      <c r="N658" s="822">
        <v>7</v>
      </c>
      <c r="O658" s="826">
        <v>4.5</v>
      </c>
      <c r="P658" s="825">
        <v>310.20000000000005</v>
      </c>
      <c r="Q658" s="827">
        <v>0.4285714285714286</v>
      </c>
      <c r="R658" s="822">
        <v>3</v>
      </c>
      <c r="S658" s="827">
        <v>0.42857142857142855</v>
      </c>
      <c r="T658" s="826">
        <v>2</v>
      </c>
      <c r="U658" s="828">
        <v>0.44444444444444442</v>
      </c>
    </row>
    <row r="659" spans="1:21" ht="14.45" customHeight="1" x14ac:dyDescent="0.2">
      <c r="A659" s="821">
        <v>50</v>
      </c>
      <c r="B659" s="822" t="s">
        <v>2403</v>
      </c>
      <c r="C659" s="822" t="s">
        <v>2409</v>
      </c>
      <c r="D659" s="823" t="s">
        <v>3849</v>
      </c>
      <c r="E659" s="824" t="s">
        <v>2427</v>
      </c>
      <c r="F659" s="822" t="s">
        <v>2404</v>
      </c>
      <c r="G659" s="822" t="s">
        <v>2445</v>
      </c>
      <c r="H659" s="822" t="s">
        <v>648</v>
      </c>
      <c r="I659" s="822" t="s">
        <v>2751</v>
      </c>
      <c r="J659" s="822" t="s">
        <v>1610</v>
      </c>
      <c r="K659" s="822" t="s">
        <v>2752</v>
      </c>
      <c r="L659" s="825">
        <v>206.78</v>
      </c>
      <c r="M659" s="825">
        <v>413.56</v>
      </c>
      <c r="N659" s="822">
        <v>2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50</v>
      </c>
      <c r="B660" s="822" t="s">
        <v>2403</v>
      </c>
      <c r="C660" s="822" t="s">
        <v>2409</v>
      </c>
      <c r="D660" s="823" t="s">
        <v>3849</v>
      </c>
      <c r="E660" s="824" t="s">
        <v>2427</v>
      </c>
      <c r="F660" s="822" t="s">
        <v>2404</v>
      </c>
      <c r="G660" s="822" t="s">
        <v>2445</v>
      </c>
      <c r="H660" s="822" t="s">
        <v>329</v>
      </c>
      <c r="I660" s="822" t="s">
        <v>3312</v>
      </c>
      <c r="J660" s="822" t="s">
        <v>3313</v>
      </c>
      <c r="K660" s="822" t="s">
        <v>3314</v>
      </c>
      <c r="L660" s="825">
        <v>68.930000000000007</v>
      </c>
      <c r="M660" s="825">
        <v>275.72000000000003</v>
      </c>
      <c r="N660" s="822">
        <v>4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50</v>
      </c>
      <c r="B661" s="822" t="s">
        <v>2403</v>
      </c>
      <c r="C661" s="822" t="s">
        <v>2409</v>
      </c>
      <c r="D661" s="823" t="s">
        <v>3849</v>
      </c>
      <c r="E661" s="824" t="s">
        <v>2427</v>
      </c>
      <c r="F661" s="822" t="s">
        <v>2404</v>
      </c>
      <c r="G661" s="822" t="s">
        <v>2445</v>
      </c>
      <c r="H661" s="822" t="s">
        <v>329</v>
      </c>
      <c r="I661" s="822" t="s">
        <v>3315</v>
      </c>
      <c r="J661" s="822" t="s">
        <v>3316</v>
      </c>
      <c r="K661" s="822" t="s">
        <v>3317</v>
      </c>
      <c r="L661" s="825">
        <v>206.78</v>
      </c>
      <c r="M661" s="825">
        <v>206.78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50</v>
      </c>
      <c r="B662" s="822" t="s">
        <v>2403</v>
      </c>
      <c r="C662" s="822" t="s">
        <v>2409</v>
      </c>
      <c r="D662" s="823" t="s">
        <v>3849</v>
      </c>
      <c r="E662" s="824" t="s">
        <v>2427</v>
      </c>
      <c r="F662" s="822" t="s">
        <v>2404</v>
      </c>
      <c r="G662" s="822" t="s">
        <v>2445</v>
      </c>
      <c r="H662" s="822" t="s">
        <v>329</v>
      </c>
      <c r="I662" s="822" t="s">
        <v>3318</v>
      </c>
      <c r="J662" s="822" t="s">
        <v>2754</v>
      </c>
      <c r="K662" s="822" t="s">
        <v>3314</v>
      </c>
      <c r="L662" s="825">
        <v>68.930000000000007</v>
      </c>
      <c r="M662" s="825">
        <v>413.58000000000004</v>
      </c>
      <c r="N662" s="822">
        <v>6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50</v>
      </c>
      <c r="B663" s="822" t="s">
        <v>2403</v>
      </c>
      <c r="C663" s="822" t="s">
        <v>2409</v>
      </c>
      <c r="D663" s="823" t="s">
        <v>3849</v>
      </c>
      <c r="E663" s="824" t="s">
        <v>2427</v>
      </c>
      <c r="F663" s="822" t="s">
        <v>2404</v>
      </c>
      <c r="G663" s="822" t="s">
        <v>2445</v>
      </c>
      <c r="H663" s="822" t="s">
        <v>329</v>
      </c>
      <c r="I663" s="822" t="s">
        <v>3319</v>
      </c>
      <c r="J663" s="822" t="s">
        <v>2754</v>
      </c>
      <c r="K663" s="822" t="s">
        <v>3191</v>
      </c>
      <c r="L663" s="825">
        <v>103.4</v>
      </c>
      <c r="M663" s="825">
        <v>103.4</v>
      </c>
      <c r="N663" s="822">
        <v>1</v>
      </c>
      <c r="O663" s="826">
        <v>1</v>
      </c>
      <c r="P663" s="825">
        <v>103.4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50</v>
      </c>
      <c r="B664" s="822" t="s">
        <v>2403</v>
      </c>
      <c r="C664" s="822" t="s">
        <v>2409</v>
      </c>
      <c r="D664" s="823" t="s">
        <v>3849</v>
      </c>
      <c r="E664" s="824" t="s">
        <v>2427</v>
      </c>
      <c r="F664" s="822" t="s">
        <v>2404</v>
      </c>
      <c r="G664" s="822" t="s">
        <v>2935</v>
      </c>
      <c r="H664" s="822" t="s">
        <v>648</v>
      </c>
      <c r="I664" s="822" t="s">
        <v>2068</v>
      </c>
      <c r="J664" s="822" t="s">
        <v>2069</v>
      </c>
      <c r="K664" s="822" t="s">
        <v>2070</v>
      </c>
      <c r="L664" s="825">
        <v>614.48</v>
      </c>
      <c r="M664" s="825">
        <v>1228.96</v>
      </c>
      <c r="N664" s="822">
        <v>2</v>
      </c>
      <c r="O664" s="826">
        <v>1.5</v>
      </c>
      <c r="P664" s="825">
        <v>1228.96</v>
      </c>
      <c r="Q664" s="827">
        <v>1</v>
      </c>
      <c r="R664" s="822">
        <v>2</v>
      </c>
      <c r="S664" s="827">
        <v>1</v>
      </c>
      <c r="T664" s="826">
        <v>1.5</v>
      </c>
      <c r="U664" s="828">
        <v>1</v>
      </c>
    </row>
    <row r="665" spans="1:21" ht="14.45" customHeight="1" x14ac:dyDescent="0.2">
      <c r="A665" s="821">
        <v>50</v>
      </c>
      <c r="B665" s="822" t="s">
        <v>2403</v>
      </c>
      <c r="C665" s="822" t="s">
        <v>2409</v>
      </c>
      <c r="D665" s="823" t="s">
        <v>3849</v>
      </c>
      <c r="E665" s="824" t="s">
        <v>2427</v>
      </c>
      <c r="F665" s="822" t="s">
        <v>2404</v>
      </c>
      <c r="G665" s="822" t="s">
        <v>2935</v>
      </c>
      <c r="H665" s="822" t="s">
        <v>648</v>
      </c>
      <c r="I665" s="822" t="s">
        <v>3320</v>
      </c>
      <c r="J665" s="822" t="s">
        <v>2069</v>
      </c>
      <c r="K665" s="822" t="s">
        <v>3321</v>
      </c>
      <c r="L665" s="825">
        <v>234.91</v>
      </c>
      <c r="M665" s="825">
        <v>234.91</v>
      </c>
      <c r="N665" s="822">
        <v>1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50</v>
      </c>
      <c r="B666" s="822" t="s">
        <v>2403</v>
      </c>
      <c r="C666" s="822" t="s">
        <v>2409</v>
      </c>
      <c r="D666" s="823" t="s">
        <v>3849</v>
      </c>
      <c r="E666" s="824" t="s">
        <v>2427</v>
      </c>
      <c r="F666" s="822" t="s">
        <v>2404</v>
      </c>
      <c r="G666" s="822" t="s">
        <v>2935</v>
      </c>
      <c r="H666" s="822" t="s">
        <v>648</v>
      </c>
      <c r="I666" s="822" t="s">
        <v>3322</v>
      </c>
      <c r="J666" s="822" t="s">
        <v>2069</v>
      </c>
      <c r="K666" s="822" t="s">
        <v>3323</v>
      </c>
      <c r="L666" s="825">
        <v>819.07</v>
      </c>
      <c r="M666" s="825">
        <v>4914.42</v>
      </c>
      <c r="N666" s="822">
        <v>6</v>
      </c>
      <c r="O666" s="826">
        <v>3.5</v>
      </c>
      <c r="P666" s="825">
        <v>1638.14</v>
      </c>
      <c r="Q666" s="827">
        <v>0.33333333333333337</v>
      </c>
      <c r="R666" s="822">
        <v>2</v>
      </c>
      <c r="S666" s="827">
        <v>0.33333333333333331</v>
      </c>
      <c r="T666" s="826">
        <v>1</v>
      </c>
      <c r="U666" s="828">
        <v>0.2857142857142857</v>
      </c>
    </row>
    <row r="667" spans="1:21" ht="14.45" customHeight="1" x14ac:dyDescent="0.2">
      <c r="A667" s="821">
        <v>50</v>
      </c>
      <c r="B667" s="822" t="s">
        <v>2403</v>
      </c>
      <c r="C667" s="822" t="s">
        <v>2409</v>
      </c>
      <c r="D667" s="823" t="s">
        <v>3849</v>
      </c>
      <c r="E667" s="824" t="s">
        <v>2427</v>
      </c>
      <c r="F667" s="822" t="s">
        <v>2404</v>
      </c>
      <c r="G667" s="822" t="s">
        <v>2935</v>
      </c>
      <c r="H667" s="822" t="s">
        <v>648</v>
      </c>
      <c r="I667" s="822" t="s">
        <v>3324</v>
      </c>
      <c r="J667" s="822" t="s">
        <v>2069</v>
      </c>
      <c r="K667" s="822" t="s">
        <v>3325</v>
      </c>
      <c r="L667" s="825">
        <v>742.17</v>
      </c>
      <c r="M667" s="825">
        <v>742.17</v>
      </c>
      <c r="N667" s="822">
        <v>1</v>
      </c>
      <c r="O667" s="826">
        <v>0.5</v>
      </c>
      <c r="P667" s="825">
        <v>742.17</v>
      </c>
      <c r="Q667" s="827">
        <v>1</v>
      </c>
      <c r="R667" s="822">
        <v>1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50</v>
      </c>
      <c r="B668" s="822" t="s">
        <v>2403</v>
      </c>
      <c r="C668" s="822" t="s">
        <v>2409</v>
      </c>
      <c r="D668" s="823" t="s">
        <v>3849</v>
      </c>
      <c r="E668" s="824" t="s">
        <v>2427</v>
      </c>
      <c r="F668" s="822" t="s">
        <v>2404</v>
      </c>
      <c r="G668" s="822" t="s">
        <v>2756</v>
      </c>
      <c r="H668" s="822" t="s">
        <v>329</v>
      </c>
      <c r="I668" s="822" t="s">
        <v>2757</v>
      </c>
      <c r="J668" s="822" t="s">
        <v>2758</v>
      </c>
      <c r="K668" s="822" t="s">
        <v>2759</v>
      </c>
      <c r="L668" s="825">
        <v>218.62</v>
      </c>
      <c r="M668" s="825">
        <v>655.86</v>
      </c>
      <c r="N668" s="822">
        <v>3</v>
      </c>
      <c r="O668" s="826">
        <v>2.5</v>
      </c>
      <c r="P668" s="825">
        <v>437.24</v>
      </c>
      <c r="Q668" s="827">
        <v>0.66666666666666663</v>
      </c>
      <c r="R668" s="822">
        <v>2</v>
      </c>
      <c r="S668" s="827">
        <v>0.66666666666666663</v>
      </c>
      <c r="T668" s="826">
        <v>1.5</v>
      </c>
      <c r="U668" s="828">
        <v>0.6</v>
      </c>
    </row>
    <row r="669" spans="1:21" ht="14.45" customHeight="1" x14ac:dyDescent="0.2">
      <c r="A669" s="821">
        <v>50</v>
      </c>
      <c r="B669" s="822" t="s">
        <v>2403</v>
      </c>
      <c r="C669" s="822" t="s">
        <v>2409</v>
      </c>
      <c r="D669" s="823" t="s">
        <v>3849</v>
      </c>
      <c r="E669" s="824" t="s">
        <v>2427</v>
      </c>
      <c r="F669" s="822" t="s">
        <v>2404</v>
      </c>
      <c r="G669" s="822" t="s">
        <v>2756</v>
      </c>
      <c r="H669" s="822" t="s">
        <v>329</v>
      </c>
      <c r="I669" s="822" t="s">
        <v>2760</v>
      </c>
      <c r="J669" s="822" t="s">
        <v>2758</v>
      </c>
      <c r="K669" s="822" t="s">
        <v>2761</v>
      </c>
      <c r="L669" s="825">
        <v>437.23</v>
      </c>
      <c r="M669" s="825">
        <v>3060.61</v>
      </c>
      <c r="N669" s="822">
        <v>7</v>
      </c>
      <c r="O669" s="826">
        <v>4.5</v>
      </c>
      <c r="P669" s="825">
        <v>1748.92</v>
      </c>
      <c r="Q669" s="827">
        <v>0.5714285714285714</v>
      </c>
      <c r="R669" s="822">
        <v>4</v>
      </c>
      <c r="S669" s="827">
        <v>0.5714285714285714</v>
      </c>
      <c r="T669" s="826">
        <v>2.5</v>
      </c>
      <c r="U669" s="828">
        <v>0.55555555555555558</v>
      </c>
    </row>
    <row r="670" spans="1:21" ht="14.45" customHeight="1" x14ac:dyDescent="0.2">
      <c r="A670" s="821">
        <v>50</v>
      </c>
      <c r="B670" s="822" t="s">
        <v>2403</v>
      </c>
      <c r="C670" s="822" t="s">
        <v>2409</v>
      </c>
      <c r="D670" s="823" t="s">
        <v>3849</v>
      </c>
      <c r="E670" s="824" t="s">
        <v>2427</v>
      </c>
      <c r="F670" s="822" t="s">
        <v>2404</v>
      </c>
      <c r="G670" s="822" t="s">
        <v>3326</v>
      </c>
      <c r="H670" s="822" t="s">
        <v>329</v>
      </c>
      <c r="I670" s="822" t="s">
        <v>3327</v>
      </c>
      <c r="J670" s="822" t="s">
        <v>655</v>
      </c>
      <c r="K670" s="822" t="s">
        <v>3328</v>
      </c>
      <c r="L670" s="825">
        <v>127.91</v>
      </c>
      <c r="M670" s="825">
        <v>383.73</v>
      </c>
      <c r="N670" s="822">
        <v>3</v>
      </c>
      <c r="O670" s="826">
        <v>1</v>
      </c>
      <c r="P670" s="825">
        <v>255.82</v>
      </c>
      <c r="Q670" s="827">
        <v>0.66666666666666663</v>
      </c>
      <c r="R670" s="822">
        <v>2</v>
      </c>
      <c r="S670" s="827">
        <v>0.66666666666666663</v>
      </c>
      <c r="T670" s="826">
        <v>0.5</v>
      </c>
      <c r="U670" s="828">
        <v>0.5</v>
      </c>
    </row>
    <row r="671" spans="1:21" ht="14.45" customHeight="1" x14ac:dyDescent="0.2">
      <c r="A671" s="821">
        <v>50</v>
      </c>
      <c r="B671" s="822" t="s">
        <v>2403</v>
      </c>
      <c r="C671" s="822" t="s">
        <v>2409</v>
      </c>
      <c r="D671" s="823" t="s">
        <v>3849</v>
      </c>
      <c r="E671" s="824" t="s">
        <v>2427</v>
      </c>
      <c r="F671" s="822" t="s">
        <v>2404</v>
      </c>
      <c r="G671" s="822" t="s">
        <v>2762</v>
      </c>
      <c r="H671" s="822" t="s">
        <v>329</v>
      </c>
      <c r="I671" s="822" t="s">
        <v>3329</v>
      </c>
      <c r="J671" s="822" t="s">
        <v>2764</v>
      </c>
      <c r="K671" s="822" t="s">
        <v>3046</v>
      </c>
      <c r="L671" s="825">
        <v>21.92</v>
      </c>
      <c r="M671" s="825">
        <v>21.92</v>
      </c>
      <c r="N671" s="822">
        <v>1</v>
      </c>
      <c r="O671" s="826">
        <v>1</v>
      </c>
      <c r="P671" s="825">
        <v>21.92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50</v>
      </c>
      <c r="B672" s="822" t="s">
        <v>2403</v>
      </c>
      <c r="C672" s="822" t="s">
        <v>2409</v>
      </c>
      <c r="D672" s="823" t="s">
        <v>3849</v>
      </c>
      <c r="E672" s="824" t="s">
        <v>2427</v>
      </c>
      <c r="F672" s="822" t="s">
        <v>2404</v>
      </c>
      <c r="G672" s="822" t="s">
        <v>2762</v>
      </c>
      <c r="H672" s="822" t="s">
        <v>329</v>
      </c>
      <c r="I672" s="822" t="s">
        <v>2763</v>
      </c>
      <c r="J672" s="822" t="s">
        <v>2764</v>
      </c>
      <c r="K672" s="822" t="s">
        <v>2765</v>
      </c>
      <c r="L672" s="825">
        <v>87.67</v>
      </c>
      <c r="M672" s="825">
        <v>87.67</v>
      </c>
      <c r="N672" s="822">
        <v>1</v>
      </c>
      <c r="O672" s="826">
        <v>1</v>
      </c>
      <c r="P672" s="825">
        <v>87.67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50</v>
      </c>
      <c r="B673" s="822" t="s">
        <v>2403</v>
      </c>
      <c r="C673" s="822" t="s">
        <v>2409</v>
      </c>
      <c r="D673" s="823" t="s">
        <v>3849</v>
      </c>
      <c r="E673" s="824" t="s">
        <v>2427</v>
      </c>
      <c r="F673" s="822" t="s">
        <v>2404</v>
      </c>
      <c r="G673" s="822" t="s">
        <v>3330</v>
      </c>
      <c r="H673" s="822" t="s">
        <v>329</v>
      </c>
      <c r="I673" s="822" t="s">
        <v>3331</v>
      </c>
      <c r="J673" s="822" t="s">
        <v>3332</v>
      </c>
      <c r="K673" s="822" t="s">
        <v>3333</v>
      </c>
      <c r="L673" s="825">
        <v>160.1</v>
      </c>
      <c r="M673" s="825">
        <v>480.29999999999995</v>
      </c>
      <c r="N673" s="822">
        <v>3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50</v>
      </c>
      <c r="B674" s="822" t="s">
        <v>2403</v>
      </c>
      <c r="C674" s="822" t="s">
        <v>2409</v>
      </c>
      <c r="D674" s="823" t="s">
        <v>3849</v>
      </c>
      <c r="E674" s="824" t="s">
        <v>2427</v>
      </c>
      <c r="F674" s="822" t="s">
        <v>2404</v>
      </c>
      <c r="G674" s="822" t="s">
        <v>3334</v>
      </c>
      <c r="H674" s="822" t="s">
        <v>329</v>
      </c>
      <c r="I674" s="822" t="s">
        <v>3335</v>
      </c>
      <c r="J674" s="822" t="s">
        <v>3336</v>
      </c>
      <c r="K674" s="822" t="s">
        <v>2721</v>
      </c>
      <c r="L674" s="825">
        <v>89.88</v>
      </c>
      <c r="M674" s="825">
        <v>539.28</v>
      </c>
      <c r="N674" s="822">
        <v>6</v>
      </c>
      <c r="O674" s="826">
        <v>1</v>
      </c>
      <c r="P674" s="825">
        <v>539.28</v>
      </c>
      <c r="Q674" s="827">
        <v>1</v>
      </c>
      <c r="R674" s="822">
        <v>6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50</v>
      </c>
      <c r="B675" s="822" t="s">
        <v>2403</v>
      </c>
      <c r="C675" s="822" t="s">
        <v>2409</v>
      </c>
      <c r="D675" s="823" t="s">
        <v>3849</v>
      </c>
      <c r="E675" s="824" t="s">
        <v>2427</v>
      </c>
      <c r="F675" s="822" t="s">
        <v>2404</v>
      </c>
      <c r="G675" s="822" t="s">
        <v>3337</v>
      </c>
      <c r="H675" s="822" t="s">
        <v>329</v>
      </c>
      <c r="I675" s="822" t="s">
        <v>3338</v>
      </c>
      <c r="J675" s="822" t="s">
        <v>3339</v>
      </c>
      <c r="K675" s="822" t="s">
        <v>3340</v>
      </c>
      <c r="L675" s="825">
        <v>115.27</v>
      </c>
      <c r="M675" s="825">
        <v>230.54</v>
      </c>
      <c r="N675" s="822">
        <v>2</v>
      </c>
      <c r="O675" s="826">
        <v>1</v>
      </c>
      <c r="P675" s="825">
        <v>230.54</v>
      </c>
      <c r="Q675" s="827">
        <v>1</v>
      </c>
      <c r="R675" s="822">
        <v>2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50</v>
      </c>
      <c r="B676" s="822" t="s">
        <v>2403</v>
      </c>
      <c r="C676" s="822" t="s">
        <v>2409</v>
      </c>
      <c r="D676" s="823" t="s">
        <v>3849</v>
      </c>
      <c r="E676" s="824" t="s">
        <v>2427</v>
      </c>
      <c r="F676" s="822" t="s">
        <v>2404</v>
      </c>
      <c r="G676" s="822" t="s">
        <v>3337</v>
      </c>
      <c r="H676" s="822" t="s">
        <v>329</v>
      </c>
      <c r="I676" s="822" t="s">
        <v>3341</v>
      </c>
      <c r="J676" s="822" t="s">
        <v>3342</v>
      </c>
      <c r="K676" s="822" t="s">
        <v>1910</v>
      </c>
      <c r="L676" s="825">
        <v>205.84</v>
      </c>
      <c r="M676" s="825">
        <v>1646.72</v>
      </c>
      <c r="N676" s="822">
        <v>8</v>
      </c>
      <c r="O676" s="826">
        <v>7.5</v>
      </c>
      <c r="P676" s="825">
        <v>1235.04</v>
      </c>
      <c r="Q676" s="827">
        <v>0.75</v>
      </c>
      <c r="R676" s="822">
        <v>6</v>
      </c>
      <c r="S676" s="827">
        <v>0.75</v>
      </c>
      <c r="T676" s="826">
        <v>5.5</v>
      </c>
      <c r="U676" s="828">
        <v>0.73333333333333328</v>
      </c>
    </row>
    <row r="677" spans="1:21" ht="14.45" customHeight="1" x14ac:dyDescent="0.2">
      <c r="A677" s="821">
        <v>50</v>
      </c>
      <c r="B677" s="822" t="s">
        <v>2403</v>
      </c>
      <c r="C677" s="822" t="s">
        <v>2409</v>
      </c>
      <c r="D677" s="823" t="s">
        <v>3849</v>
      </c>
      <c r="E677" s="824" t="s">
        <v>2427</v>
      </c>
      <c r="F677" s="822" t="s">
        <v>2404</v>
      </c>
      <c r="G677" s="822" t="s">
        <v>3337</v>
      </c>
      <c r="H677" s="822" t="s">
        <v>329</v>
      </c>
      <c r="I677" s="822" t="s">
        <v>3341</v>
      </c>
      <c r="J677" s="822" t="s">
        <v>3342</v>
      </c>
      <c r="K677" s="822" t="s">
        <v>1910</v>
      </c>
      <c r="L677" s="825">
        <v>97.76</v>
      </c>
      <c r="M677" s="825">
        <v>684.32</v>
      </c>
      <c r="N677" s="822">
        <v>7</v>
      </c>
      <c r="O677" s="826">
        <v>5.5</v>
      </c>
      <c r="P677" s="825">
        <v>195.52</v>
      </c>
      <c r="Q677" s="827">
        <v>0.2857142857142857</v>
      </c>
      <c r="R677" s="822">
        <v>2</v>
      </c>
      <c r="S677" s="827">
        <v>0.2857142857142857</v>
      </c>
      <c r="T677" s="826">
        <v>2</v>
      </c>
      <c r="U677" s="828">
        <v>0.36363636363636365</v>
      </c>
    </row>
    <row r="678" spans="1:21" ht="14.45" customHeight="1" x14ac:dyDescent="0.2">
      <c r="A678" s="821">
        <v>50</v>
      </c>
      <c r="B678" s="822" t="s">
        <v>2403</v>
      </c>
      <c r="C678" s="822" t="s">
        <v>2409</v>
      </c>
      <c r="D678" s="823" t="s">
        <v>3849</v>
      </c>
      <c r="E678" s="824" t="s">
        <v>2427</v>
      </c>
      <c r="F678" s="822" t="s">
        <v>2404</v>
      </c>
      <c r="G678" s="822" t="s">
        <v>2766</v>
      </c>
      <c r="H678" s="822" t="s">
        <v>648</v>
      </c>
      <c r="I678" s="822" t="s">
        <v>3343</v>
      </c>
      <c r="J678" s="822" t="s">
        <v>2054</v>
      </c>
      <c r="K678" s="822" t="s">
        <v>2481</v>
      </c>
      <c r="L678" s="825">
        <v>68.930000000000007</v>
      </c>
      <c r="M678" s="825">
        <v>137.86000000000001</v>
      </c>
      <c r="N678" s="822">
        <v>2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50</v>
      </c>
      <c r="B679" s="822" t="s">
        <v>2403</v>
      </c>
      <c r="C679" s="822" t="s">
        <v>2409</v>
      </c>
      <c r="D679" s="823" t="s">
        <v>3849</v>
      </c>
      <c r="E679" s="824" t="s">
        <v>2427</v>
      </c>
      <c r="F679" s="822" t="s">
        <v>2404</v>
      </c>
      <c r="G679" s="822" t="s">
        <v>2766</v>
      </c>
      <c r="H679" s="822" t="s">
        <v>648</v>
      </c>
      <c r="I679" s="822" t="s">
        <v>2053</v>
      </c>
      <c r="J679" s="822" t="s">
        <v>2054</v>
      </c>
      <c r="K679" s="822" t="s">
        <v>2044</v>
      </c>
      <c r="L679" s="825">
        <v>229.76</v>
      </c>
      <c r="M679" s="825">
        <v>919.04</v>
      </c>
      <c r="N679" s="822">
        <v>4</v>
      </c>
      <c r="O679" s="826">
        <v>2.5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50</v>
      </c>
      <c r="B680" s="822" t="s">
        <v>2403</v>
      </c>
      <c r="C680" s="822" t="s">
        <v>2409</v>
      </c>
      <c r="D680" s="823" t="s">
        <v>3849</v>
      </c>
      <c r="E680" s="824" t="s">
        <v>2427</v>
      </c>
      <c r="F680" s="822" t="s">
        <v>2404</v>
      </c>
      <c r="G680" s="822" t="s">
        <v>2766</v>
      </c>
      <c r="H680" s="822" t="s">
        <v>648</v>
      </c>
      <c r="I680" s="822" t="s">
        <v>2055</v>
      </c>
      <c r="J680" s="822" t="s">
        <v>2054</v>
      </c>
      <c r="K680" s="822" t="s">
        <v>2056</v>
      </c>
      <c r="L680" s="825">
        <v>7.47</v>
      </c>
      <c r="M680" s="825">
        <v>126.99000000000001</v>
      </c>
      <c r="N680" s="822">
        <v>17</v>
      </c>
      <c r="O680" s="826">
        <v>2.5</v>
      </c>
      <c r="P680" s="825">
        <v>112.05000000000001</v>
      </c>
      <c r="Q680" s="827">
        <v>0.88235294117647056</v>
      </c>
      <c r="R680" s="822">
        <v>15</v>
      </c>
      <c r="S680" s="827">
        <v>0.88235294117647056</v>
      </c>
      <c r="T680" s="826">
        <v>2</v>
      </c>
      <c r="U680" s="828">
        <v>0.8</v>
      </c>
    </row>
    <row r="681" spans="1:21" ht="14.45" customHeight="1" x14ac:dyDescent="0.2">
      <c r="A681" s="821">
        <v>50</v>
      </c>
      <c r="B681" s="822" t="s">
        <v>2403</v>
      </c>
      <c r="C681" s="822" t="s">
        <v>2409</v>
      </c>
      <c r="D681" s="823" t="s">
        <v>3849</v>
      </c>
      <c r="E681" s="824" t="s">
        <v>2427</v>
      </c>
      <c r="F681" s="822" t="s">
        <v>2404</v>
      </c>
      <c r="G681" s="822" t="s">
        <v>2766</v>
      </c>
      <c r="H681" s="822" t="s">
        <v>648</v>
      </c>
      <c r="I681" s="822" t="s">
        <v>2057</v>
      </c>
      <c r="J681" s="822" t="s">
        <v>2054</v>
      </c>
      <c r="K681" s="822" t="s">
        <v>2058</v>
      </c>
      <c r="L681" s="825">
        <v>11.48</v>
      </c>
      <c r="M681" s="825">
        <v>241.08</v>
      </c>
      <c r="N681" s="822">
        <v>21</v>
      </c>
      <c r="O681" s="826">
        <v>3</v>
      </c>
      <c r="P681" s="825">
        <v>57.400000000000006</v>
      </c>
      <c r="Q681" s="827">
        <v>0.23809523809523811</v>
      </c>
      <c r="R681" s="822">
        <v>5</v>
      </c>
      <c r="S681" s="827">
        <v>0.23809523809523808</v>
      </c>
      <c r="T681" s="826">
        <v>0.5</v>
      </c>
      <c r="U681" s="828">
        <v>0.16666666666666666</v>
      </c>
    </row>
    <row r="682" spans="1:21" ht="14.45" customHeight="1" x14ac:dyDescent="0.2">
      <c r="A682" s="821">
        <v>50</v>
      </c>
      <c r="B682" s="822" t="s">
        <v>2403</v>
      </c>
      <c r="C682" s="822" t="s">
        <v>2409</v>
      </c>
      <c r="D682" s="823" t="s">
        <v>3849</v>
      </c>
      <c r="E682" s="824" t="s">
        <v>2427</v>
      </c>
      <c r="F682" s="822" t="s">
        <v>2404</v>
      </c>
      <c r="G682" s="822" t="s">
        <v>2766</v>
      </c>
      <c r="H682" s="822" t="s">
        <v>648</v>
      </c>
      <c r="I682" s="822" t="s">
        <v>2059</v>
      </c>
      <c r="J682" s="822" t="s">
        <v>2054</v>
      </c>
      <c r="K682" s="822" t="s">
        <v>2060</v>
      </c>
      <c r="L682" s="825">
        <v>34.47</v>
      </c>
      <c r="M682" s="825">
        <v>34.47</v>
      </c>
      <c r="N682" s="822">
        <v>1</v>
      </c>
      <c r="O682" s="826">
        <v>0.5</v>
      </c>
      <c r="P682" s="825">
        <v>34.47</v>
      </c>
      <c r="Q682" s="827">
        <v>1</v>
      </c>
      <c r="R682" s="822">
        <v>1</v>
      </c>
      <c r="S682" s="827">
        <v>1</v>
      </c>
      <c r="T682" s="826">
        <v>0.5</v>
      </c>
      <c r="U682" s="828">
        <v>1</v>
      </c>
    </row>
    <row r="683" spans="1:21" ht="14.45" customHeight="1" x14ac:dyDescent="0.2">
      <c r="A683" s="821">
        <v>50</v>
      </c>
      <c r="B683" s="822" t="s">
        <v>2403</v>
      </c>
      <c r="C683" s="822" t="s">
        <v>2409</v>
      </c>
      <c r="D683" s="823" t="s">
        <v>3849</v>
      </c>
      <c r="E683" s="824" t="s">
        <v>2427</v>
      </c>
      <c r="F683" s="822" t="s">
        <v>2404</v>
      </c>
      <c r="G683" s="822" t="s">
        <v>2766</v>
      </c>
      <c r="H683" s="822" t="s">
        <v>648</v>
      </c>
      <c r="I683" s="822" t="s">
        <v>2061</v>
      </c>
      <c r="J683" s="822" t="s">
        <v>2054</v>
      </c>
      <c r="K683" s="822" t="s">
        <v>2062</v>
      </c>
      <c r="L683" s="825">
        <v>114.88</v>
      </c>
      <c r="M683" s="825">
        <v>574.4</v>
      </c>
      <c r="N683" s="822">
        <v>5</v>
      </c>
      <c r="O683" s="826">
        <v>3.5</v>
      </c>
      <c r="P683" s="825">
        <v>229.76</v>
      </c>
      <c r="Q683" s="827">
        <v>0.4</v>
      </c>
      <c r="R683" s="822">
        <v>2</v>
      </c>
      <c r="S683" s="827">
        <v>0.4</v>
      </c>
      <c r="T683" s="826">
        <v>1.5</v>
      </c>
      <c r="U683" s="828">
        <v>0.42857142857142855</v>
      </c>
    </row>
    <row r="684" spans="1:21" ht="14.45" customHeight="1" x14ac:dyDescent="0.2">
      <c r="A684" s="821">
        <v>50</v>
      </c>
      <c r="B684" s="822" t="s">
        <v>2403</v>
      </c>
      <c r="C684" s="822" t="s">
        <v>2409</v>
      </c>
      <c r="D684" s="823" t="s">
        <v>3849</v>
      </c>
      <c r="E684" s="824" t="s">
        <v>2427</v>
      </c>
      <c r="F684" s="822" t="s">
        <v>2404</v>
      </c>
      <c r="G684" s="822" t="s">
        <v>2766</v>
      </c>
      <c r="H684" s="822" t="s">
        <v>329</v>
      </c>
      <c r="I684" s="822" t="s">
        <v>3344</v>
      </c>
      <c r="J684" s="822" t="s">
        <v>3055</v>
      </c>
      <c r="K684" s="822" t="s">
        <v>2287</v>
      </c>
      <c r="L684" s="825">
        <v>206.78</v>
      </c>
      <c r="M684" s="825">
        <v>206.78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50</v>
      </c>
      <c r="B685" s="822" t="s">
        <v>2403</v>
      </c>
      <c r="C685" s="822" t="s">
        <v>2409</v>
      </c>
      <c r="D685" s="823" t="s">
        <v>3849</v>
      </c>
      <c r="E685" s="824" t="s">
        <v>2427</v>
      </c>
      <c r="F685" s="822" t="s">
        <v>2404</v>
      </c>
      <c r="G685" s="822" t="s">
        <v>3345</v>
      </c>
      <c r="H685" s="822" t="s">
        <v>329</v>
      </c>
      <c r="I685" s="822" t="s">
        <v>3346</v>
      </c>
      <c r="J685" s="822" t="s">
        <v>3347</v>
      </c>
      <c r="K685" s="822" t="s">
        <v>3348</v>
      </c>
      <c r="L685" s="825">
        <v>480.66</v>
      </c>
      <c r="M685" s="825">
        <v>480.66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50</v>
      </c>
      <c r="B686" s="822" t="s">
        <v>2403</v>
      </c>
      <c r="C686" s="822" t="s">
        <v>2409</v>
      </c>
      <c r="D686" s="823" t="s">
        <v>3849</v>
      </c>
      <c r="E686" s="824" t="s">
        <v>2427</v>
      </c>
      <c r="F686" s="822" t="s">
        <v>2404</v>
      </c>
      <c r="G686" s="822" t="s">
        <v>3349</v>
      </c>
      <c r="H686" s="822" t="s">
        <v>648</v>
      </c>
      <c r="I686" s="822" t="s">
        <v>3350</v>
      </c>
      <c r="J686" s="822" t="s">
        <v>3351</v>
      </c>
      <c r="K686" s="822" t="s">
        <v>3352</v>
      </c>
      <c r="L686" s="825">
        <v>341.53</v>
      </c>
      <c r="M686" s="825">
        <v>683.06</v>
      </c>
      <c r="N686" s="822">
        <v>2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50</v>
      </c>
      <c r="B687" s="822" t="s">
        <v>2403</v>
      </c>
      <c r="C687" s="822" t="s">
        <v>2409</v>
      </c>
      <c r="D687" s="823" t="s">
        <v>3849</v>
      </c>
      <c r="E687" s="824" t="s">
        <v>2427</v>
      </c>
      <c r="F687" s="822" t="s">
        <v>2404</v>
      </c>
      <c r="G687" s="822" t="s">
        <v>2532</v>
      </c>
      <c r="H687" s="822" t="s">
        <v>329</v>
      </c>
      <c r="I687" s="822" t="s">
        <v>2533</v>
      </c>
      <c r="J687" s="822" t="s">
        <v>2534</v>
      </c>
      <c r="K687" s="822" t="s">
        <v>2535</v>
      </c>
      <c r="L687" s="825">
        <v>1653.72</v>
      </c>
      <c r="M687" s="825">
        <v>3307.44</v>
      </c>
      <c r="N687" s="822">
        <v>2</v>
      </c>
      <c r="O687" s="826">
        <v>1.5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50</v>
      </c>
      <c r="B688" s="822" t="s">
        <v>2403</v>
      </c>
      <c r="C688" s="822" t="s">
        <v>2409</v>
      </c>
      <c r="D688" s="823" t="s">
        <v>3849</v>
      </c>
      <c r="E688" s="824" t="s">
        <v>2427</v>
      </c>
      <c r="F688" s="822" t="s">
        <v>2404</v>
      </c>
      <c r="G688" s="822" t="s">
        <v>2532</v>
      </c>
      <c r="H688" s="822" t="s">
        <v>329</v>
      </c>
      <c r="I688" s="822" t="s">
        <v>2771</v>
      </c>
      <c r="J688" s="822" t="s">
        <v>2534</v>
      </c>
      <c r="K688" s="822" t="s">
        <v>2772</v>
      </c>
      <c r="L688" s="825">
        <v>5788.01</v>
      </c>
      <c r="M688" s="825">
        <v>5788.01</v>
      </c>
      <c r="N688" s="822">
        <v>1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50</v>
      </c>
      <c r="B689" s="822" t="s">
        <v>2403</v>
      </c>
      <c r="C689" s="822" t="s">
        <v>2409</v>
      </c>
      <c r="D689" s="823" t="s">
        <v>3849</v>
      </c>
      <c r="E689" s="824" t="s">
        <v>2427</v>
      </c>
      <c r="F689" s="822" t="s">
        <v>2404</v>
      </c>
      <c r="G689" s="822" t="s">
        <v>2532</v>
      </c>
      <c r="H689" s="822" t="s">
        <v>329</v>
      </c>
      <c r="I689" s="822" t="s">
        <v>2771</v>
      </c>
      <c r="J689" s="822" t="s">
        <v>2534</v>
      </c>
      <c r="K689" s="822" t="s">
        <v>2772</v>
      </c>
      <c r="L689" s="825">
        <v>6177.8</v>
      </c>
      <c r="M689" s="825">
        <v>6177.8</v>
      </c>
      <c r="N689" s="822">
        <v>1</v>
      </c>
      <c r="O689" s="826">
        <v>1</v>
      </c>
      <c r="P689" s="825">
        <v>6177.8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50</v>
      </c>
      <c r="B690" s="822" t="s">
        <v>2403</v>
      </c>
      <c r="C690" s="822" t="s">
        <v>2409</v>
      </c>
      <c r="D690" s="823" t="s">
        <v>3849</v>
      </c>
      <c r="E690" s="824" t="s">
        <v>2427</v>
      </c>
      <c r="F690" s="822" t="s">
        <v>2404</v>
      </c>
      <c r="G690" s="822" t="s">
        <v>2532</v>
      </c>
      <c r="H690" s="822" t="s">
        <v>329</v>
      </c>
      <c r="I690" s="822" t="s">
        <v>3353</v>
      </c>
      <c r="J690" s="822" t="s">
        <v>2534</v>
      </c>
      <c r="K690" s="822" t="s">
        <v>3354</v>
      </c>
      <c r="L690" s="825">
        <v>4341</v>
      </c>
      <c r="M690" s="825">
        <v>4341</v>
      </c>
      <c r="N690" s="822">
        <v>1</v>
      </c>
      <c r="O690" s="826">
        <v>0.5</v>
      </c>
      <c r="P690" s="825">
        <v>4341</v>
      </c>
      <c r="Q690" s="827">
        <v>1</v>
      </c>
      <c r="R690" s="822">
        <v>1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50</v>
      </c>
      <c r="B691" s="822" t="s">
        <v>2403</v>
      </c>
      <c r="C691" s="822" t="s">
        <v>2409</v>
      </c>
      <c r="D691" s="823" t="s">
        <v>3849</v>
      </c>
      <c r="E691" s="824" t="s">
        <v>2427</v>
      </c>
      <c r="F691" s="822" t="s">
        <v>2404</v>
      </c>
      <c r="G691" s="822" t="s">
        <v>2536</v>
      </c>
      <c r="H691" s="822" t="s">
        <v>329</v>
      </c>
      <c r="I691" s="822" t="s">
        <v>3355</v>
      </c>
      <c r="J691" s="822" t="s">
        <v>2538</v>
      </c>
      <c r="K691" s="822" t="s">
        <v>2265</v>
      </c>
      <c r="L691" s="825">
        <v>279.52999999999997</v>
      </c>
      <c r="M691" s="825">
        <v>279.52999999999997</v>
      </c>
      <c r="N691" s="822">
        <v>1</v>
      </c>
      <c r="O691" s="826">
        <v>1</v>
      </c>
      <c r="P691" s="825">
        <v>279.52999999999997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50</v>
      </c>
      <c r="B692" s="822" t="s">
        <v>2403</v>
      </c>
      <c r="C692" s="822" t="s">
        <v>2409</v>
      </c>
      <c r="D692" s="823" t="s">
        <v>3849</v>
      </c>
      <c r="E692" s="824" t="s">
        <v>2427</v>
      </c>
      <c r="F692" s="822" t="s">
        <v>2404</v>
      </c>
      <c r="G692" s="822" t="s">
        <v>2536</v>
      </c>
      <c r="H692" s="822" t="s">
        <v>329</v>
      </c>
      <c r="I692" s="822" t="s">
        <v>3355</v>
      </c>
      <c r="J692" s="822" t="s">
        <v>2538</v>
      </c>
      <c r="K692" s="822" t="s">
        <v>2265</v>
      </c>
      <c r="L692" s="825">
        <v>165.41</v>
      </c>
      <c r="M692" s="825">
        <v>330.82</v>
      </c>
      <c r="N692" s="822">
        <v>2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50</v>
      </c>
      <c r="B693" s="822" t="s">
        <v>2403</v>
      </c>
      <c r="C693" s="822" t="s">
        <v>2409</v>
      </c>
      <c r="D693" s="823" t="s">
        <v>3849</v>
      </c>
      <c r="E693" s="824" t="s">
        <v>2427</v>
      </c>
      <c r="F693" s="822" t="s">
        <v>2404</v>
      </c>
      <c r="G693" s="822" t="s">
        <v>2536</v>
      </c>
      <c r="H693" s="822" t="s">
        <v>329</v>
      </c>
      <c r="I693" s="822" t="s">
        <v>3356</v>
      </c>
      <c r="J693" s="822" t="s">
        <v>2538</v>
      </c>
      <c r="K693" s="822" t="s">
        <v>2590</v>
      </c>
      <c r="L693" s="825">
        <v>430.05</v>
      </c>
      <c r="M693" s="825">
        <v>430.05</v>
      </c>
      <c r="N693" s="822">
        <v>1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50</v>
      </c>
      <c r="B694" s="822" t="s">
        <v>2403</v>
      </c>
      <c r="C694" s="822" t="s">
        <v>2409</v>
      </c>
      <c r="D694" s="823" t="s">
        <v>3849</v>
      </c>
      <c r="E694" s="824" t="s">
        <v>2427</v>
      </c>
      <c r="F694" s="822" t="s">
        <v>2404</v>
      </c>
      <c r="G694" s="822" t="s">
        <v>2536</v>
      </c>
      <c r="H694" s="822" t="s">
        <v>329</v>
      </c>
      <c r="I694" s="822" t="s">
        <v>2537</v>
      </c>
      <c r="J694" s="822" t="s">
        <v>2538</v>
      </c>
      <c r="K694" s="822" t="s">
        <v>1089</v>
      </c>
      <c r="L694" s="825">
        <v>130.51</v>
      </c>
      <c r="M694" s="825">
        <v>130.51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50</v>
      </c>
      <c r="B695" s="822" t="s">
        <v>2403</v>
      </c>
      <c r="C695" s="822" t="s">
        <v>2409</v>
      </c>
      <c r="D695" s="823" t="s">
        <v>3849</v>
      </c>
      <c r="E695" s="824" t="s">
        <v>2427</v>
      </c>
      <c r="F695" s="822" t="s">
        <v>2404</v>
      </c>
      <c r="G695" s="822" t="s">
        <v>2536</v>
      </c>
      <c r="H695" s="822" t="s">
        <v>329</v>
      </c>
      <c r="I695" s="822" t="s">
        <v>3357</v>
      </c>
      <c r="J695" s="822" t="s">
        <v>2538</v>
      </c>
      <c r="K695" s="822" t="s">
        <v>2594</v>
      </c>
      <c r="L695" s="825">
        <v>661.62</v>
      </c>
      <c r="M695" s="825">
        <v>661.62</v>
      </c>
      <c r="N695" s="822">
        <v>1</v>
      </c>
      <c r="O695" s="826">
        <v>1</v>
      </c>
      <c r="P695" s="825">
        <v>661.62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50</v>
      </c>
      <c r="B696" s="822" t="s">
        <v>2403</v>
      </c>
      <c r="C696" s="822" t="s">
        <v>2409</v>
      </c>
      <c r="D696" s="823" t="s">
        <v>3849</v>
      </c>
      <c r="E696" s="824" t="s">
        <v>2427</v>
      </c>
      <c r="F696" s="822" t="s">
        <v>2404</v>
      </c>
      <c r="G696" s="822" t="s">
        <v>2536</v>
      </c>
      <c r="H696" s="822" t="s">
        <v>329</v>
      </c>
      <c r="I696" s="822" t="s">
        <v>3357</v>
      </c>
      <c r="J696" s="822" t="s">
        <v>2538</v>
      </c>
      <c r="K696" s="822" t="s">
        <v>2594</v>
      </c>
      <c r="L696" s="825">
        <v>391.5</v>
      </c>
      <c r="M696" s="825">
        <v>1957.5</v>
      </c>
      <c r="N696" s="822">
        <v>5</v>
      </c>
      <c r="O696" s="826">
        <v>3.5</v>
      </c>
      <c r="P696" s="825">
        <v>1566</v>
      </c>
      <c r="Q696" s="827">
        <v>0.8</v>
      </c>
      <c r="R696" s="822">
        <v>4</v>
      </c>
      <c r="S696" s="827">
        <v>0.8</v>
      </c>
      <c r="T696" s="826">
        <v>2.5</v>
      </c>
      <c r="U696" s="828">
        <v>0.7142857142857143</v>
      </c>
    </row>
    <row r="697" spans="1:21" ht="14.45" customHeight="1" x14ac:dyDescent="0.2">
      <c r="A697" s="821">
        <v>50</v>
      </c>
      <c r="B697" s="822" t="s">
        <v>2403</v>
      </c>
      <c r="C697" s="822" t="s">
        <v>2409</v>
      </c>
      <c r="D697" s="823" t="s">
        <v>3849</v>
      </c>
      <c r="E697" s="824" t="s">
        <v>2427</v>
      </c>
      <c r="F697" s="822" t="s">
        <v>2404</v>
      </c>
      <c r="G697" s="822" t="s">
        <v>2536</v>
      </c>
      <c r="H697" s="822" t="s">
        <v>329</v>
      </c>
      <c r="I697" s="822" t="s">
        <v>3358</v>
      </c>
      <c r="J697" s="822" t="s">
        <v>2775</v>
      </c>
      <c r="K697" s="822" t="s">
        <v>2886</v>
      </c>
      <c r="L697" s="825">
        <v>477.84</v>
      </c>
      <c r="M697" s="825">
        <v>477.84</v>
      </c>
      <c r="N697" s="822">
        <v>1</v>
      </c>
      <c r="O697" s="826">
        <v>0.5</v>
      </c>
      <c r="P697" s="825">
        <v>477.84</v>
      </c>
      <c r="Q697" s="827">
        <v>1</v>
      </c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50</v>
      </c>
      <c r="B698" s="822" t="s">
        <v>2403</v>
      </c>
      <c r="C698" s="822" t="s">
        <v>2409</v>
      </c>
      <c r="D698" s="823" t="s">
        <v>3849</v>
      </c>
      <c r="E698" s="824" t="s">
        <v>2427</v>
      </c>
      <c r="F698" s="822" t="s">
        <v>2404</v>
      </c>
      <c r="G698" s="822" t="s">
        <v>2536</v>
      </c>
      <c r="H698" s="822" t="s">
        <v>329</v>
      </c>
      <c r="I698" s="822" t="s">
        <v>3358</v>
      </c>
      <c r="J698" s="822" t="s">
        <v>2775</v>
      </c>
      <c r="K698" s="822" t="s">
        <v>2886</v>
      </c>
      <c r="L698" s="825">
        <v>282.76</v>
      </c>
      <c r="M698" s="825">
        <v>565.52</v>
      </c>
      <c r="N698" s="822">
        <v>2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50</v>
      </c>
      <c r="B699" s="822" t="s">
        <v>2403</v>
      </c>
      <c r="C699" s="822" t="s">
        <v>2409</v>
      </c>
      <c r="D699" s="823" t="s">
        <v>3849</v>
      </c>
      <c r="E699" s="824" t="s">
        <v>2427</v>
      </c>
      <c r="F699" s="822" t="s">
        <v>2404</v>
      </c>
      <c r="G699" s="822" t="s">
        <v>2536</v>
      </c>
      <c r="H699" s="822" t="s">
        <v>329</v>
      </c>
      <c r="I699" s="822" t="s">
        <v>2774</v>
      </c>
      <c r="J699" s="822" t="s">
        <v>2775</v>
      </c>
      <c r="K699" s="822" t="s">
        <v>1089</v>
      </c>
      <c r="L699" s="825">
        <v>130.51</v>
      </c>
      <c r="M699" s="825">
        <v>783.06</v>
      </c>
      <c r="N699" s="822">
        <v>6</v>
      </c>
      <c r="O699" s="826">
        <v>1</v>
      </c>
      <c r="P699" s="825">
        <v>391.53</v>
      </c>
      <c r="Q699" s="827">
        <v>0.5</v>
      </c>
      <c r="R699" s="822">
        <v>3</v>
      </c>
      <c r="S699" s="827">
        <v>0.5</v>
      </c>
      <c r="T699" s="826">
        <v>0.5</v>
      </c>
      <c r="U699" s="828">
        <v>0.5</v>
      </c>
    </row>
    <row r="700" spans="1:21" ht="14.45" customHeight="1" x14ac:dyDescent="0.2">
      <c r="A700" s="821">
        <v>50</v>
      </c>
      <c r="B700" s="822" t="s">
        <v>2403</v>
      </c>
      <c r="C700" s="822" t="s">
        <v>2409</v>
      </c>
      <c r="D700" s="823" t="s">
        <v>3849</v>
      </c>
      <c r="E700" s="824" t="s">
        <v>2427</v>
      </c>
      <c r="F700" s="822" t="s">
        <v>2404</v>
      </c>
      <c r="G700" s="822" t="s">
        <v>2536</v>
      </c>
      <c r="H700" s="822" t="s">
        <v>329</v>
      </c>
      <c r="I700" s="822" t="s">
        <v>3359</v>
      </c>
      <c r="J700" s="822" t="s">
        <v>2775</v>
      </c>
      <c r="K700" s="822" t="s">
        <v>2588</v>
      </c>
      <c r="L700" s="825">
        <v>310.58999999999997</v>
      </c>
      <c r="M700" s="825">
        <v>310.58999999999997</v>
      </c>
      <c r="N700" s="822">
        <v>1</v>
      </c>
      <c r="O700" s="826">
        <v>0.5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50</v>
      </c>
      <c r="B701" s="822" t="s">
        <v>2403</v>
      </c>
      <c r="C701" s="822" t="s">
        <v>2409</v>
      </c>
      <c r="D701" s="823" t="s">
        <v>3849</v>
      </c>
      <c r="E701" s="824" t="s">
        <v>2427</v>
      </c>
      <c r="F701" s="822" t="s">
        <v>2404</v>
      </c>
      <c r="G701" s="822" t="s">
        <v>2536</v>
      </c>
      <c r="H701" s="822" t="s">
        <v>329</v>
      </c>
      <c r="I701" s="822" t="s">
        <v>3359</v>
      </c>
      <c r="J701" s="822" t="s">
        <v>2775</v>
      </c>
      <c r="K701" s="822" t="s">
        <v>2588</v>
      </c>
      <c r="L701" s="825">
        <v>183.79</v>
      </c>
      <c r="M701" s="825">
        <v>367.58</v>
      </c>
      <c r="N701" s="822">
        <v>2</v>
      </c>
      <c r="O701" s="826">
        <v>1.5</v>
      </c>
      <c r="P701" s="825">
        <v>183.79</v>
      </c>
      <c r="Q701" s="827">
        <v>0.5</v>
      </c>
      <c r="R701" s="822">
        <v>1</v>
      </c>
      <c r="S701" s="827">
        <v>0.5</v>
      </c>
      <c r="T701" s="826">
        <v>1</v>
      </c>
      <c r="U701" s="828">
        <v>0.66666666666666663</v>
      </c>
    </row>
    <row r="702" spans="1:21" ht="14.45" customHeight="1" x14ac:dyDescent="0.2">
      <c r="A702" s="821">
        <v>50</v>
      </c>
      <c r="B702" s="822" t="s">
        <v>2403</v>
      </c>
      <c r="C702" s="822" t="s">
        <v>2409</v>
      </c>
      <c r="D702" s="823" t="s">
        <v>3849</v>
      </c>
      <c r="E702" s="824" t="s">
        <v>2427</v>
      </c>
      <c r="F702" s="822" t="s">
        <v>2404</v>
      </c>
      <c r="G702" s="822" t="s">
        <v>2543</v>
      </c>
      <c r="H702" s="822" t="s">
        <v>329</v>
      </c>
      <c r="I702" s="822" t="s">
        <v>2776</v>
      </c>
      <c r="J702" s="822" t="s">
        <v>1214</v>
      </c>
      <c r="K702" s="822" t="s">
        <v>2777</v>
      </c>
      <c r="L702" s="825">
        <v>64.349999999999994</v>
      </c>
      <c r="M702" s="825">
        <v>128.69999999999999</v>
      </c>
      <c r="N702" s="822">
        <v>2</v>
      </c>
      <c r="O702" s="826">
        <v>2</v>
      </c>
      <c r="P702" s="825">
        <v>64.349999999999994</v>
      </c>
      <c r="Q702" s="827">
        <v>0.5</v>
      </c>
      <c r="R702" s="822">
        <v>1</v>
      </c>
      <c r="S702" s="827">
        <v>0.5</v>
      </c>
      <c r="T702" s="826">
        <v>1</v>
      </c>
      <c r="U702" s="828">
        <v>0.5</v>
      </c>
    </row>
    <row r="703" spans="1:21" ht="14.45" customHeight="1" x14ac:dyDescent="0.2">
      <c r="A703" s="821">
        <v>50</v>
      </c>
      <c r="B703" s="822" t="s">
        <v>2403</v>
      </c>
      <c r="C703" s="822" t="s">
        <v>2409</v>
      </c>
      <c r="D703" s="823" t="s">
        <v>3849</v>
      </c>
      <c r="E703" s="824" t="s">
        <v>2427</v>
      </c>
      <c r="F703" s="822" t="s">
        <v>2404</v>
      </c>
      <c r="G703" s="822" t="s">
        <v>3360</v>
      </c>
      <c r="H703" s="822" t="s">
        <v>329</v>
      </c>
      <c r="I703" s="822" t="s">
        <v>3361</v>
      </c>
      <c r="J703" s="822" t="s">
        <v>2228</v>
      </c>
      <c r="K703" s="822" t="s">
        <v>1542</v>
      </c>
      <c r="L703" s="825">
        <v>439.14</v>
      </c>
      <c r="M703" s="825">
        <v>1317.42</v>
      </c>
      <c r="N703" s="822">
        <v>3</v>
      </c>
      <c r="O703" s="826">
        <v>1.5</v>
      </c>
      <c r="P703" s="825">
        <v>1317.42</v>
      </c>
      <c r="Q703" s="827">
        <v>1</v>
      </c>
      <c r="R703" s="822">
        <v>3</v>
      </c>
      <c r="S703" s="827">
        <v>1</v>
      </c>
      <c r="T703" s="826">
        <v>1.5</v>
      </c>
      <c r="U703" s="828">
        <v>1</v>
      </c>
    </row>
    <row r="704" spans="1:21" ht="14.45" customHeight="1" x14ac:dyDescent="0.2">
      <c r="A704" s="821">
        <v>50</v>
      </c>
      <c r="B704" s="822" t="s">
        <v>2403</v>
      </c>
      <c r="C704" s="822" t="s">
        <v>2409</v>
      </c>
      <c r="D704" s="823" t="s">
        <v>3849</v>
      </c>
      <c r="E704" s="824" t="s">
        <v>2427</v>
      </c>
      <c r="F704" s="822" t="s">
        <v>2404</v>
      </c>
      <c r="G704" s="822" t="s">
        <v>3360</v>
      </c>
      <c r="H704" s="822" t="s">
        <v>648</v>
      </c>
      <c r="I704" s="822" t="s">
        <v>2227</v>
      </c>
      <c r="J704" s="822" t="s">
        <v>2228</v>
      </c>
      <c r="K704" s="822" t="s">
        <v>2229</v>
      </c>
      <c r="L704" s="825">
        <v>122.96</v>
      </c>
      <c r="M704" s="825">
        <v>983.68</v>
      </c>
      <c r="N704" s="822">
        <v>8</v>
      </c>
      <c r="O704" s="826">
        <v>2</v>
      </c>
      <c r="P704" s="825">
        <v>245.92</v>
      </c>
      <c r="Q704" s="827">
        <v>0.25</v>
      </c>
      <c r="R704" s="822">
        <v>2</v>
      </c>
      <c r="S704" s="827">
        <v>0.25</v>
      </c>
      <c r="T704" s="826">
        <v>0.5</v>
      </c>
      <c r="U704" s="828">
        <v>0.25</v>
      </c>
    </row>
    <row r="705" spans="1:21" ht="14.45" customHeight="1" x14ac:dyDescent="0.2">
      <c r="A705" s="821">
        <v>50</v>
      </c>
      <c r="B705" s="822" t="s">
        <v>2403</v>
      </c>
      <c r="C705" s="822" t="s">
        <v>2409</v>
      </c>
      <c r="D705" s="823" t="s">
        <v>3849</v>
      </c>
      <c r="E705" s="824" t="s">
        <v>2427</v>
      </c>
      <c r="F705" s="822" t="s">
        <v>2404</v>
      </c>
      <c r="G705" s="822" t="s">
        <v>3362</v>
      </c>
      <c r="H705" s="822" t="s">
        <v>329</v>
      </c>
      <c r="I705" s="822" t="s">
        <v>3363</v>
      </c>
      <c r="J705" s="822" t="s">
        <v>3364</v>
      </c>
      <c r="K705" s="822" t="s">
        <v>3365</v>
      </c>
      <c r="L705" s="825">
        <v>0</v>
      </c>
      <c r="M705" s="825">
        <v>0</v>
      </c>
      <c r="N705" s="822">
        <v>23</v>
      </c>
      <c r="O705" s="826">
        <v>9</v>
      </c>
      <c r="P705" s="825"/>
      <c r="Q705" s="827"/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50</v>
      </c>
      <c r="B706" s="822" t="s">
        <v>2403</v>
      </c>
      <c r="C706" s="822" t="s">
        <v>2409</v>
      </c>
      <c r="D706" s="823" t="s">
        <v>3849</v>
      </c>
      <c r="E706" s="824" t="s">
        <v>2427</v>
      </c>
      <c r="F706" s="822" t="s">
        <v>2404</v>
      </c>
      <c r="G706" s="822" t="s">
        <v>3362</v>
      </c>
      <c r="H706" s="822" t="s">
        <v>329</v>
      </c>
      <c r="I706" s="822" t="s">
        <v>3366</v>
      </c>
      <c r="J706" s="822" t="s">
        <v>3367</v>
      </c>
      <c r="K706" s="822" t="s">
        <v>3368</v>
      </c>
      <c r="L706" s="825">
        <v>0</v>
      </c>
      <c r="M706" s="825">
        <v>0</v>
      </c>
      <c r="N706" s="822">
        <v>2</v>
      </c>
      <c r="O706" s="826">
        <v>1</v>
      </c>
      <c r="P706" s="825">
        <v>0</v>
      </c>
      <c r="Q706" s="827"/>
      <c r="R706" s="822">
        <v>2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50</v>
      </c>
      <c r="B707" s="822" t="s">
        <v>2403</v>
      </c>
      <c r="C707" s="822" t="s">
        <v>2409</v>
      </c>
      <c r="D707" s="823" t="s">
        <v>3849</v>
      </c>
      <c r="E707" s="824" t="s">
        <v>2427</v>
      </c>
      <c r="F707" s="822" t="s">
        <v>2404</v>
      </c>
      <c r="G707" s="822" t="s">
        <v>3362</v>
      </c>
      <c r="H707" s="822" t="s">
        <v>329</v>
      </c>
      <c r="I707" s="822" t="s">
        <v>3369</v>
      </c>
      <c r="J707" s="822" t="s">
        <v>3370</v>
      </c>
      <c r="K707" s="822" t="s">
        <v>3371</v>
      </c>
      <c r="L707" s="825">
        <v>0</v>
      </c>
      <c r="M707" s="825">
        <v>0</v>
      </c>
      <c r="N707" s="822">
        <v>5</v>
      </c>
      <c r="O707" s="826">
        <v>2</v>
      </c>
      <c r="P707" s="825"/>
      <c r="Q707" s="827"/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50</v>
      </c>
      <c r="B708" s="822" t="s">
        <v>2403</v>
      </c>
      <c r="C708" s="822" t="s">
        <v>2409</v>
      </c>
      <c r="D708" s="823" t="s">
        <v>3849</v>
      </c>
      <c r="E708" s="824" t="s">
        <v>2427</v>
      </c>
      <c r="F708" s="822" t="s">
        <v>2404</v>
      </c>
      <c r="G708" s="822" t="s">
        <v>3362</v>
      </c>
      <c r="H708" s="822" t="s">
        <v>329</v>
      </c>
      <c r="I708" s="822" t="s">
        <v>3372</v>
      </c>
      <c r="J708" s="822" t="s">
        <v>3370</v>
      </c>
      <c r="K708" s="822" t="s">
        <v>3373</v>
      </c>
      <c r="L708" s="825">
        <v>0</v>
      </c>
      <c r="M708" s="825">
        <v>0</v>
      </c>
      <c r="N708" s="822">
        <v>3</v>
      </c>
      <c r="O708" s="826">
        <v>1</v>
      </c>
      <c r="P708" s="825"/>
      <c r="Q708" s="827"/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50</v>
      </c>
      <c r="B709" s="822" t="s">
        <v>2403</v>
      </c>
      <c r="C709" s="822" t="s">
        <v>2409</v>
      </c>
      <c r="D709" s="823" t="s">
        <v>3849</v>
      </c>
      <c r="E709" s="824" t="s">
        <v>2427</v>
      </c>
      <c r="F709" s="822" t="s">
        <v>2404</v>
      </c>
      <c r="G709" s="822" t="s">
        <v>3362</v>
      </c>
      <c r="H709" s="822" t="s">
        <v>329</v>
      </c>
      <c r="I709" s="822" t="s">
        <v>3374</v>
      </c>
      <c r="J709" s="822" t="s">
        <v>3370</v>
      </c>
      <c r="K709" s="822" t="s">
        <v>3373</v>
      </c>
      <c r="L709" s="825">
        <v>0</v>
      </c>
      <c r="M709" s="825">
        <v>0</v>
      </c>
      <c r="N709" s="822">
        <v>2</v>
      </c>
      <c r="O709" s="826">
        <v>0.5</v>
      </c>
      <c r="P709" s="825"/>
      <c r="Q709" s="827"/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50</v>
      </c>
      <c r="B710" s="822" t="s">
        <v>2403</v>
      </c>
      <c r="C710" s="822" t="s">
        <v>2409</v>
      </c>
      <c r="D710" s="823" t="s">
        <v>3849</v>
      </c>
      <c r="E710" s="824" t="s">
        <v>2427</v>
      </c>
      <c r="F710" s="822" t="s">
        <v>2404</v>
      </c>
      <c r="G710" s="822" t="s">
        <v>3362</v>
      </c>
      <c r="H710" s="822" t="s">
        <v>329</v>
      </c>
      <c r="I710" s="822" t="s">
        <v>3375</v>
      </c>
      <c r="J710" s="822" t="s">
        <v>3367</v>
      </c>
      <c r="K710" s="822" t="s">
        <v>3376</v>
      </c>
      <c r="L710" s="825">
        <v>0</v>
      </c>
      <c r="M710" s="825">
        <v>0</v>
      </c>
      <c r="N710" s="822">
        <v>2</v>
      </c>
      <c r="O710" s="826">
        <v>0.5</v>
      </c>
      <c r="P710" s="825">
        <v>0</v>
      </c>
      <c r="Q710" s="827"/>
      <c r="R710" s="822">
        <v>2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50</v>
      </c>
      <c r="B711" s="822" t="s">
        <v>2403</v>
      </c>
      <c r="C711" s="822" t="s">
        <v>2409</v>
      </c>
      <c r="D711" s="823" t="s">
        <v>3849</v>
      </c>
      <c r="E711" s="824" t="s">
        <v>2427</v>
      </c>
      <c r="F711" s="822" t="s">
        <v>2404</v>
      </c>
      <c r="G711" s="822" t="s">
        <v>3377</v>
      </c>
      <c r="H711" s="822" t="s">
        <v>329</v>
      </c>
      <c r="I711" s="822" t="s">
        <v>3378</v>
      </c>
      <c r="J711" s="822" t="s">
        <v>3379</v>
      </c>
      <c r="K711" s="822" t="s">
        <v>3380</v>
      </c>
      <c r="L711" s="825">
        <v>0</v>
      </c>
      <c r="M711" s="825">
        <v>0</v>
      </c>
      <c r="N711" s="822">
        <v>4</v>
      </c>
      <c r="O711" s="826">
        <v>1</v>
      </c>
      <c r="P711" s="825"/>
      <c r="Q711" s="827"/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50</v>
      </c>
      <c r="B712" s="822" t="s">
        <v>2403</v>
      </c>
      <c r="C712" s="822" t="s">
        <v>2409</v>
      </c>
      <c r="D712" s="823" t="s">
        <v>3849</v>
      </c>
      <c r="E712" s="824" t="s">
        <v>2427</v>
      </c>
      <c r="F712" s="822" t="s">
        <v>2404</v>
      </c>
      <c r="G712" s="822" t="s">
        <v>3381</v>
      </c>
      <c r="H712" s="822" t="s">
        <v>329</v>
      </c>
      <c r="I712" s="822" t="s">
        <v>3382</v>
      </c>
      <c r="J712" s="822" t="s">
        <v>3383</v>
      </c>
      <c r="K712" s="822" t="s">
        <v>3384</v>
      </c>
      <c r="L712" s="825">
        <v>73.09</v>
      </c>
      <c r="M712" s="825">
        <v>1023.2600000000001</v>
      </c>
      <c r="N712" s="822">
        <v>14</v>
      </c>
      <c r="O712" s="826">
        <v>1.5</v>
      </c>
      <c r="P712" s="825">
        <v>730.90000000000009</v>
      </c>
      <c r="Q712" s="827">
        <v>0.7142857142857143</v>
      </c>
      <c r="R712" s="822">
        <v>10</v>
      </c>
      <c r="S712" s="827">
        <v>0.7142857142857143</v>
      </c>
      <c r="T712" s="826">
        <v>1</v>
      </c>
      <c r="U712" s="828">
        <v>0.66666666666666663</v>
      </c>
    </row>
    <row r="713" spans="1:21" ht="14.45" customHeight="1" x14ac:dyDescent="0.2">
      <c r="A713" s="821">
        <v>50</v>
      </c>
      <c r="B713" s="822" t="s">
        <v>2403</v>
      </c>
      <c r="C713" s="822" t="s">
        <v>2409</v>
      </c>
      <c r="D713" s="823" t="s">
        <v>3849</v>
      </c>
      <c r="E713" s="824" t="s">
        <v>2427</v>
      </c>
      <c r="F713" s="822" t="s">
        <v>2404</v>
      </c>
      <c r="G713" s="822" t="s">
        <v>3066</v>
      </c>
      <c r="H713" s="822" t="s">
        <v>648</v>
      </c>
      <c r="I713" s="822" t="s">
        <v>2177</v>
      </c>
      <c r="J713" s="822" t="s">
        <v>1137</v>
      </c>
      <c r="K713" s="822" t="s">
        <v>1139</v>
      </c>
      <c r="L713" s="825">
        <v>0</v>
      </c>
      <c r="M713" s="825">
        <v>0</v>
      </c>
      <c r="N713" s="822">
        <v>31</v>
      </c>
      <c r="O713" s="826">
        <v>11.5</v>
      </c>
      <c r="P713" s="825">
        <v>0</v>
      </c>
      <c r="Q713" s="827"/>
      <c r="R713" s="822">
        <v>16</v>
      </c>
      <c r="S713" s="827">
        <v>0.5161290322580645</v>
      </c>
      <c r="T713" s="826">
        <v>7</v>
      </c>
      <c r="U713" s="828">
        <v>0.60869565217391308</v>
      </c>
    </row>
    <row r="714" spans="1:21" ht="14.45" customHeight="1" x14ac:dyDescent="0.2">
      <c r="A714" s="821">
        <v>50</v>
      </c>
      <c r="B714" s="822" t="s">
        <v>2403</v>
      </c>
      <c r="C714" s="822" t="s">
        <v>2409</v>
      </c>
      <c r="D714" s="823" t="s">
        <v>3849</v>
      </c>
      <c r="E714" s="824" t="s">
        <v>2427</v>
      </c>
      <c r="F714" s="822" t="s">
        <v>2404</v>
      </c>
      <c r="G714" s="822" t="s">
        <v>3385</v>
      </c>
      <c r="H714" s="822" t="s">
        <v>329</v>
      </c>
      <c r="I714" s="822" t="s">
        <v>3386</v>
      </c>
      <c r="J714" s="822" t="s">
        <v>3387</v>
      </c>
      <c r="K714" s="822" t="s">
        <v>638</v>
      </c>
      <c r="L714" s="825">
        <v>1543.27</v>
      </c>
      <c r="M714" s="825">
        <v>4629.8099999999995</v>
      </c>
      <c r="N714" s="822">
        <v>3</v>
      </c>
      <c r="O714" s="826">
        <v>1</v>
      </c>
      <c r="P714" s="825">
        <v>4629.8099999999995</v>
      </c>
      <c r="Q714" s="827">
        <v>1</v>
      </c>
      <c r="R714" s="822">
        <v>3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50</v>
      </c>
      <c r="B715" s="822" t="s">
        <v>2403</v>
      </c>
      <c r="C715" s="822" t="s">
        <v>2409</v>
      </c>
      <c r="D715" s="823" t="s">
        <v>3849</v>
      </c>
      <c r="E715" s="824" t="s">
        <v>2427</v>
      </c>
      <c r="F715" s="822" t="s">
        <v>2404</v>
      </c>
      <c r="G715" s="822" t="s">
        <v>2781</v>
      </c>
      <c r="H715" s="822" t="s">
        <v>329</v>
      </c>
      <c r="I715" s="822" t="s">
        <v>2782</v>
      </c>
      <c r="J715" s="822" t="s">
        <v>2783</v>
      </c>
      <c r="K715" s="822" t="s">
        <v>1240</v>
      </c>
      <c r="L715" s="825">
        <v>120.14</v>
      </c>
      <c r="M715" s="825">
        <v>1681.96</v>
      </c>
      <c r="N715" s="822">
        <v>14</v>
      </c>
      <c r="O715" s="826">
        <v>7</v>
      </c>
      <c r="P715" s="825">
        <v>360.42</v>
      </c>
      <c r="Q715" s="827">
        <v>0.2142857142857143</v>
      </c>
      <c r="R715" s="822">
        <v>3</v>
      </c>
      <c r="S715" s="827">
        <v>0.21428571428571427</v>
      </c>
      <c r="T715" s="826">
        <v>1.5</v>
      </c>
      <c r="U715" s="828">
        <v>0.21428571428571427</v>
      </c>
    </row>
    <row r="716" spans="1:21" ht="14.45" customHeight="1" x14ac:dyDescent="0.2">
      <c r="A716" s="821">
        <v>50</v>
      </c>
      <c r="B716" s="822" t="s">
        <v>2403</v>
      </c>
      <c r="C716" s="822" t="s">
        <v>2409</v>
      </c>
      <c r="D716" s="823" t="s">
        <v>3849</v>
      </c>
      <c r="E716" s="824" t="s">
        <v>2427</v>
      </c>
      <c r="F716" s="822" t="s">
        <v>2404</v>
      </c>
      <c r="G716" s="822" t="s">
        <v>2781</v>
      </c>
      <c r="H716" s="822" t="s">
        <v>329</v>
      </c>
      <c r="I716" s="822" t="s">
        <v>3388</v>
      </c>
      <c r="J716" s="822" t="s">
        <v>2783</v>
      </c>
      <c r="K716" s="822" t="s">
        <v>3389</v>
      </c>
      <c r="L716" s="825">
        <v>240.27</v>
      </c>
      <c r="M716" s="825">
        <v>1201.3500000000001</v>
      </c>
      <c r="N716" s="822">
        <v>5</v>
      </c>
      <c r="O716" s="826">
        <v>2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50</v>
      </c>
      <c r="B717" s="822" t="s">
        <v>2403</v>
      </c>
      <c r="C717" s="822" t="s">
        <v>2409</v>
      </c>
      <c r="D717" s="823" t="s">
        <v>3849</v>
      </c>
      <c r="E717" s="824" t="s">
        <v>2427</v>
      </c>
      <c r="F717" s="822" t="s">
        <v>2404</v>
      </c>
      <c r="G717" s="822" t="s">
        <v>2781</v>
      </c>
      <c r="H717" s="822" t="s">
        <v>329</v>
      </c>
      <c r="I717" s="822" t="s">
        <v>3390</v>
      </c>
      <c r="J717" s="822" t="s">
        <v>2783</v>
      </c>
      <c r="K717" s="822" t="s">
        <v>3391</v>
      </c>
      <c r="L717" s="825">
        <v>120.14</v>
      </c>
      <c r="M717" s="825">
        <v>480.56</v>
      </c>
      <c r="N717" s="822">
        <v>4</v>
      </c>
      <c r="O717" s="826">
        <v>0.5</v>
      </c>
      <c r="P717" s="825">
        <v>480.56</v>
      </c>
      <c r="Q717" s="827">
        <v>1</v>
      </c>
      <c r="R717" s="822">
        <v>4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50</v>
      </c>
      <c r="B718" s="822" t="s">
        <v>2403</v>
      </c>
      <c r="C718" s="822" t="s">
        <v>2409</v>
      </c>
      <c r="D718" s="823" t="s">
        <v>3849</v>
      </c>
      <c r="E718" s="824" t="s">
        <v>2427</v>
      </c>
      <c r="F718" s="822" t="s">
        <v>2404</v>
      </c>
      <c r="G718" s="822" t="s">
        <v>2546</v>
      </c>
      <c r="H718" s="822" t="s">
        <v>329</v>
      </c>
      <c r="I718" s="822" t="s">
        <v>2784</v>
      </c>
      <c r="J718" s="822" t="s">
        <v>1291</v>
      </c>
      <c r="K718" s="822" t="s">
        <v>2785</v>
      </c>
      <c r="L718" s="825">
        <v>210.38</v>
      </c>
      <c r="M718" s="825">
        <v>4838.7400000000016</v>
      </c>
      <c r="N718" s="822">
        <v>23</v>
      </c>
      <c r="O718" s="826">
        <v>14</v>
      </c>
      <c r="P718" s="825">
        <v>1472.6600000000003</v>
      </c>
      <c r="Q718" s="827">
        <v>0.30434782608695649</v>
      </c>
      <c r="R718" s="822">
        <v>7</v>
      </c>
      <c r="S718" s="827">
        <v>0.30434782608695654</v>
      </c>
      <c r="T718" s="826">
        <v>4</v>
      </c>
      <c r="U718" s="828">
        <v>0.2857142857142857</v>
      </c>
    </row>
    <row r="719" spans="1:21" ht="14.45" customHeight="1" x14ac:dyDescent="0.2">
      <c r="A719" s="821">
        <v>50</v>
      </c>
      <c r="B719" s="822" t="s">
        <v>2403</v>
      </c>
      <c r="C719" s="822" t="s">
        <v>2409</v>
      </c>
      <c r="D719" s="823" t="s">
        <v>3849</v>
      </c>
      <c r="E719" s="824" t="s">
        <v>2427</v>
      </c>
      <c r="F719" s="822" t="s">
        <v>2404</v>
      </c>
      <c r="G719" s="822" t="s">
        <v>2546</v>
      </c>
      <c r="H719" s="822" t="s">
        <v>329</v>
      </c>
      <c r="I719" s="822" t="s">
        <v>2547</v>
      </c>
      <c r="J719" s="822" t="s">
        <v>1291</v>
      </c>
      <c r="K719" s="822" t="s">
        <v>2548</v>
      </c>
      <c r="L719" s="825">
        <v>42.08</v>
      </c>
      <c r="M719" s="825">
        <v>84.16</v>
      </c>
      <c r="N719" s="822">
        <v>2</v>
      </c>
      <c r="O719" s="826">
        <v>1</v>
      </c>
      <c r="P719" s="825">
        <v>84.16</v>
      </c>
      <c r="Q719" s="827">
        <v>1</v>
      </c>
      <c r="R719" s="822">
        <v>2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50</v>
      </c>
      <c r="B720" s="822" t="s">
        <v>2403</v>
      </c>
      <c r="C720" s="822" t="s">
        <v>2409</v>
      </c>
      <c r="D720" s="823" t="s">
        <v>3849</v>
      </c>
      <c r="E720" s="824" t="s">
        <v>2427</v>
      </c>
      <c r="F720" s="822" t="s">
        <v>2404</v>
      </c>
      <c r="G720" s="822" t="s">
        <v>2546</v>
      </c>
      <c r="H720" s="822" t="s">
        <v>329</v>
      </c>
      <c r="I720" s="822" t="s">
        <v>3392</v>
      </c>
      <c r="J720" s="822" t="s">
        <v>1291</v>
      </c>
      <c r="K720" s="822" t="s">
        <v>2785</v>
      </c>
      <c r="L720" s="825">
        <v>210.38</v>
      </c>
      <c r="M720" s="825">
        <v>420.76</v>
      </c>
      <c r="N720" s="822">
        <v>2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50</v>
      </c>
      <c r="B721" s="822" t="s">
        <v>2403</v>
      </c>
      <c r="C721" s="822" t="s">
        <v>2409</v>
      </c>
      <c r="D721" s="823" t="s">
        <v>3849</v>
      </c>
      <c r="E721" s="824" t="s">
        <v>2427</v>
      </c>
      <c r="F721" s="822" t="s">
        <v>2404</v>
      </c>
      <c r="G721" s="822" t="s">
        <v>2786</v>
      </c>
      <c r="H721" s="822" t="s">
        <v>329</v>
      </c>
      <c r="I721" s="822" t="s">
        <v>2787</v>
      </c>
      <c r="J721" s="822" t="s">
        <v>1419</v>
      </c>
      <c r="K721" s="822" t="s">
        <v>2788</v>
      </c>
      <c r="L721" s="825">
        <v>42.54</v>
      </c>
      <c r="M721" s="825">
        <v>85.08</v>
      </c>
      <c r="N721" s="822">
        <v>2</v>
      </c>
      <c r="O721" s="826">
        <v>1</v>
      </c>
      <c r="P721" s="825">
        <v>85.08</v>
      </c>
      <c r="Q721" s="827">
        <v>1</v>
      </c>
      <c r="R721" s="822">
        <v>2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50</v>
      </c>
      <c r="B722" s="822" t="s">
        <v>2403</v>
      </c>
      <c r="C722" s="822" t="s">
        <v>2409</v>
      </c>
      <c r="D722" s="823" t="s">
        <v>3849</v>
      </c>
      <c r="E722" s="824" t="s">
        <v>2427</v>
      </c>
      <c r="F722" s="822" t="s">
        <v>2404</v>
      </c>
      <c r="G722" s="822" t="s">
        <v>3393</v>
      </c>
      <c r="H722" s="822" t="s">
        <v>329</v>
      </c>
      <c r="I722" s="822" t="s">
        <v>3394</v>
      </c>
      <c r="J722" s="822" t="s">
        <v>1198</v>
      </c>
      <c r="K722" s="822" t="s">
        <v>3219</v>
      </c>
      <c r="L722" s="825">
        <v>282.05</v>
      </c>
      <c r="M722" s="825">
        <v>1128.2</v>
      </c>
      <c r="N722" s="822">
        <v>4</v>
      </c>
      <c r="O722" s="826">
        <v>1</v>
      </c>
      <c r="P722" s="825">
        <v>564.1</v>
      </c>
      <c r="Q722" s="827">
        <v>0.5</v>
      </c>
      <c r="R722" s="822">
        <v>2</v>
      </c>
      <c r="S722" s="827">
        <v>0.5</v>
      </c>
      <c r="T722" s="826">
        <v>0.5</v>
      </c>
      <c r="U722" s="828">
        <v>0.5</v>
      </c>
    </row>
    <row r="723" spans="1:21" ht="14.45" customHeight="1" x14ac:dyDescent="0.2">
      <c r="A723" s="821">
        <v>50</v>
      </c>
      <c r="B723" s="822" t="s">
        <v>2403</v>
      </c>
      <c r="C723" s="822" t="s">
        <v>2409</v>
      </c>
      <c r="D723" s="823" t="s">
        <v>3849</v>
      </c>
      <c r="E723" s="824" t="s">
        <v>2427</v>
      </c>
      <c r="F723" s="822" t="s">
        <v>2404</v>
      </c>
      <c r="G723" s="822" t="s">
        <v>2549</v>
      </c>
      <c r="H723" s="822" t="s">
        <v>329</v>
      </c>
      <c r="I723" s="822" t="s">
        <v>2550</v>
      </c>
      <c r="J723" s="822" t="s">
        <v>1423</v>
      </c>
      <c r="K723" s="822" t="s">
        <v>2551</v>
      </c>
      <c r="L723" s="825">
        <v>219.37</v>
      </c>
      <c r="M723" s="825">
        <v>877.48</v>
      </c>
      <c r="N723" s="822">
        <v>4</v>
      </c>
      <c r="O723" s="826">
        <v>1.5</v>
      </c>
      <c r="P723" s="825">
        <v>877.48</v>
      </c>
      <c r="Q723" s="827">
        <v>1</v>
      </c>
      <c r="R723" s="822">
        <v>4</v>
      </c>
      <c r="S723" s="827">
        <v>1</v>
      </c>
      <c r="T723" s="826">
        <v>1.5</v>
      </c>
      <c r="U723" s="828">
        <v>1</v>
      </c>
    </row>
    <row r="724" spans="1:21" ht="14.45" customHeight="1" x14ac:dyDescent="0.2">
      <c r="A724" s="821">
        <v>50</v>
      </c>
      <c r="B724" s="822" t="s">
        <v>2403</v>
      </c>
      <c r="C724" s="822" t="s">
        <v>2409</v>
      </c>
      <c r="D724" s="823" t="s">
        <v>3849</v>
      </c>
      <c r="E724" s="824" t="s">
        <v>2427</v>
      </c>
      <c r="F724" s="822" t="s">
        <v>2404</v>
      </c>
      <c r="G724" s="822" t="s">
        <v>3395</v>
      </c>
      <c r="H724" s="822" t="s">
        <v>648</v>
      </c>
      <c r="I724" s="822" t="s">
        <v>2087</v>
      </c>
      <c r="J724" s="822" t="s">
        <v>924</v>
      </c>
      <c r="K724" s="822" t="s">
        <v>2088</v>
      </c>
      <c r="L724" s="825">
        <v>100.1</v>
      </c>
      <c r="M724" s="825">
        <v>100.1</v>
      </c>
      <c r="N724" s="822">
        <v>1</v>
      </c>
      <c r="O724" s="826">
        <v>0.5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50</v>
      </c>
      <c r="B725" s="822" t="s">
        <v>2403</v>
      </c>
      <c r="C725" s="822" t="s">
        <v>2409</v>
      </c>
      <c r="D725" s="823" t="s">
        <v>3849</v>
      </c>
      <c r="E725" s="824" t="s">
        <v>2427</v>
      </c>
      <c r="F725" s="822" t="s">
        <v>2404</v>
      </c>
      <c r="G725" s="822" t="s">
        <v>3395</v>
      </c>
      <c r="H725" s="822" t="s">
        <v>329</v>
      </c>
      <c r="I725" s="822" t="s">
        <v>3396</v>
      </c>
      <c r="J725" s="822" t="s">
        <v>3397</v>
      </c>
      <c r="K725" s="822" t="s">
        <v>3398</v>
      </c>
      <c r="L725" s="825">
        <v>333.68</v>
      </c>
      <c r="M725" s="825">
        <v>1001.04</v>
      </c>
      <c r="N725" s="822">
        <v>3</v>
      </c>
      <c r="O725" s="826">
        <v>2</v>
      </c>
      <c r="P725" s="825">
        <v>333.68</v>
      </c>
      <c r="Q725" s="827">
        <v>0.33333333333333337</v>
      </c>
      <c r="R725" s="822">
        <v>1</v>
      </c>
      <c r="S725" s="827">
        <v>0.33333333333333331</v>
      </c>
      <c r="T725" s="826">
        <v>0.5</v>
      </c>
      <c r="U725" s="828">
        <v>0.25</v>
      </c>
    </row>
    <row r="726" spans="1:21" ht="14.45" customHeight="1" x14ac:dyDescent="0.2">
      <c r="A726" s="821">
        <v>50</v>
      </c>
      <c r="B726" s="822" t="s">
        <v>2403</v>
      </c>
      <c r="C726" s="822" t="s">
        <v>2409</v>
      </c>
      <c r="D726" s="823" t="s">
        <v>3849</v>
      </c>
      <c r="E726" s="824" t="s">
        <v>2427</v>
      </c>
      <c r="F726" s="822" t="s">
        <v>2404</v>
      </c>
      <c r="G726" s="822" t="s">
        <v>3395</v>
      </c>
      <c r="H726" s="822" t="s">
        <v>329</v>
      </c>
      <c r="I726" s="822" t="s">
        <v>3396</v>
      </c>
      <c r="J726" s="822" t="s">
        <v>3397</v>
      </c>
      <c r="K726" s="822" t="s">
        <v>3398</v>
      </c>
      <c r="L726" s="825">
        <v>149.55000000000001</v>
      </c>
      <c r="M726" s="825">
        <v>149.55000000000001</v>
      </c>
      <c r="N726" s="822">
        <v>1</v>
      </c>
      <c r="O726" s="826">
        <v>0.5</v>
      </c>
      <c r="P726" s="825">
        <v>149.55000000000001</v>
      </c>
      <c r="Q726" s="827">
        <v>1</v>
      </c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50</v>
      </c>
      <c r="B727" s="822" t="s">
        <v>2403</v>
      </c>
      <c r="C727" s="822" t="s">
        <v>2409</v>
      </c>
      <c r="D727" s="823" t="s">
        <v>3849</v>
      </c>
      <c r="E727" s="824" t="s">
        <v>2427</v>
      </c>
      <c r="F727" s="822" t="s">
        <v>2404</v>
      </c>
      <c r="G727" s="822" t="s">
        <v>2556</v>
      </c>
      <c r="H727" s="822" t="s">
        <v>329</v>
      </c>
      <c r="I727" s="822" t="s">
        <v>2557</v>
      </c>
      <c r="J727" s="822" t="s">
        <v>1239</v>
      </c>
      <c r="K727" s="822" t="s">
        <v>2558</v>
      </c>
      <c r="L727" s="825">
        <v>79.11</v>
      </c>
      <c r="M727" s="825">
        <v>316.44</v>
      </c>
      <c r="N727" s="822">
        <v>4</v>
      </c>
      <c r="O727" s="826">
        <v>1.5</v>
      </c>
      <c r="P727" s="825">
        <v>316.44</v>
      </c>
      <c r="Q727" s="827">
        <v>1</v>
      </c>
      <c r="R727" s="822">
        <v>4</v>
      </c>
      <c r="S727" s="827">
        <v>1</v>
      </c>
      <c r="T727" s="826">
        <v>1.5</v>
      </c>
      <c r="U727" s="828">
        <v>1</v>
      </c>
    </row>
    <row r="728" spans="1:21" ht="14.45" customHeight="1" x14ac:dyDescent="0.2">
      <c r="A728" s="821">
        <v>50</v>
      </c>
      <c r="B728" s="822" t="s">
        <v>2403</v>
      </c>
      <c r="C728" s="822" t="s">
        <v>2409</v>
      </c>
      <c r="D728" s="823" t="s">
        <v>3849</v>
      </c>
      <c r="E728" s="824" t="s">
        <v>2427</v>
      </c>
      <c r="F728" s="822" t="s">
        <v>2404</v>
      </c>
      <c r="G728" s="822" t="s">
        <v>2556</v>
      </c>
      <c r="H728" s="822" t="s">
        <v>329</v>
      </c>
      <c r="I728" s="822" t="s">
        <v>2792</v>
      </c>
      <c r="J728" s="822" t="s">
        <v>1239</v>
      </c>
      <c r="K728" s="822" t="s">
        <v>1240</v>
      </c>
      <c r="L728" s="825">
        <v>263.68</v>
      </c>
      <c r="M728" s="825">
        <v>5537.2799999999988</v>
      </c>
      <c r="N728" s="822">
        <v>21</v>
      </c>
      <c r="O728" s="826">
        <v>16.5</v>
      </c>
      <c r="P728" s="825">
        <v>1582.0800000000002</v>
      </c>
      <c r="Q728" s="827">
        <v>0.28571428571428581</v>
      </c>
      <c r="R728" s="822">
        <v>6</v>
      </c>
      <c r="S728" s="827">
        <v>0.2857142857142857</v>
      </c>
      <c r="T728" s="826">
        <v>4.5</v>
      </c>
      <c r="U728" s="828">
        <v>0.27272727272727271</v>
      </c>
    </row>
    <row r="729" spans="1:21" ht="14.45" customHeight="1" x14ac:dyDescent="0.2">
      <c r="A729" s="821">
        <v>50</v>
      </c>
      <c r="B729" s="822" t="s">
        <v>2403</v>
      </c>
      <c r="C729" s="822" t="s">
        <v>2409</v>
      </c>
      <c r="D729" s="823" t="s">
        <v>3849</v>
      </c>
      <c r="E729" s="824" t="s">
        <v>2427</v>
      </c>
      <c r="F729" s="822" t="s">
        <v>2404</v>
      </c>
      <c r="G729" s="822" t="s">
        <v>2556</v>
      </c>
      <c r="H729" s="822" t="s">
        <v>329</v>
      </c>
      <c r="I729" s="822" t="s">
        <v>2795</v>
      </c>
      <c r="J729" s="822" t="s">
        <v>2790</v>
      </c>
      <c r="K729" s="822" t="s">
        <v>2796</v>
      </c>
      <c r="L729" s="825">
        <v>118.65</v>
      </c>
      <c r="M729" s="825">
        <v>118.65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50</v>
      </c>
      <c r="B730" s="822" t="s">
        <v>2403</v>
      </c>
      <c r="C730" s="822" t="s">
        <v>2409</v>
      </c>
      <c r="D730" s="823" t="s">
        <v>3849</v>
      </c>
      <c r="E730" s="824" t="s">
        <v>2427</v>
      </c>
      <c r="F730" s="822" t="s">
        <v>2404</v>
      </c>
      <c r="G730" s="822" t="s">
        <v>2556</v>
      </c>
      <c r="H730" s="822" t="s">
        <v>329</v>
      </c>
      <c r="I730" s="822" t="s">
        <v>3399</v>
      </c>
      <c r="J730" s="822" t="s">
        <v>3068</v>
      </c>
      <c r="K730" s="822" t="s">
        <v>3400</v>
      </c>
      <c r="L730" s="825">
        <v>221.48</v>
      </c>
      <c r="M730" s="825">
        <v>221.48</v>
      </c>
      <c r="N730" s="822">
        <v>1</v>
      </c>
      <c r="O730" s="826">
        <v>0.5</v>
      </c>
      <c r="P730" s="825">
        <v>221.48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50</v>
      </c>
      <c r="B731" s="822" t="s">
        <v>2403</v>
      </c>
      <c r="C731" s="822" t="s">
        <v>2409</v>
      </c>
      <c r="D731" s="823" t="s">
        <v>3849</v>
      </c>
      <c r="E731" s="824" t="s">
        <v>2427</v>
      </c>
      <c r="F731" s="822" t="s">
        <v>2404</v>
      </c>
      <c r="G731" s="822" t="s">
        <v>2797</v>
      </c>
      <c r="H731" s="822" t="s">
        <v>648</v>
      </c>
      <c r="I731" s="822" t="s">
        <v>2801</v>
      </c>
      <c r="J731" s="822" t="s">
        <v>2799</v>
      </c>
      <c r="K731" s="822" t="s">
        <v>2802</v>
      </c>
      <c r="L731" s="825">
        <v>131.86000000000001</v>
      </c>
      <c r="M731" s="825">
        <v>1054.8800000000001</v>
      </c>
      <c r="N731" s="822">
        <v>8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50</v>
      </c>
      <c r="B732" s="822" t="s">
        <v>2403</v>
      </c>
      <c r="C732" s="822" t="s">
        <v>2409</v>
      </c>
      <c r="D732" s="823" t="s">
        <v>3849</v>
      </c>
      <c r="E732" s="824" t="s">
        <v>2427</v>
      </c>
      <c r="F732" s="822" t="s">
        <v>2404</v>
      </c>
      <c r="G732" s="822" t="s">
        <v>2797</v>
      </c>
      <c r="H732" s="822" t="s">
        <v>329</v>
      </c>
      <c r="I732" s="822" t="s">
        <v>3401</v>
      </c>
      <c r="J732" s="822" t="s">
        <v>2804</v>
      </c>
      <c r="K732" s="822" t="s">
        <v>3402</v>
      </c>
      <c r="L732" s="825">
        <v>330.58</v>
      </c>
      <c r="M732" s="825">
        <v>2644.64</v>
      </c>
      <c r="N732" s="822">
        <v>8</v>
      </c>
      <c r="O732" s="826">
        <v>7</v>
      </c>
      <c r="P732" s="825">
        <v>661.16</v>
      </c>
      <c r="Q732" s="827">
        <v>0.25</v>
      </c>
      <c r="R732" s="822">
        <v>2</v>
      </c>
      <c r="S732" s="827">
        <v>0.25</v>
      </c>
      <c r="T732" s="826">
        <v>2</v>
      </c>
      <c r="U732" s="828">
        <v>0.2857142857142857</v>
      </c>
    </row>
    <row r="733" spans="1:21" ht="14.45" customHeight="1" x14ac:dyDescent="0.2">
      <c r="A733" s="821">
        <v>50</v>
      </c>
      <c r="B733" s="822" t="s">
        <v>2403</v>
      </c>
      <c r="C733" s="822" t="s">
        <v>2409</v>
      </c>
      <c r="D733" s="823" t="s">
        <v>3849</v>
      </c>
      <c r="E733" s="824" t="s">
        <v>2427</v>
      </c>
      <c r="F733" s="822" t="s">
        <v>2404</v>
      </c>
      <c r="G733" s="822" t="s">
        <v>2797</v>
      </c>
      <c r="H733" s="822" t="s">
        <v>329</v>
      </c>
      <c r="I733" s="822" t="s">
        <v>3403</v>
      </c>
      <c r="J733" s="822" t="s">
        <v>2804</v>
      </c>
      <c r="K733" s="822" t="s">
        <v>3404</v>
      </c>
      <c r="L733" s="825">
        <v>423.86</v>
      </c>
      <c r="M733" s="825">
        <v>423.86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50</v>
      </c>
      <c r="B734" s="822" t="s">
        <v>2403</v>
      </c>
      <c r="C734" s="822" t="s">
        <v>2409</v>
      </c>
      <c r="D734" s="823" t="s">
        <v>3849</v>
      </c>
      <c r="E734" s="824" t="s">
        <v>2427</v>
      </c>
      <c r="F734" s="822" t="s">
        <v>2404</v>
      </c>
      <c r="G734" s="822" t="s">
        <v>2797</v>
      </c>
      <c r="H734" s="822" t="s">
        <v>329</v>
      </c>
      <c r="I734" s="822" t="s">
        <v>3405</v>
      </c>
      <c r="J734" s="822" t="s">
        <v>2804</v>
      </c>
      <c r="K734" s="822" t="s">
        <v>3406</v>
      </c>
      <c r="L734" s="825">
        <v>150.13999999999999</v>
      </c>
      <c r="M734" s="825">
        <v>1201.1199999999999</v>
      </c>
      <c r="N734" s="822">
        <v>8</v>
      </c>
      <c r="O734" s="826">
        <v>3</v>
      </c>
      <c r="P734" s="825">
        <v>1201.1199999999999</v>
      </c>
      <c r="Q734" s="827">
        <v>1</v>
      </c>
      <c r="R734" s="822">
        <v>8</v>
      </c>
      <c r="S734" s="827">
        <v>1</v>
      </c>
      <c r="T734" s="826">
        <v>3</v>
      </c>
      <c r="U734" s="828">
        <v>1</v>
      </c>
    </row>
    <row r="735" spans="1:21" ht="14.45" customHeight="1" x14ac:dyDescent="0.2">
      <c r="A735" s="821">
        <v>50</v>
      </c>
      <c r="B735" s="822" t="s">
        <v>2403</v>
      </c>
      <c r="C735" s="822" t="s">
        <v>2409</v>
      </c>
      <c r="D735" s="823" t="s">
        <v>3849</v>
      </c>
      <c r="E735" s="824" t="s">
        <v>2427</v>
      </c>
      <c r="F735" s="822" t="s">
        <v>2404</v>
      </c>
      <c r="G735" s="822" t="s">
        <v>2805</v>
      </c>
      <c r="H735" s="822" t="s">
        <v>329</v>
      </c>
      <c r="I735" s="822" t="s">
        <v>3407</v>
      </c>
      <c r="J735" s="822" t="s">
        <v>2807</v>
      </c>
      <c r="K735" s="822" t="s">
        <v>3408</v>
      </c>
      <c r="L735" s="825">
        <v>311.12</v>
      </c>
      <c r="M735" s="825">
        <v>311.12</v>
      </c>
      <c r="N735" s="822">
        <v>1</v>
      </c>
      <c r="O735" s="826">
        <v>0.5</v>
      </c>
      <c r="P735" s="825">
        <v>311.12</v>
      </c>
      <c r="Q735" s="827">
        <v>1</v>
      </c>
      <c r="R735" s="822">
        <v>1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50</v>
      </c>
      <c r="B736" s="822" t="s">
        <v>2403</v>
      </c>
      <c r="C736" s="822" t="s">
        <v>2409</v>
      </c>
      <c r="D736" s="823" t="s">
        <v>3849</v>
      </c>
      <c r="E736" s="824" t="s">
        <v>2427</v>
      </c>
      <c r="F736" s="822" t="s">
        <v>2404</v>
      </c>
      <c r="G736" s="822" t="s">
        <v>2805</v>
      </c>
      <c r="H736" s="822" t="s">
        <v>329</v>
      </c>
      <c r="I736" s="822" t="s">
        <v>3409</v>
      </c>
      <c r="J736" s="822" t="s">
        <v>3410</v>
      </c>
      <c r="K736" s="822" t="s">
        <v>3411</v>
      </c>
      <c r="L736" s="825">
        <v>59.88</v>
      </c>
      <c r="M736" s="825">
        <v>1077.8400000000001</v>
      </c>
      <c r="N736" s="822">
        <v>18</v>
      </c>
      <c r="O736" s="826">
        <v>3</v>
      </c>
      <c r="P736" s="825">
        <v>119.76</v>
      </c>
      <c r="Q736" s="827">
        <v>0.1111111111111111</v>
      </c>
      <c r="R736" s="822">
        <v>2</v>
      </c>
      <c r="S736" s="827">
        <v>0.1111111111111111</v>
      </c>
      <c r="T736" s="826">
        <v>1</v>
      </c>
      <c r="U736" s="828">
        <v>0.33333333333333331</v>
      </c>
    </row>
    <row r="737" spans="1:21" ht="14.45" customHeight="1" x14ac:dyDescent="0.2">
      <c r="A737" s="821">
        <v>50</v>
      </c>
      <c r="B737" s="822" t="s">
        <v>2403</v>
      </c>
      <c r="C737" s="822" t="s">
        <v>2409</v>
      </c>
      <c r="D737" s="823" t="s">
        <v>3849</v>
      </c>
      <c r="E737" s="824" t="s">
        <v>2427</v>
      </c>
      <c r="F737" s="822" t="s">
        <v>2404</v>
      </c>
      <c r="G737" s="822" t="s">
        <v>2805</v>
      </c>
      <c r="H737" s="822" t="s">
        <v>648</v>
      </c>
      <c r="I737" s="822" t="s">
        <v>3412</v>
      </c>
      <c r="J737" s="822" t="s">
        <v>2810</v>
      </c>
      <c r="K737" s="822" t="s">
        <v>3413</v>
      </c>
      <c r="L737" s="825">
        <v>103.72</v>
      </c>
      <c r="M737" s="825">
        <v>103.72</v>
      </c>
      <c r="N737" s="822">
        <v>1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50</v>
      </c>
      <c r="B738" s="822" t="s">
        <v>2403</v>
      </c>
      <c r="C738" s="822" t="s">
        <v>2409</v>
      </c>
      <c r="D738" s="823" t="s">
        <v>3849</v>
      </c>
      <c r="E738" s="824" t="s">
        <v>2427</v>
      </c>
      <c r="F738" s="822" t="s">
        <v>2404</v>
      </c>
      <c r="G738" s="822" t="s">
        <v>2805</v>
      </c>
      <c r="H738" s="822" t="s">
        <v>648</v>
      </c>
      <c r="I738" s="822" t="s">
        <v>2809</v>
      </c>
      <c r="J738" s="822" t="s">
        <v>2810</v>
      </c>
      <c r="K738" s="822" t="s">
        <v>2811</v>
      </c>
      <c r="L738" s="825">
        <v>345.69</v>
      </c>
      <c r="M738" s="825">
        <v>10716.389999999996</v>
      </c>
      <c r="N738" s="822">
        <v>31</v>
      </c>
      <c r="O738" s="826">
        <v>22</v>
      </c>
      <c r="P738" s="825">
        <v>4493.9699999999993</v>
      </c>
      <c r="Q738" s="827">
        <v>0.41935483870967755</v>
      </c>
      <c r="R738" s="822">
        <v>13</v>
      </c>
      <c r="S738" s="827">
        <v>0.41935483870967744</v>
      </c>
      <c r="T738" s="826">
        <v>9.5</v>
      </c>
      <c r="U738" s="828">
        <v>0.43181818181818182</v>
      </c>
    </row>
    <row r="739" spans="1:21" ht="14.45" customHeight="1" x14ac:dyDescent="0.2">
      <c r="A739" s="821">
        <v>50</v>
      </c>
      <c r="B739" s="822" t="s">
        <v>2403</v>
      </c>
      <c r="C739" s="822" t="s">
        <v>2409</v>
      </c>
      <c r="D739" s="823" t="s">
        <v>3849</v>
      </c>
      <c r="E739" s="824" t="s">
        <v>2427</v>
      </c>
      <c r="F739" s="822" t="s">
        <v>2404</v>
      </c>
      <c r="G739" s="822" t="s">
        <v>2805</v>
      </c>
      <c r="H739" s="822" t="s">
        <v>648</v>
      </c>
      <c r="I739" s="822" t="s">
        <v>3414</v>
      </c>
      <c r="J739" s="822" t="s">
        <v>2810</v>
      </c>
      <c r="K739" s="822" t="s">
        <v>3415</v>
      </c>
      <c r="L739" s="825">
        <v>86.73</v>
      </c>
      <c r="M739" s="825">
        <v>4423.2299999999996</v>
      </c>
      <c r="N739" s="822">
        <v>51</v>
      </c>
      <c r="O739" s="826">
        <v>11.5</v>
      </c>
      <c r="P739" s="825">
        <v>2081.52</v>
      </c>
      <c r="Q739" s="827">
        <v>0.4705882352941177</v>
      </c>
      <c r="R739" s="822">
        <v>24</v>
      </c>
      <c r="S739" s="827">
        <v>0.47058823529411764</v>
      </c>
      <c r="T739" s="826">
        <v>5.5</v>
      </c>
      <c r="U739" s="828">
        <v>0.47826086956521741</v>
      </c>
    </row>
    <row r="740" spans="1:21" ht="14.45" customHeight="1" x14ac:dyDescent="0.2">
      <c r="A740" s="821">
        <v>50</v>
      </c>
      <c r="B740" s="822" t="s">
        <v>2403</v>
      </c>
      <c r="C740" s="822" t="s">
        <v>2409</v>
      </c>
      <c r="D740" s="823" t="s">
        <v>3849</v>
      </c>
      <c r="E740" s="824" t="s">
        <v>2427</v>
      </c>
      <c r="F740" s="822" t="s">
        <v>2404</v>
      </c>
      <c r="G740" s="822" t="s">
        <v>2805</v>
      </c>
      <c r="H740" s="822" t="s">
        <v>329</v>
      </c>
      <c r="I740" s="822" t="s">
        <v>3416</v>
      </c>
      <c r="J740" s="822" t="s">
        <v>3417</v>
      </c>
      <c r="K740" s="822" t="s">
        <v>3418</v>
      </c>
      <c r="L740" s="825">
        <v>59.88</v>
      </c>
      <c r="M740" s="825">
        <v>598.80000000000007</v>
      </c>
      <c r="N740" s="822">
        <v>10</v>
      </c>
      <c r="O740" s="826">
        <v>2.5</v>
      </c>
      <c r="P740" s="825">
        <v>359.28000000000003</v>
      </c>
      <c r="Q740" s="827">
        <v>0.6</v>
      </c>
      <c r="R740" s="822">
        <v>6</v>
      </c>
      <c r="S740" s="827">
        <v>0.6</v>
      </c>
      <c r="T740" s="826">
        <v>1.5</v>
      </c>
      <c r="U740" s="828">
        <v>0.6</v>
      </c>
    </row>
    <row r="741" spans="1:21" ht="14.45" customHeight="1" x14ac:dyDescent="0.2">
      <c r="A741" s="821">
        <v>50</v>
      </c>
      <c r="B741" s="822" t="s">
        <v>2403</v>
      </c>
      <c r="C741" s="822" t="s">
        <v>2409</v>
      </c>
      <c r="D741" s="823" t="s">
        <v>3849</v>
      </c>
      <c r="E741" s="824" t="s">
        <v>2427</v>
      </c>
      <c r="F741" s="822" t="s">
        <v>2404</v>
      </c>
      <c r="G741" s="822" t="s">
        <v>2559</v>
      </c>
      <c r="H741" s="822" t="s">
        <v>329</v>
      </c>
      <c r="I741" s="822" t="s">
        <v>2560</v>
      </c>
      <c r="J741" s="822" t="s">
        <v>2561</v>
      </c>
      <c r="K741" s="822" t="s">
        <v>2562</v>
      </c>
      <c r="L741" s="825">
        <v>93.43</v>
      </c>
      <c r="M741" s="825">
        <v>1962.03</v>
      </c>
      <c r="N741" s="822">
        <v>21</v>
      </c>
      <c r="O741" s="826">
        <v>4</v>
      </c>
      <c r="P741" s="825">
        <v>654.01</v>
      </c>
      <c r="Q741" s="827">
        <v>0.33333333333333331</v>
      </c>
      <c r="R741" s="822">
        <v>7</v>
      </c>
      <c r="S741" s="827">
        <v>0.33333333333333331</v>
      </c>
      <c r="T741" s="826">
        <v>1.5</v>
      </c>
      <c r="U741" s="828">
        <v>0.375</v>
      </c>
    </row>
    <row r="742" spans="1:21" ht="14.45" customHeight="1" x14ac:dyDescent="0.2">
      <c r="A742" s="821">
        <v>50</v>
      </c>
      <c r="B742" s="822" t="s">
        <v>2403</v>
      </c>
      <c r="C742" s="822" t="s">
        <v>2409</v>
      </c>
      <c r="D742" s="823" t="s">
        <v>3849</v>
      </c>
      <c r="E742" s="824" t="s">
        <v>2427</v>
      </c>
      <c r="F742" s="822" t="s">
        <v>2404</v>
      </c>
      <c r="G742" s="822" t="s">
        <v>3419</v>
      </c>
      <c r="H742" s="822" t="s">
        <v>648</v>
      </c>
      <c r="I742" s="822" t="s">
        <v>3420</v>
      </c>
      <c r="J742" s="822" t="s">
        <v>2065</v>
      </c>
      <c r="K742" s="822" t="s">
        <v>3421</v>
      </c>
      <c r="L742" s="825">
        <v>225.16</v>
      </c>
      <c r="M742" s="825">
        <v>225.16</v>
      </c>
      <c r="N742" s="822">
        <v>1</v>
      </c>
      <c r="O742" s="826">
        <v>1</v>
      </c>
      <c r="P742" s="825">
        <v>225.16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50</v>
      </c>
      <c r="B743" s="822" t="s">
        <v>2403</v>
      </c>
      <c r="C743" s="822" t="s">
        <v>2409</v>
      </c>
      <c r="D743" s="823" t="s">
        <v>3849</v>
      </c>
      <c r="E743" s="824" t="s">
        <v>2427</v>
      </c>
      <c r="F743" s="822" t="s">
        <v>2404</v>
      </c>
      <c r="G743" s="822" t="s">
        <v>3422</v>
      </c>
      <c r="H743" s="822" t="s">
        <v>329</v>
      </c>
      <c r="I743" s="822" t="s">
        <v>3423</v>
      </c>
      <c r="J743" s="822" t="s">
        <v>3424</v>
      </c>
      <c r="K743" s="822" t="s">
        <v>3425</v>
      </c>
      <c r="L743" s="825">
        <v>914.24</v>
      </c>
      <c r="M743" s="825">
        <v>1828.48</v>
      </c>
      <c r="N743" s="822">
        <v>2</v>
      </c>
      <c r="O743" s="826">
        <v>2</v>
      </c>
      <c r="P743" s="825">
        <v>1828.48</v>
      </c>
      <c r="Q743" s="827">
        <v>1</v>
      </c>
      <c r="R743" s="822">
        <v>2</v>
      </c>
      <c r="S743" s="827">
        <v>1</v>
      </c>
      <c r="T743" s="826">
        <v>2</v>
      </c>
      <c r="U743" s="828">
        <v>1</v>
      </c>
    </row>
    <row r="744" spans="1:21" ht="14.45" customHeight="1" x14ac:dyDescent="0.2">
      <c r="A744" s="821">
        <v>50</v>
      </c>
      <c r="B744" s="822" t="s">
        <v>2403</v>
      </c>
      <c r="C744" s="822" t="s">
        <v>2409</v>
      </c>
      <c r="D744" s="823" t="s">
        <v>3849</v>
      </c>
      <c r="E744" s="824" t="s">
        <v>2427</v>
      </c>
      <c r="F744" s="822" t="s">
        <v>2404</v>
      </c>
      <c r="G744" s="822" t="s">
        <v>3422</v>
      </c>
      <c r="H744" s="822" t="s">
        <v>329</v>
      </c>
      <c r="I744" s="822" t="s">
        <v>3426</v>
      </c>
      <c r="J744" s="822" t="s">
        <v>3424</v>
      </c>
      <c r="K744" s="822" t="s">
        <v>3427</v>
      </c>
      <c r="L744" s="825">
        <v>580.38</v>
      </c>
      <c r="M744" s="825">
        <v>580.38</v>
      </c>
      <c r="N744" s="822">
        <v>1</v>
      </c>
      <c r="O744" s="826">
        <v>1</v>
      </c>
      <c r="P744" s="825">
        <v>580.38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50</v>
      </c>
      <c r="B745" s="822" t="s">
        <v>2403</v>
      </c>
      <c r="C745" s="822" t="s">
        <v>2409</v>
      </c>
      <c r="D745" s="823" t="s">
        <v>3849</v>
      </c>
      <c r="E745" s="824" t="s">
        <v>2427</v>
      </c>
      <c r="F745" s="822" t="s">
        <v>2404</v>
      </c>
      <c r="G745" s="822" t="s">
        <v>3074</v>
      </c>
      <c r="H745" s="822" t="s">
        <v>329</v>
      </c>
      <c r="I745" s="822" t="s">
        <v>3428</v>
      </c>
      <c r="J745" s="822" t="s">
        <v>3076</v>
      </c>
      <c r="K745" s="822" t="s">
        <v>3429</v>
      </c>
      <c r="L745" s="825">
        <v>264</v>
      </c>
      <c r="M745" s="825">
        <v>1848</v>
      </c>
      <c r="N745" s="822">
        <v>7</v>
      </c>
      <c r="O745" s="826">
        <v>4.5</v>
      </c>
      <c r="P745" s="825">
        <v>1584</v>
      </c>
      <c r="Q745" s="827">
        <v>0.8571428571428571</v>
      </c>
      <c r="R745" s="822">
        <v>6</v>
      </c>
      <c r="S745" s="827">
        <v>0.8571428571428571</v>
      </c>
      <c r="T745" s="826">
        <v>4</v>
      </c>
      <c r="U745" s="828">
        <v>0.88888888888888884</v>
      </c>
    </row>
    <row r="746" spans="1:21" ht="14.45" customHeight="1" x14ac:dyDescent="0.2">
      <c r="A746" s="821">
        <v>50</v>
      </c>
      <c r="B746" s="822" t="s">
        <v>2403</v>
      </c>
      <c r="C746" s="822" t="s">
        <v>2409</v>
      </c>
      <c r="D746" s="823" t="s">
        <v>3849</v>
      </c>
      <c r="E746" s="824" t="s">
        <v>2427</v>
      </c>
      <c r="F746" s="822" t="s">
        <v>2404</v>
      </c>
      <c r="G746" s="822" t="s">
        <v>2812</v>
      </c>
      <c r="H746" s="822" t="s">
        <v>329</v>
      </c>
      <c r="I746" s="822" t="s">
        <v>2816</v>
      </c>
      <c r="J746" s="822" t="s">
        <v>2814</v>
      </c>
      <c r="K746" s="822" t="s">
        <v>2817</v>
      </c>
      <c r="L746" s="825">
        <v>25.12</v>
      </c>
      <c r="M746" s="825">
        <v>50.24</v>
      </c>
      <c r="N746" s="822">
        <v>2</v>
      </c>
      <c r="O746" s="826">
        <v>1</v>
      </c>
      <c r="P746" s="825">
        <v>50.24</v>
      </c>
      <c r="Q746" s="827">
        <v>1</v>
      </c>
      <c r="R746" s="822">
        <v>2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50</v>
      </c>
      <c r="B747" s="822" t="s">
        <v>2403</v>
      </c>
      <c r="C747" s="822" t="s">
        <v>2409</v>
      </c>
      <c r="D747" s="823" t="s">
        <v>3849</v>
      </c>
      <c r="E747" s="824" t="s">
        <v>2427</v>
      </c>
      <c r="F747" s="822" t="s">
        <v>2404</v>
      </c>
      <c r="G747" s="822" t="s">
        <v>2818</v>
      </c>
      <c r="H747" s="822" t="s">
        <v>329</v>
      </c>
      <c r="I747" s="822" t="s">
        <v>2819</v>
      </c>
      <c r="J747" s="822" t="s">
        <v>2820</v>
      </c>
      <c r="K747" s="822" t="s">
        <v>2821</v>
      </c>
      <c r="L747" s="825">
        <v>131.32</v>
      </c>
      <c r="M747" s="825">
        <v>1969.7999999999997</v>
      </c>
      <c r="N747" s="822">
        <v>15</v>
      </c>
      <c r="O747" s="826">
        <v>3.5</v>
      </c>
      <c r="P747" s="825">
        <v>1181.8799999999999</v>
      </c>
      <c r="Q747" s="827">
        <v>0.6</v>
      </c>
      <c r="R747" s="822">
        <v>9</v>
      </c>
      <c r="S747" s="827">
        <v>0.6</v>
      </c>
      <c r="T747" s="826">
        <v>2.5</v>
      </c>
      <c r="U747" s="828">
        <v>0.7142857142857143</v>
      </c>
    </row>
    <row r="748" spans="1:21" ht="14.45" customHeight="1" x14ac:dyDescent="0.2">
      <c r="A748" s="821">
        <v>50</v>
      </c>
      <c r="B748" s="822" t="s">
        <v>2403</v>
      </c>
      <c r="C748" s="822" t="s">
        <v>2409</v>
      </c>
      <c r="D748" s="823" t="s">
        <v>3849</v>
      </c>
      <c r="E748" s="824" t="s">
        <v>2427</v>
      </c>
      <c r="F748" s="822" t="s">
        <v>2404</v>
      </c>
      <c r="G748" s="822" t="s">
        <v>2818</v>
      </c>
      <c r="H748" s="822" t="s">
        <v>329</v>
      </c>
      <c r="I748" s="822" t="s">
        <v>3430</v>
      </c>
      <c r="J748" s="822" t="s">
        <v>2820</v>
      </c>
      <c r="K748" s="822" t="s">
        <v>3431</v>
      </c>
      <c r="L748" s="825">
        <v>393.94</v>
      </c>
      <c r="M748" s="825">
        <v>1575.76</v>
      </c>
      <c r="N748" s="822">
        <v>4</v>
      </c>
      <c r="O748" s="826">
        <v>2.5</v>
      </c>
      <c r="P748" s="825">
        <v>1181.82</v>
      </c>
      <c r="Q748" s="827">
        <v>0.75</v>
      </c>
      <c r="R748" s="822">
        <v>3</v>
      </c>
      <c r="S748" s="827">
        <v>0.75</v>
      </c>
      <c r="T748" s="826">
        <v>1.5</v>
      </c>
      <c r="U748" s="828">
        <v>0.6</v>
      </c>
    </row>
    <row r="749" spans="1:21" ht="14.45" customHeight="1" x14ac:dyDescent="0.2">
      <c r="A749" s="821">
        <v>50</v>
      </c>
      <c r="B749" s="822" t="s">
        <v>2403</v>
      </c>
      <c r="C749" s="822" t="s">
        <v>2409</v>
      </c>
      <c r="D749" s="823" t="s">
        <v>3849</v>
      </c>
      <c r="E749" s="824" t="s">
        <v>2427</v>
      </c>
      <c r="F749" s="822" t="s">
        <v>2404</v>
      </c>
      <c r="G749" s="822" t="s">
        <v>2818</v>
      </c>
      <c r="H749" s="822" t="s">
        <v>648</v>
      </c>
      <c r="I749" s="822" t="s">
        <v>3432</v>
      </c>
      <c r="J749" s="822" t="s">
        <v>3433</v>
      </c>
      <c r="K749" s="822" t="s">
        <v>3434</v>
      </c>
      <c r="L749" s="825">
        <v>131.32</v>
      </c>
      <c r="M749" s="825">
        <v>1969.7999999999997</v>
      </c>
      <c r="N749" s="822">
        <v>15</v>
      </c>
      <c r="O749" s="826">
        <v>4</v>
      </c>
      <c r="P749" s="825">
        <v>1181.8799999999999</v>
      </c>
      <c r="Q749" s="827">
        <v>0.6</v>
      </c>
      <c r="R749" s="822">
        <v>9</v>
      </c>
      <c r="S749" s="827">
        <v>0.6</v>
      </c>
      <c r="T749" s="826">
        <v>3</v>
      </c>
      <c r="U749" s="828">
        <v>0.75</v>
      </c>
    </row>
    <row r="750" spans="1:21" ht="14.45" customHeight="1" x14ac:dyDescent="0.2">
      <c r="A750" s="821">
        <v>50</v>
      </c>
      <c r="B750" s="822" t="s">
        <v>2403</v>
      </c>
      <c r="C750" s="822" t="s">
        <v>2409</v>
      </c>
      <c r="D750" s="823" t="s">
        <v>3849</v>
      </c>
      <c r="E750" s="824" t="s">
        <v>2427</v>
      </c>
      <c r="F750" s="822" t="s">
        <v>2404</v>
      </c>
      <c r="G750" s="822" t="s">
        <v>2822</v>
      </c>
      <c r="H750" s="822" t="s">
        <v>329</v>
      </c>
      <c r="I750" s="822" t="s">
        <v>2823</v>
      </c>
      <c r="J750" s="822" t="s">
        <v>2824</v>
      </c>
      <c r="K750" s="822" t="s">
        <v>2825</v>
      </c>
      <c r="L750" s="825">
        <v>43.94</v>
      </c>
      <c r="M750" s="825">
        <v>43.94</v>
      </c>
      <c r="N750" s="822">
        <v>1</v>
      </c>
      <c r="O750" s="826">
        <v>0.5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50</v>
      </c>
      <c r="B751" s="822" t="s">
        <v>2403</v>
      </c>
      <c r="C751" s="822" t="s">
        <v>2409</v>
      </c>
      <c r="D751" s="823" t="s">
        <v>3849</v>
      </c>
      <c r="E751" s="824" t="s">
        <v>2427</v>
      </c>
      <c r="F751" s="822" t="s">
        <v>2404</v>
      </c>
      <c r="G751" s="822" t="s">
        <v>2822</v>
      </c>
      <c r="H751" s="822" t="s">
        <v>329</v>
      </c>
      <c r="I751" s="822" t="s">
        <v>3435</v>
      </c>
      <c r="J751" s="822" t="s">
        <v>2824</v>
      </c>
      <c r="K751" s="822" t="s">
        <v>3436</v>
      </c>
      <c r="L751" s="825">
        <v>87.87</v>
      </c>
      <c r="M751" s="825">
        <v>702.96</v>
      </c>
      <c r="N751" s="822">
        <v>8</v>
      </c>
      <c r="O751" s="826">
        <v>1</v>
      </c>
      <c r="P751" s="825">
        <v>351.48</v>
      </c>
      <c r="Q751" s="827">
        <v>0.5</v>
      </c>
      <c r="R751" s="822">
        <v>4</v>
      </c>
      <c r="S751" s="827">
        <v>0.5</v>
      </c>
      <c r="T751" s="826">
        <v>0.5</v>
      </c>
      <c r="U751" s="828">
        <v>0.5</v>
      </c>
    </row>
    <row r="752" spans="1:21" ht="14.45" customHeight="1" x14ac:dyDescent="0.2">
      <c r="A752" s="821">
        <v>50</v>
      </c>
      <c r="B752" s="822" t="s">
        <v>2403</v>
      </c>
      <c r="C752" s="822" t="s">
        <v>2409</v>
      </c>
      <c r="D752" s="823" t="s">
        <v>3849</v>
      </c>
      <c r="E752" s="824" t="s">
        <v>2427</v>
      </c>
      <c r="F752" s="822" t="s">
        <v>2404</v>
      </c>
      <c r="G752" s="822" t="s">
        <v>2826</v>
      </c>
      <c r="H752" s="822" t="s">
        <v>648</v>
      </c>
      <c r="I752" s="822" t="s">
        <v>3437</v>
      </c>
      <c r="J752" s="822" t="s">
        <v>1017</v>
      </c>
      <c r="K752" s="822" t="s">
        <v>3438</v>
      </c>
      <c r="L752" s="825">
        <v>218.73</v>
      </c>
      <c r="M752" s="825">
        <v>437.46</v>
      </c>
      <c r="N752" s="822">
        <v>2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50</v>
      </c>
      <c r="B753" s="822" t="s">
        <v>2403</v>
      </c>
      <c r="C753" s="822" t="s">
        <v>2409</v>
      </c>
      <c r="D753" s="823" t="s">
        <v>3849</v>
      </c>
      <c r="E753" s="824" t="s">
        <v>2427</v>
      </c>
      <c r="F753" s="822" t="s">
        <v>2404</v>
      </c>
      <c r="G753" s="822" t="s">
        <v>2826</v>
      </c>
      <c r="H753" s="822" t="s">
        <v>648</v>
      </c>
      <c r="I753" s="822" t="s">
        <v>2048</v>
      </c>
      <c r="J753" s="822" t="s">
        <v>1017</v>
      </c>
      <c r="K753" s="822" t="s">
        <v>1018</v>
      </c>
      <c r="L753" s="825">
        <v>729.09</v>
      </c>
      <c r="M753" s="825">
        <v>5832.7199999999993</v>
      </c>
      <c r="N753" s="822">
        <v>8</v>
      </c>
      <c r="O753" s="826">
        <v>5.5</v>
      </c>
      <c r="P753" s="825">
        <v>3645.45</v>
      </c>
      <c r="Q753" s="827">
        <v>0.625</v>
      </c>
      <c r="R753" s="822">
        <v>5</v>
      </c>
      <c r="S753" s="827">
        <v>0.625</v>
      </c>
      <c r="T753" s="826">
        <v>3.5</v>
      </c>
      <c r="U753" s="828">
        <v>0.63636363636363635</v>
      </c>
    </row>
    <row r="754" spans="1:21" ht="14.45" customHeight="1" x14ac:dyDescent="0.2">
      <c r="A754" s="821">
        <v>50</v>
      </c>
      <c r="B754" s="822" t="s">
        <v>2403</v>
      </c>
      <c r="C754" s="822" t="s">
        <v>2409</v>
      </c>
      <c r="D754" s="823" t="s">
        <v>3849</v>
      </c>
      <c r="E754" s="824" t="s">
        <v>2427</v>
      </c>
      <c r="F754" s="822" t="s">
        <v>2404</v>
      </c>
      <c r="G754" s="822" t="s">
        <v>1300</v>
      </c>
      <c r="H754" s="822" t="s">
        <v>648</v>
      </c>
      <c r="I754" s="822" t="s">
        <v>1937</v>
      </c>
      <c r="J754" s="822" t="s">
        <v>1935</v>
      </c>
      <c r="K754" s="822" t="s">
        <v>1938</v>
      </c>
      <c r="L754" s="825">
        <v>184.74</v>
      </c>
      <c r="M754" s="825">
        <v>1108.44</v>
      </c>
      <c r="N754" s="822">
        <v>6</v>
      </c>
      <c r="O754" s="826">
        <v>4.5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50</v>
      </c>
      <c r="B755" s="822" t="s">
        <v>2403</v>
      </c>
      <c r="C755" s="822" t="s">
        <v>2409</v>
      </c>
      <c r="D755" s="823" t="s">
        <v>3849</v>
      </c>
      <c r="E755" s="824" t="s">
        <v>2427</v>
      </c>
      <c r="F755" s="822" t="s">
        <v>2404</v>
      </c>
      <c r="G755" s="822" t="s">
        <v>1300</v>
      </c>
      <c r="H755" s="822" t="s">
        <v>648</v>
      </c>
      <c r="I755" s="822" t="s">
        <v>1939</v>
      </c>
      <c r="J755" s="822" t="s">
        <v>1940</v>
      </c>
      <c r="K755" s="822" t="s">
        <v>1941</v>
      </c>
      <c r="L755" s="825">
        <v>120.61</v>
      </c>
      <c r="M755" s="825">
        <v>723.66</v>
      </c>
      <c r="N755" s="822">
        <v>6</v>
      </c>
      <c r="O755" s="826">
        <v>3</v>
      </c>
      <c r="P755" s="825">
        <v>361.83</v>
      </c>
      <c r="Q755" s="827">
        <v>0.5</v>
      </c>
      <c r="R755" s="822">
        <v>3</v>
      </c>
      <c r="S755" s="827">
        <v>0.5</v>
      </c>
      <c r="T755" s="826">
        <v>1</v>
      </c>
      <c r="U755" s="828">
        <v>0.33333333333333331</v>
      </c>
    </row>
    <row r="756" spans="1:21" ht="14.45" customHeight="1" x14ac:dyDescent="0.2">
      <c r="A756" s="821">
        <v>50</v>
      </c>
      <c r="B756" s="822" t="s">
        <v>2403</v>
      </c>
      <c r="C756" s="822" t="s">
        <v>2409</v>
      </c>
      <c r="D756" s="823" t="s">
        <v>3849</v>
      </c>
      <c r="E756" s="824" t="s">
        <v>2427</v>
      </c>
      <c r="F756" s="822" t="s">
        <v>2404</v>
      </c>
      <c r="G756" s="822" t="s">
        <v>2830</v>
      </c>
      <c r="H756" s="822" t="s">
        <v>329</v>
      </c>
      <c r="I756" s="822" t="s">
        <v>3439</v>
      </c>
      <c r="J756" s="822" t="s">
        <v>3440</v>
      </c>
      <c r="K756" s="822" t="s">
        <v>2223</v>
      </c>
      <c r="L756" s="825">
        <v>0</v>
      </c>
      <c r="M756" s="825">
        <v>0</v>
      </c>
      <c r="N756" s="822">
        <v>10</v>
      </c>
      <c r="O756" s="826">
        <v>2.5</v>
      </c>
      <c r="P756" s="825"/>
      <c r="Q756" s="827"/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50</v>
      </c>
      <c r="B757" s="822" t="s">
        <v>2403</v>
      </c>
      <c r="C757" s="822" t="s">
        <v>2409</v>
      </c>
      <c r="D757" s="823" t="s">
        <v>3849</v>
      </c>
      <c r="E757" s="824" t="s">
        <v>2427</v>
      </c>
      <c r="F757" s="822" t="s">
        <v>2404</v>
      </c>
      <c r="G757" s="822" t="s">
        <v>2830</v>
      </c>
      <c r="H757" s="822" t="s">
        <v>329</v>
      </c>
      <c r="I757" s="822" t="s">
        <v>3441</v>
      </c>
      <c r="J757" s="822" t="s">
        <v>3442</v>
      </c>
      <c r="K757" s="822" t="s">
        <v>2588</v>
      </c>
      <c r="L757" s="825">
        <v>0</v>
      </c>
      <c r="M757" s="825">
        <v>0</v>
      </c>
      <c r="N757" s="822">
        <v>2</v>
      </c>
      <c r="O757" s="826">
        <v>2</v>
      </c>
      <c r="P757" s="825">
        <v>0</v>
      </c>
      <c r="Q757" s="827"/>
      <c r="R757" s="822">
        <v>2</v>
      </c>
      <c r="S757" s="827">
        <v>1</v>
      </c>
      <c r="T757" s="826">
        <v>2</v>
      </c>
      <c r="U757" s="828">
        <v>1</v>
      </c>
    </row>
    <row r="758" spans="1:21" ht="14.45" customHeight="1" x14ac:dyDescent="0.2">
      <c r="A758" s="821">
        <v>50</v>
      </c>
      <c r="B758" s="822" t="s">
        <v>2403</v>
      </c>
      <c r="C758" s="822" t="s">
        <v>2409</v>
      </c>
      <c r="D758" s="823" t="s">
        <v>3849</v>
      </c>
      <c r="E758" s="824" t="s">
        <v>2427</v>
      </c>
      <c r="F758" s="822" t="s">
        <v>2404</v>
      </c>
      <c r="G758" s="822" t="s">
        <v>2830</v>
      </c>
      <c r="H758" s="822" t="s">
        <v>648</v>
      </c>
      <c r="I758" s="822" t="s">
        <v>2224</v>
      </c>
      <c r="J758" s="822" t="s">
        <v>1321</v>
      </c>
      <c r="K758" s="822" t="s">
        <v>2225</v>
      </c>
      <c r="L758" s="825">
        <v>0</v>
      </c>
      <c r="M758" s="825">
        <v>0</v>
      </c>
      <c r="N758" s="822">
        <v>16</v>
      </c>
      <c r="O758" s="826">
        <v>6.5</v>
      </c>
      <c r="P758" s="825">
        <v>0</v>
      </c>
      <c r="Q758" s="827"/>
      <c r="R758" s="822">
        <v>6</v>
      </c>
      <c r="S758" s="827">
        <v>0.375</v>
      </c>
      <c r="T758" s="826">
        <v>3</v>
      </c>
      <c r="U758" s="828">
        <v>0.46153846153846156</v>
      </c>
    </row>
    <row r="759" spans="1:21" ht="14.45" customHeight="1" x14ac:dyDescent="0.2">
      <c r="A759" s="821">
        <v>50</v>
      </c>
      <c r="B759" s="822" t="s">
        <v>2403</v>
      </c>
      <c r="C759" s="822" t="s">
        <v>2409</v>
      </c>
      <c r="D759" s="823" t="s">
        <v>3849</v>
      </c>
      <c r="E759" s="824" t="s">
        <v>2427</v>
      </c>
      <c r="F759" s="822" t="s">
        <v>2404</v>
      </c>
      <c r="G759" s="822" t="s">
        <v>2830</v>
      </c>
      <c r="H759" s="822" t="s">
        <v>648</v>
      </c>
      <c r="I759" s="822" t="s">
        <v>2222</v>
      </c>
      <c r="J759" s="822" t="s">
        <v>1321</v>
      </c>
      <c r="K759" s="822" t="s">
        <v>2223</v>
      </c>
      <c r="L759" s="825">
        <v>0</v>
      </c>
      <c r="M759" s="825">
        <v>0</v>
      </c>
      <c r="N759" s="822">
        <v>1</v>
      </c>
      <c r="O759" s="826">
        <v>0.5</v>
      </c>
      <c r="P759" s="825">
        <v>0</v>
      </c>
      <c r="Q759" s="827"/>
      <c r="R759" s="822">
        <v>1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50</v>
      </c>
      <c r="B760" s="822" t="s">
        <v>2403</v>
      </c>
      <c r="C760" s="822" t="s">
        <v>2409</v>
      </c>
      <c r="D760" s="823" t="s">
        <v>3849</v>
      </c>
      <c r="E760" s="824" t="s">
        <v>2427</v>
      </c>
      <c r="F760" s="822" t="s">
        <v>2404</v>
      </c>
      <c r="G760" s="822" t="s">
        <v>2830</v>
      </c>
      <c r="H760" s="822" t="s">
        <v>329</v>
      </c>
      <c r="I760" s="822" t="s">
        <v>3443</v>
      </c>
      <c r="J760" s="822" t="s">
        <v>3440</v>
      </c>
      <c r="K760" s="822" t="s">
        <v>3160</v>
      </c>
      <c r="L760" s="825">
        <v>0</v>
      </c>
      <c r="M760" s="825">
        <v>0</v>
      </c>
      <c r="N760" s="822">
        <v>5</v>
      </c>
      <c r="O760" s="826">
        <v>1.5</v>
      </c>
      <c r="P760" s="825">
        <v>0</v>
      </c>
      <c r="Q760" s="827"/>
      <c r="R760" s="822">
        <v>2</v>
      </c>
      <c r="S760" s="827">
        <v>0.4</v>
      </c>
      <c r="T760" s="826">
        <v>0.5</v>
      </c>
      <c r="U760" s="828">
        <v>0.33333333333333331</v>
      </c>
    </row>
    <row r="761" spans="1:21" ht="14.45" customHeight="1" x14ac:dyDescent="0.2">
      <c r="A761" s="821">
        <v>50</v>
      </c>
      <c r="B761" s="822" t="s">
        <v>2403</v>
      </c>
      <c r="C761" s="822" t="s">
        <v>2409</v>
      </c>
      <c r="D761" s="823" t="s">
        <v>3849</v>
      </c>
      <c r="E761" s="824" t="s">
        <v>2427</v>
      </c>
      <c r="F761" s="822" t="s">
        <v>2404</v>
      </c>
      <c r="G761" s="822" t="s">
        <v>3444</v>
      </c>
      <c r="H761" s="822" t="s">
        <v>329</v>
      </c>
      <c r="I761" s="822" t="s">
        <v>3445</v>
      </c>
      <c r="J761" s="822" t="s">
        <v>3446</v>
      </c>
      <c r="K761" s="822" t="s">
        <v>3447</v>
      </c>
      <c r="L761" s="825">
        <v>36.51</v>
      </c>
      <c r="M761" s="825">
        <v>73.02</v>
      </c>
      <c r="N761" s="822">
        <v>2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50</v>
      </c>
      <c r="B762" s="822" t="s">
        <v>2403</v>
      </c>
      <c r="C762" s="822" t="s">
        <v>2409</v>
      </c>
      <c r="D762" s="823" t="s">
        <v>3849</v>
      </c>
      <c r="E762" s="824" t="s">
        <v>2427</v>
      </c>
      <c r="F762" s="822" t="s">
        <v>2404</v>
      </c>
      <c r="G762" s="822" t="s">
        <v>2563</v>
      </c>
      <c r="H762" s="822" t="s">
        <v>648</v>
      </c>
      <c r="I762" s="822" t="s">
        <v>2831</v>
      </c>
      <c r="J762" s="822" t="s">
        <v>1970</v>
      </c>
      <c r="K762" s="822" t="s">
        <v>2832</v>
      </c>
      <c r="L762" s="825">
        <v>4961.1400000000003</v>
      </c>
      <c r="M762" s="825">
        <v>4961.1400000000003</v>
      </c>
      <c r="N762" s="822">
        <v>1</v>
      </c>
      <c r="O762" s="826">
        <v>0.5</v>
      </c>
      <c r="P762" s="825">
        <v>4961.1400000000003</v>
      </c>
      <c r="Q762" s="827">
        <v>1</v>
      </c>
      <c r="R762" s="822">
        <v>1</v>
      </c>
      <c r="S762" s="827">
        <v>1</v>
      </c>
      <c r="T762" s="826">
        <v>0.5</v>
      </c>
      <c r="U762" s="828">
        <v>1</v>
      </c>
    </row>
    <row r="763" spans="1:21" ht="14.45" customHeight="1" x14ac:dyDescent="0.2">
      <c r="A763" s="821">
        <v>50</v>
      </c>
      <c r="B763" s="822" t="s">
        <v>2403</v>
      </c>
      <c r="C763" s="822" t="s">
        <v>2409</v>
      </c>
      <c r="D763" s="823" t="s">
        <v>3849</v>
      </c>
      <c r="E763" s="824" t="s">
        <v>2427</v>
      </c>
      <c r="F763" s="822" t="s">
        <v>2404</v>
      </c>
      <c r="G763" s="822" t="s">
        <v>2563</v>
      </c>
      <c r="H763" s="822" t="s">
        <v>648</v>
      </c>
      <c r="I763" s="822" t="s">
        <v>1972</v>
      </c>
      <c r="J763" s="822" t="s">
        <v>1970</v>
      </c>
      <c r="K763" s="822" t="s">
        <v>1973</v>
      </c>
      <c r="L763" s="825">
        <v>1771.84</v>
      </c>
      <c r="M763" s="825">
        <v>147062.72000000003</v>
      </c>
      <c r="N763" s="822">
        <v>83</v>
      </c>
      <c r="O763" s="826">
        <v>23.5</v>
      </c>
      <c r="P763" s="825">
        <v>37208.639999999999</v>
      </c>
      <c r="Q763" s="827">
        <v>0.25301204819277101</v>
      </c>
      <c r="R763" s="822">
        <v>21</v>
      </c>
      <c r="S763" s="827">
        <v>0.25301204819277107</v>
      </c>
      <c r="T763" s="826">
        <v>5.5</v>
      </c>
      <c r="U763" s="828">
        <v>0.23404255319148937</v>
      </c>
    </row>
    <row r="764" spans="1:21" ht="14.45" customHeight="1" x14ac:dyDescent="0.2">
      <c r="A764" s="821">
        <v>50</v>
      </c>
      <c r="B764" s="822" t="s">
        <v>2403</v>
      </c>
      <c r="C764" s="822" t="s">
        <v>2409</v>
      </c>
      <c r="D764" s="823" t="s">
        <v>3849</v>
      </c>
      <c r="E764" s="824" t="s">
        <v>2427</v>
      </c>
      <c r="F764" s="822" t="s">
        <v>2404</v>
      </c>
      <c r="G764" s="822" t="s">
        <v>2563</v>
      </c>
      <c r="H764" s="822" t="s">
        <v>648</v>
      </c>
      <c r="I764" s="822" t="s">
        <v>1972</v>
      </c>
      <c r="J764" s="822" t="s">
        <v>1970</v>
      </c>
      <c r="K764" s="822" t="s">
        <v>1973</v>
      </c>
      <c r="L764" s="825">
        <v>1906.97</v>
      </c>
      <c r="M764" s="825">
        <v>57209.1</v>
      </c>
      <c r="N764" s="822">
        <v>30</v>
      </c>
      <c r="O764" s="826">
        <v>7.5</v>
      </c>
      <c r="P764" s="825">
        <v>11441.82</v>
      </c>
      <c r="Q764" s="827">
        <v>0.2</v>
      </c>
      <c r="R764" s="822">
        <v>6</v>
      </c>
      <c r="S764" s="827">
        <v>0.2</v>
      </c>
      <c r="T764" s="826">
        <v>1.5</v>
      </c>
      <c r="U764" s="828">
        <v>0.2</v>
      </c>
    </row>
    <row r="765" spans="1:21" ht="14.45" customHeight="1" x14ac:dyDescent="0.2">
      <c r="A765" s="821">
        <v>50</v>
      </c>
      <c r="B765" s="822" t="s">
        <v>2403</v>
      </c>
      <c r="C765" s="822" t="s">
        <v>2409</v>
      </c>
      <c r="D765" s="823" t="s">
        <v>3849</v>
      </c>
      <c r="E765" s="824" t="s">
        <v>2427</v>
      </c>
      <c r="F765" s="822" t="s">
        <v>2404</v>
      </c>
      <c r="G765" s="822" t="s">
        <v>2563</v>
      </c>
      <c r="H765" s="822" t="s">
        <v>648</v>
      </c>
      <c r="I765" s="822" t="s">
        <v>1969</v>
      </c>
      <c r="J765" s="822" t="s">
        <v>1970</v>
      </c>
      <c r="K765" s="822" t="s">
        <v>1971</v>
      </c>
      <c r="L765" s="825">
        <v>2669.75</v>
      </c>
      <c r="M765" s="825">
        <v>10679</v>
      </c>
      <c r="N765" s="822">
        <v>4</v>
      </c>
      <c r="O765" s="826">
        <v>3</v>
      </c>
      <c r="P765" s="825">
        <v>2669.75</v>
      </c>
      <c r="Q765" s="827">
        <v>0.25</v>
      </c>
      <c r="R765" s="822">
        <v>1</v>
      </c>
      <c r="S765" s="827">
        <v>0.25</v>
      </c>
      <c r="T765" s="826">
        <v>0.5</v>
      </c>
      <c r="U765" s="828">
        <v>0.16666666666666666</v>
      </c>
    </row>
    <row r="766" spans="1:21" ht="14.45" customHeight="1" x14ac:dyDescent="0.2">
      <c r="A766" s="821">
        <v>50</v>
      </c>
      <c r="B766" s="822" t="s">
        <v>2403</v>
      </c>
      <c r="C766" s="822" t="s">
        <v>2409</v>
      </c>
      <c r="D766" s="823" t="s">
        <v>3849</v>
      </c>
      <c r="E766" s="824" t="s">
        <v>2427</v>
      </c>
      <c r="F766" s="822" t="s">
        <v>2404</v>
      </c>
      <c r="G766" s="822" t="s">
        <v>2563</v>
      </c>
      <c r="H766" s="822" t="s">
        <v>648</v>
      </c>
      <c r="I766" s="822" t="s">
        <v>3448</v>
      </c>
      <c r="J766" s="822" t="s">
        <v>1970</v>
      </c>
      <c r="K766" s="822" t="s">
        <v>3449</v>
      </c>
      <c r="L766" s="825">
        <v>1544.99</v>
      </c>
      <c r="M766" s="825">
        <v>9269.94</v>
      </c>
      <c r="N766" s="822">
        <v>6</v>
      </c>
      <c r="O766" s="826">
        <v>2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50</v>
      </c>
      <c r="B767" s="822" t="s">
        <v>2403</v>
      </c>
      <c r="C767" s="822" t="s">
        <v>2409</v>
      </c>
      <c r="D767" s="823" t="s">
        <v>3849</v>
      </c>
      <c r="E767" s="824" t="s">
        <v>2427</v>
      </c>
      <c r="F767" s="822" t="s">
        <v>2404</v>
      </c>
      <c r="G767" s="822" t="s">
        <v>3450</v>
      </c>
      <c r="H767" s="822" t="s">
        <v>329</v>
      </c>
      <c r="I767" s="822" t="s">
        <v>3451</v>
      </c>
      <c r="J767" s="822" t="s">
        <v>706</v>
      </c>
      <c r="K767" s="822" t="s">
        <v>3452</v>
      </c>
      <c r="L767" s="825">
        <v>193.98</v>
      </c>
      <c r="M767" s="825">
        <v>775.92</v>
      </c>
      <c r="N767" s="822">
        <v>4</v>
      </c>
      <c r="O767" s="826">
        <v>1.5</v>
      </c>
      <c r="P767" s="825">
        <v>581.93999999999994</v>
      </c>
      <c r="Q767" s="827">
        <v>0.75</v>
      </c>
      <c r="R767" s="822">
        <v>3</v>
      </c>
      <c r="S767" s="827">
        <v>0.75</v>
      </c>
      <c r="T767" s="826">
        <v>1</v>
      </c>
      <c r="U767" s="828">
        <v>0.66666666666666663</v>
      </c>
    </row>
    <row r="768" spans="1:21" ht="14.45" customHeight="1" x14ac:dyDescent="0.2">
      <c r="A768" s="821">
        <v>50</v>
      </c>
      <c r="B768" s="822" t="s">
        <v>2403</v>
      </c>
      <c r="C768" s="822" t="s">
        <v>2409</v>
      </c>
      <c r="D768" s="823" t="s">
        <v>3849</v>
      </c>
      <c r="E768" s="824" t="s">
        <v>2427</v>
      </c>
      <c r="F768" s="822" t="s">
        <v>2404</v>
      </c>
      <c r="G768" s="822" t="s">
        <v>3453</v>
      </c>
      <c r="H768" s="822" t="s">
        <v>329</v>
      </c>
      <c r="I768" s="822" t="s">
        <v>3454</v>
      </c>
      <c r="J768" s="822" t="s">
        <v>1200</v>
      </c>
      <c r="K768" s="822" t="s">
        <v>3455</v>
      </c>
      <c r="L768" s="825">
        <v>473.71</v>
      </c>
      <c r="M768" s="825">
        <v>473.71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50</v>
      </c>
      <c r="B769" s="822" t="s">
        <v>2403</v>
      </c>
      <c r="C769" s="822" t="s">
        <v>2409</v>
      </c>
      <c r="D769" s="823" t="s">
        <v>3849</v>
      </c>
      <c r="E769" s="824" t="s">
        <v>2427</v>
      </c>
      <c r="F769" s="822" t="s">
        <v>2404</v>
      </c>
      <c r="G769" s="822" t="s">
        <v>3078</v>
      </c>
      <c r="H769" s="822" t="s">
        <v>329</v>
      </c>
      <c r="I769" s="822" t="s">
        <v>3079</v>
      </c>
      <c r="J769" s="822" t="s">
        <v>3080</v>
      </c>
      <c r="K769" s="822" t="s">
        <v>3081</v>
      </c>
      <c r="L769" s="825">
        <v>900.59</v>
      </c>
      <c r="M769" s="825">
        <v>900.59</v>
      </c>
      <c r="N769" s="822">
        <v>1</v>
      </c>
      <c r="O769" s="826">
        <v>0.5</v>
      </c>
      <c r="P769" s="825">
        <v>900.59</v>
      </c>
      <c r="Q769" s="827">
        <v>1</v>
      </c>
      <c r="R769" s="822">
        <v>1</v>
      </c>
      <c r="S769" s="827">
        <v>1</v>
      </c>
      <c r="T769" s="826">
        <v>0.5</v>
      </c>
      <c r="U769" s="828">
        <v>1</v>
      </c>
    </row>
    <row r="770" spans="1:21" ht="14.45" customHeight="1" x14ac:dyDescent="0.2">
      <c r="A770" s="821">
        <v>50</v>
      </c>
      <c r="B770" s="822" t="s">
        <v>2403</v>
      </c>
      <c r="C770" s="822" t="s">
        <v>2409</v>
      </c>
      <c r="D770" s="823" t="s">
        <v>3849</v>
      </c>
      <c r="E770" s="824" t="s">
        <v>2427</v>
      </c>
      <c r="F770" s="822" t="s">
        <v>2404</v>
      </c>
      <c r="G770" s="822" t="s">
        <v>2837</v>
      </c>
      <c r="H770" s="822" t="s">
        <v>329</v>
      </c>
      <c r="I770" s="822" t="s">
        <v>2838</v>
      </c>
      <c r="J770" s="822" t="s">
        <v>2839</v>
      </c>
      <c r="K770" s="822" t="s">
        <v>2840</v>
      </c>
      <c r="L770" s="825">
        <v>654.95000000000005</v>
      </c>
      <c r="M770" s="825">
        <v>1964.8500000000001</v>
      </c>
      <c r="N770" s="822">
        <v>3</v>
      </c>
      <c r="O770" s="826">
        <v>2.5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50</v>
      </c>
      <c r="B771" s="822" t="s">
        <v>2403</v>
      </c>
      <c r="C771" s="822" t="s">
        <v>2409</v>
      </c>
      <c r="D771" s="823" t="s">
        <v>3849</v>
      </c>
      <c r="E771" s="824" t="s">
        <v>2427</v>
      </c>
      <c r="F771" s="822" t="s">
        <v>2404</v>
      </c>
      <c r="G771" s="822" t="s">
        <v>2837</v>
      </c>
      <c r="H771" s="822" t="s">
        <v>329</v>
      </c>
      <c r="I771" s="822" t="s">
        <v>3456</v>
      </c>
      <c r="J771" s="822" t="s">
        <v>2839</v>
      </c>
      <c r="K771" s="822" t="s">
        <v>3457</v>
      </c>
      <c r="L771" s="825">
        <v>544.38</v>
      </c>
      <c r="M771" s="825">
        <v>1088.76</v>
      </c>
      <c r="N771" s="822">
        <v>2</v>
      </c>
      <c r="O771" s="826">
        <v>1.5</v>
      </c>
      <c r="P771" s="825">
        <v>544.38</v>
      </c>
      <c r="Q771" s="827">
        <v>0.5</v>
      </c>
      <c r="R771" s="822">
        <v>1</v>
      </c>
      <c r="S771" s="827">
        <v>0.5</v>
      </c>
      <c r="T771" s="826">
        <v>1</v>
      </c>
      <c r="U771" s="828">
        <v>0.66666666666666663</v>
      </c>
    </row>
    <row r="772" spans="1:21" ht="14.45" customHeight="1" x14ac:dyDescent="0.2">
      <c r="A772" s="821">
        <v>50</v>
      </c>
      <c r="B772" s="822" t="s">
        <v>2403</v>
      </c>
      <c r="C772" s="822" t="s">
        <v>2409</v>
      </c>
      <c r="D772" s="823" t="s">
        <v>3849</v>
      </c>
      <c r="E772" s="824" t="s">
        <v>2427</v>
      </c>
      <c r="F772" s="822" t="s">
        <v>2404</v>
      </c>
      <c r="G772" s="822" t="s">
        <v>2837</v>
      </c>
      <c r="H772" s="822" t="s">
        <v>329</v>
      </c>
      <c r="I772" s="822" t="s">
        <v>3458</v>
      </c>
      <c r="J772" s="822" t="s">
        <v>2839</v>
      </c>
      <c r="K772" s="822" t="s">
        <v>3459</v>
      </c>
      <c r="L772" s="825">
        <v>181.45</v>
      </c>
      <c r="M772" s="825">
        <v>181.45</v>
      </c>
      <c r="N772" s="822">
        <v>1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50</v>
      </c>
      <c r="B773" s="822" t="s">
        <v>2403</v>
      </c>
      <c r="C773" s="822" t="s">
        <v>2409</v>
      </c>
      <c r="D773" s="823" t="s">
        <v>3849</v>
      </c>
      <c r="E773" s="824" t="s">
        <v>2427</v>
      </c>
      <c r="F773" s="822" t="s">
        <v>2404</v>
      </c>
      <c r="G773" s="822" t="s">
        <v>2837</v>
      </c>
      <c r="H773" s="822" t="s">
        <v>329</v>
      </c>
      <c r="I773" s="822" t="s">
        <v>3460</v>
      </c>
      <c r="J773" s="822" t="s">
        <v>2839</v>
      </c>
      <c r="K773" s="822" t="s">
        <v>3461</v>
      </c>
      <c r="L773" s="825">
        <v>327.49</v>
      </c>
      <c r="M773" s="825">
        <v>327.49</v>
      </c>
      <c r="N773" s="822">
        <v>1</v>
      </c>
      <c r="O773" s="826">
        <v>1</v>
      </c>
      <c r="P773" s="825">
        <v>327.49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50</v>
      </c>
      <c r="B774" s="822" t="s">
        <v>2403</v>
      </c>
      <c r="C774" s="822" t="s">
        <v>2409</v>
      </c>
      <c r="D774" s="823" t="s">
        <v>3849</v>
      </c>
      <c r="E774" s="824" t="s">
        <v>2427</v>
      </c>
      <c r="F774" s="822" t="s">
        <v>2404</v>
      </c>
      <c r="G774" s="822" t="s">
        <v>3462</v>
      </c>
      <c r="H774" s="822" t="s">
        <v>329</v>
      </c>
      <c r="I774" s="822" t="s">
        <v>3463</v>
      </c>
      <c r="J774" s="822" t="s">
        <v>1119</v>
      </c>
      <c r="K774" s="822" t="s">
        <v>3464</v>
      </c>
      <c r="L774" s="825">
        <v>0</v>
      </c>
      <c r="M774" s="825">
        <v>0</v>
      </c>
      <c r="N774" s="822">
        <v>10</v>
      </c>
      <c r="O774" s="826">
        <v>1</v>
      </c>
      <c r="P774" s="825"/>
      <c r="Q774" s="827"/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50</v>
      </c>
      <c r="B775" s="822" t="s">
        <v>2403</v>
      </c>
      <c r="C775" s="822" t="s">
        <v>2409</v>
      </c>
      <c r="D775" s="823" t="s">
        <v>3849</v>
      </c>
      <c r="E775" s="824" t="s">
        <v>2427</v>
      </c>
      <c r="F775" s="822" t="s">
        <v>2404</v>
      </c>
      <c r="G775" s="822" t="s">
        <v>2843</v>
      </c>
      <c r="H775" s="822" t="s">
        <v>648</v>
      </c>
      <c r="I775" s="822" t="s">
        <v>2844</v>
      </c>
      <c r="J775" s="822" t="s">
        <v>1030</v>
      </c>
      <c r="K775" s="822" t="s">
        <v>2845</v>
      </c>
      <c r="L775" s="825">
        <v>414.07</v>
      </c>
      <c r="M775" s="825">
        <v>2484.42</v>
      </c>
      <c r="N775" s="822">
        <v>6</v>
      </c>
      <c r="O775" s="826">
        <v>4</v>
      </c>
      <c r="P775" s="825">
        <v>2484.42</v>
      </c>
      <c r="Q775" s="827">
        <v>1</v>
      </c>
      <c r="R775" s="822">
        <v>6</v>
      </c>
      <c r="S775" s="827">
        <v>1</v>
      </c>
      <c r="T775" s="826">
        <v>4</v>
      </c>
      <c r="U775" s="828">
        <v>1</v>
      </c>
    </row>
    <row r="776" spans="1:21" ht="14.45" customHeight="1" x14ac:dyDescent="0.2">
      <c r="A776" s="821">
        <v>50</v>
      </c>
      <c r="B776" s="822" t="s">
        <v>2403</v>
      </c>
      <c r="C776" s="822" t="s">
        <v>2409</v>
      </c>
      <c r="D776" s="823" t="s">
        <v>3849</v>
      </c>
      <c r="E776" s="824" t="s">
        <v>2427</v>
      </c>
      <c r="F776" s="822" t="s">
        <v>2404</v>
      </c>
      <c r="G776" s="822" t="s">
        <v>3465</v>
      </c>
      <c r="H776" s="822" t="s">
        <v>329</v>
      </c>
      <c r="I776" s="822" t="s">
        <v>3466</v>
      </c>
      <c r="J776" s="822" t="s">
        <v>3467</v>
      </c>
      <c r="K776" s="822" t="s">
        <v>3468</v>
      </c>
      <c r="L776" s="825">
        <v>274.41000000000003</v>
      </c>
      <c r="M776" s="825">
        <v>2469.69</v>
      </c>
      <c r="N776" s="822">
        <v>9</v>
      </c>
      <c r="O776" s="826">
        <v>3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50</v>
      </c>
      <c r="B777" s="822" t="s">
        <v>2403</v>
      </c>
      <c r="C777" s="822" t="s">
        <v>2409</v>
      </c>
      <c r="D777" s="823" t="s">
        <v>3849</v>
      </c>
      <c r="E777" s="824" t="s">
        <v>2427</v>
      </c>
      <c r="F777" s="822" t="s">
        <v>2404</v>
      </c>
      <c r="G777" s="822" t="s">
        <v>3465</v>
      </c>
      <c r="H777" s="822" t="s">
        <v>329</v>
      </c>
      <c r="I777" s="822" t="s">
        <v>3469</v>
      </c>
      <c r="J777" s="822" t="s">
        <v>3467</v>
      </c>
      <c r="K777" s="822" t="s">
        <v>3470</v>
      </c>
      <c r="L777" s="825">
        <v>327.38</v>
      </c>
      <c r="M777" s="825">
        <v>8839.26</v>
      </c>
      <c r="N777" s="822">
        <v>27</v>
      </c>
      <c r="O777" s="826">
        <v>7</v>
      </c>
      <c r="P777" s="825">
        <v>982.14</v>
      </c>
      <c r="Q777" s="827">
        <v>0.1111111111111111</v>
      </c>
      <c r="R777" s="822">
        <v>3</v>
      </c>
      <c r="S777" s="827">
        <v>0.1111111111111111</v>
      </c>
      <c r="T777" s="826">
        <v>1</v>
      </c>
      <c r="U777" s="828">
        <v>0.14285714285714285</v>
      </c>
    </row>
    <row r="778" spans="1:21" ht="14.45" customHeight="1" x14ac:dyDescent="0.2">
      <c r="A778" s="821">
        <v>50</v>
      </c>
      <c r="B778" s="822" t="s">
        <v>2403</v>
      </c>
      <c r="C778" s="822" t="s">
        <v>2409</v>
      </c>
      <c r="D778" s="823" t="s">
        <v>3849</v>
      </c>
      <c r="E778" s="824" t="s">
        <v>2427</v>
      </c>
      <c r="F778" s="822" t="s">
        <v>2404</v>
      </c>
      <c r="G778" s="822" t="s">
        <v>3465</v>
      </c>
      <c r="H778" s="822" t="s">
        <v>329</v>
      </c>
      <c r="I778" s="822" t="s">
        <v>3471</v>
      </c>
      <c r="J778" s="822" t="s">
        <v>3467</v>
      </c>
      <c r="K778" s="822" t="s">
        <v>3472</v>
      </c>
      <c r="L778" s="825">
        <v>823.27</v>
      </c>
      <c r="M778" s="825">
        <v>3293.08</v>
      </c>
      <c r="N778" s="822">
        <v>4</v>
      </c>
      <c r="O778" s="826">
        <v>3.5</v>
      </c>
      <c r="P778" s="825">
        <v>823.27</v>
      </c>
      <c r="Q778" s="827">
        <v>0.25</v>
      </c>
      <c r="R778" s="822">
        <v>1</v>
      </c>
      <c r="S778" s="827">
        <v>0.25</v>
      </c>
      <c r="T778" s="826">
        <v>0.5</v>
      </c>
      <c r="U778" s="828">
        <v>0.14285714285714285</v>
      </c>
    </row>
    <row r="779" spans="1:21" ht="14.45" customHeight="1" x14ac:dyDescent="0.2">
      <c r="A779" s="821">
        <v>50</v>
      </c>
      <c r="B779" s="822" t="s">
        <v>2403</v>
      </c>
      <c r="C779" s="822" t="s">
        <v>2409</v>
      </c>
      <c r="D779" s="823" t="s">
        <v>3849</v>
      </c>
      <c r="E779" s="824" t="s">
        <v>2427</v>
      </c>
      <c r="F779" s="822" t="s">
        <v>2404</v>
      </c>
      <c r="G779" s="822" t="s">
        <v>3465</v>
      </c>
      <c r="H779" s="822" t="s">
        <v>329</v>
      </c>
      <c r="I779" s="822" t="s">
        <v>3473</v>
      </c>
      <c r="J779" s="822" t="s">
        <v>3467</v>
      </c>
      <c r="K779" s="822" t="s">
        <v>3474</v>
      </c>
      <c r="L779" s="825">
        <v>163.69999999999999</v>
      </c>
      <c r="M779" s="825">
        <v>1964.3999999999999</v>
      </c>
      <c r="N779" s="822">
        <v>12</v>
      </c>
      <c r="O779" s="826">
        <v>2.5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50</v>
      </c>
      <c r="B780" s="822" t="s">
        <v>2403</v>
      </c>
      <c r="C780" s="822" t="s">
        <v>2409</v>
      </c>
      <c r="D780" s="823" t="s">
        <v>3849</v>
      </c>
      <c r="E780" s="824" t="s">
        <v>2427</v>
      </c>
      <c r="F780" s="822" t="s">
        <v>2404</v>
      </c>
      <c r="G780" s="822" t="s">
        <v>3082</v>
      </c>
      <c r="H780" s="822" t="s">
        <v>329</v>
      </c>
      <c r="I780" s="822" t="s">
        <v>3475</v>
      </c>
      <c r="J780" s="822" t="s">
        <v>3084</v>
      </c>
      <c r="K780" s="822" t="s">
        <v>3476</v>
      </c>
      <c r="L780" s="825">
        <v>4195.37</v>
      </c>
      <c r="M780" s="825">
        <v>4195.37</v>
      </c>
      <c r="N780" s="822">
        <v>1</v>
      </c>
      <c r="O780" s="826">
        <v>0.5</v>
      </c>
      <c r="P780" s="825">
        <v>4195.37</v>
      </c>
      <c r="Q780" s="827">
        <v>1</v>
      </c>
      <c r="R780" s="822">
        <v>1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50</v>
      </c>
      <c r="B781" s="822" t="s">
        <v>2403</v>
      </c>
      <c r="C781" s="822" t="s">
        <v>2409</v>
      </c>
      <c r="D781" s="823" t="s">
        <v>3849</v>
      </c>
      <c r="E781" s="824" t="s">
        <v>2427</v>
      </c>
      <c r="F781" s="822" t="s">
        <v>2404</v>
      </c>
      <c r="G781" s="822" t="s">
        <v>3082</v>
      </c>
      <c r="H781" s="822" t="s">
        <v>329</v>
      </c>
      <c r="I781" s="822" t="s">
        <v>3475</v>
      </c>
      <c r="J781" s="822" t="s">
        <v>3084</v>
      </c>
      <c r="K781" s="822" t="s">
        <v>3476</v>
      </c>
      <c r="L781" s="825">
        <v>892.8</v>
      </c>
      <c r="M781" s="825">
        <v>892.8</v>
      </c>
      <c r="N781" s="822">
        <v>1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50</v>
      </c>
      <c r="B782" s="822" t="s">
        <v>2403</v>
      </c>
      <c r="C782" s="822" t="s">
        <v>2409</v>
      </c>
      <c r="D782" s="823" t="s">
        <v>3849</v>
      </c>
      <c r="E782" s="824" t="s">
        <v>2427</v>
      </c>
      <c r="F782" s="822" t="s">
        <v>2404</v>
      </c>
      <c r="G782" s="822" t="s">
        <v>3082</v>
      </c>
      <c r="H782" s="822" t="s">
        <v>329</v>
      </c>
      <c r="I782" s="822" t="s">
        <v>3477</v>
      </c>
      <c r="J782" s="822" t="s">
        <v>3084</v>
      </c>
      <c r="K782" s="822" t="s">
        <v>3085</v>
      </c>
      <c r="L782" s="825">
        <v>3968.05</v>
      </c>
      <c r="M782" s="825">
        <v>7936.1</v>
      </c>
      <c r="N782" s="822">
        <v>2</v>
      </c>
      <c r="O782" s="826">
        <v>2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50</v>
      </c>
      <c r="B783" s="822" t="s">
        <v>2403</v>
      </c>
      <c r="C783" s="822" t="s">
        <v>2409</v>
      </c>
      <c r="D783" s="823" t="s">
        <v>3849</v>
      </c>
      <c r="E783" s="824" t="s">
        <v>2427</v>
      </c>
      <c r="F783" s="822" t="s">
        <v>2404</v>
      </c>
      <c r="G783" s="822" t="s">
        <v>3082</v>
      </c>
      <c r="H783" s="822" t="s">
        <v>648</v>
      </c>
      <c r="I783" s="822" t="s">
        <v>3478</v>
      </c>
      <c r="J783" s="822" t="s">
        <v>3479</v>
      </c>
      <c r="K783" s="822" t="s">
        <v>3480</v>
      </c>
      <c r="L783" s="825">
        <v>345.02</v>
      </c>
      <c r="M783" s="825">
        <v>2070.12</v>
      </c>
      <c r="N783" s="822">
        <v>6</v>
      </c>
      <c r="O783" s="826">
        <v>1.5</v>
      </c>
      <c r="P783" s="825">
        <v>1035.06</v>
      </c>
      <c r="Q783" s="827">
        <v>0.5</v>
      </c>
      <c r="R783" s="822">
        <v>3</v>
      </c>
      <c r="S783" s="827">
        <v>0.5</v>
      </c>
      <c r="T783" s="826">
        <v>1</v>
      </c>
      <c r="U783" s="828">
        <v>0.66666666666666663</v>
      </c>
    </row>
    <row r="784" spans="1:21" ht="14.45" customHeight="1" x14ac:dyDescent="0.2">
      <c r="A784" s="821">
        <v>50</v>
      </c>
      <c r="B784" s="822" t="s">
        <v>2403</v>
      </c>
      <c r="C784" s="822" t="s">
        <v>2409</v>
      </c>
      <c r="D784" s="823" t="s">
        <v>3849</v>
      </c>
      <c r="E784" s="824" t="s">
        <v>2427</v>
      </c>
      <c r="F784" s="822" t="s">
        <v>2404</v>
      </c>
      <c r="G784" s="822" t="s">
        <v>2451</v>
      </c>
      <c r="H784" s="822" t="s">
        <v>329</v>
      </c>
      <c r="I784" s="822" t="s">
        <v>3086</v>
      </c>
      <c r="J784" s="822" t="s">
        <v>2453</v>
      </c>
      <c r="K784" s="822" t="s">
        <v>3087</v>
      </c>
      <c r="L784" s="825">
        <v>299.83999999999997</v>
      </c>
      <c r="M784" s="825">
        <v>899.52</v>
      </c>
      <c r="N784" s="822">
        <v>3</v>
      </c>
      <c r="O784" s="826">
        <v>2</v>
      </c>
      <c r="P784" s="825">
        <v>599.67999999999995</v>
      </c>
      <c r="Q784" s="827">
        <v>0.66666666666666663</v>
      </c>
      <c r="R784" s="822">
        <v>2</v>
      </c>
      <c r="S784" s="827">
        <v>0.66666666666666663</v>
      </c>
      <c r="T784" s="826">
        <v>1</v>
      </c>
      <c r="U784" s="828">
        <v>0.5</v>
      </c>
    </row>
    <row r="785" spans="1:21" ht="14.45" customHeight="1" x14ac:dyDescent="0.2">
      <c r="A785" s="821">
        <v>50</v>
      </c>
      <c r="B785" s="822" t="s">
        <v>2403</v>
      </c>
      <c r="C785" s="822" t="s">
        <v>2409</v>
      </c>
      <c r="D785" s="823" t="s">
        <v>3849</v>
      </c>
      <c r="E785" s="824" t="s">
        <v>2427</v>
      </c>
      <c r="F785" s="822" t="s">
        <v>2404</v>
      </c>
      <c r="G785" s="822" t="s">
        <v>2854</v>
      </c>
      <c r="H785" s="822" t="s">
        <v>329</v>
      </c>
      <c r="I785" s="822" t="s">
        <v>2855</v>
      </c>
      <c r="J785" s="822" t="s">
        <v>2856</v>
      </c>
      <c r="K785" s="822" t="s">
        <v>2857</v>
      </c>
      <c r="L785" s="825">
        <v>83.38</v>
      </c>
      <c r="M785" s="825">
        <v>166.76</v>
      </c>
      <c r="N785" s="822">
        <v>2</v>
      </c>
      <c r="O785" s="826">
        <v>0.5</v>
      </c>
      <c r="P785" s="825">
        <v>166.76</v>
      </c>
      <c r="Q785" s="827">
        <v>1</v>
      </c>
      <c r="R785" s="822">
        <v>2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50</v>
      </c>
      <c r="B786" s="822" t="s">
        <v>2403</v>
      </c>
      <c r="C786" s="822" t="s">
        <v>2409</v>
      </c>
      <c r="D786" s="823" t="s">
        <v>3849</v>
      </c>
      <c r="E786" s="824" t="s">
        <v>2427</v>
      </c>
      <c r="F786" s="822" t="s">
        <v>2404</v>
      </c>
      <c r="G786" s="822" t="s">
        <v>2854</v>
      </c>
      <c r="H786" s="822" t="s">
        <v>329</v>
      </c>
      <c r="I786" s="822" t="s">
        <v>2858</v>
      </c>
      <c r="J786" s="822" t="s">
        <v>2856</v>
      </c>
      <c r="K786" s="822" t="s">
        <v>2859</v>
      </c>
      <c r="L786" s="825">
        <v>131.63999999999999</v>
      </c>
      <c r="M786" s="825">
        <v>526.55999999999995</v>
      </c>
      <c r="N786" s="822">
        <v>4</v>
      </c>
      <c r="O786" s="826">
        <v>1.5</v>
      </c>
      <c r="P786" s="825">
        <v>131.63999999999999</v>
      </c>
      <c r="Q786" s="827">
        <v>0.25</v>
      </c>
      <c r="R786" s="822">
        <v>1</v>
      </c>
      <c r="S786" s="827">
        <v>0.25</v>
      </c>
      <c r="T786" s="826">
        <v>1</v>
      </c>
      <c r="U786" s="828">
        <v>0.66666666666666663</v>
      </c>
    </row>
    <row r="787" spans="1:21" ht="14.45" customHeight="1" x14ac:dyDescent="0.2">
      <c r="A787" s="821">
        <v>50</v>
      </c>
      <c r="B787" s="822" t="s">
        <v>2403</v>
      </c>
      <c r="C787" s="822" t="s">
        <v>2409</v>
      </c>
      <c r="D787" s="823" t="s">
        <v>3849</v>
      </c>
      <c r="E787" s="824" t="s">
        <v>2427</v>
      </c>
      <c r="F787" s="822" t="s">
        <v>2404</v>
      </c>
      <c r="G787" s="822" t="s">
        <v>2854</v>
      </c>
      <c r="H787" s="822" t="s">
        <v>329</v>
      </c>
      <c r="I787" s="822" t="s">
        <v>3481</v>
      </c>
      <c r="J787" s="822" t="s">
        <v>2856</v>
      </c>
      <c r="K787" s="822" t="s">
        <v>3482</v>
      </c>
      <c r="L787" s="825">
        <v>118.5</v>
      </c>
      <c r="M787" s="825">
        <v>711</v>
      </c>
      <c r="N787" s="822">
        <v>6</v>
      </c>
      <c r="O787" s="826">
        <v>2.5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50</v>
      </c>
      <c r="B788" s="822" t="s">
        <v>2403</v>
      </c>
      <c r="C788" s="822" t="s">
        <v>2409</v>
      </c>
      <c r="D788" s="823" t="s">
        <v>3849</v>
      </c>
      <c r="E788" s="824" t="s">
        <v>2427</v>
      </c>
      <c r="F788" s="822" t="s">
        <v>2404</v>
      </c>
      <c r="G788" s="822" t="s">
        <v>2447</v>
      </c>
      <c r="H788" s="822" t="s">
        <v>648</v>
      </c>
      <c r="I788" s="822" t="s">
        <v>2117</v>
      </c>
      <c r="J788" s="822" t="s">
        <v>1346</v>
      </c>
      <c r="K788" s="822" t="s">
        <v>2118</v>
      </c>
      <c r="L788" s="825">
        <v>154.36000000000001</v>
      </c>
      <c r="M788" s="825">
        <v>308.72000000000003</v>
      </c>
      <c r="N788" s="822">
        <v>2</v>
      </c>
      <c r="O788" s="826">
        <v>2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50</v>
      </c>
      <c r="B789" s="822" t="s">
        <v>2403</v>
      </c>
      <c r="C789" s="822" t="s">
        <v>2409</v>
      </c>
      <c r="D789" s="823" t="s">
        <v>3849</v>
      </c>
      <c r="E789" s="824" t="s">
        <v>2427</v>
      </c>
      <c r="F789" s="822" t="s">
        <v>2404</v>
      </c>
      <c r="G789" s="822" t="s">
        <v>3483</v>
      </c>
      <c r="H789" s="822" t="s">
        <v>329</v>
      </c>
      <c r="I789" s="822" t="s">
        <v>3484</v>
      </c>
      <c r="J789" s="822" t="s">
        <v>3485</v>
      </c>
      <c r="K789" s="822" t="s">
        <v>3486</v>
      </c>
      <c r="L789" s="825">
        <v>240.7</v>
      </c>
      <c r="M789" s="825">
        <v>722.09999999999991</v>
      </c>
      <c r="N789" s="822">
        <v>3</v>
      </c>
      <c r="O789" s="826">
        <v>1</v>
      </c>
      <c r="P789" s="825">
        <v>722.09999999999991</v>
      </c>
      <c r="Q789" s="827">
        <v>1</v>
      </c>
      <c r="R789" s="822">
        <v>3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50</v>
      </c>
      <c r="B790" s="822" t="s">
        <v>2403</v>
      </c>
      <c r="C790" s="822" t="s">
        <v>2409</v>
      </c>
      <c r="D790" s="823" t="s">
        <v>3849</v>
      </c>
      <c r="E790" s="824" t="s">
        <v>2427</v>
      </c>
      <c r="F790" s="822" t="s">
        <v>2404</v>
      </c>
      <c r="G790" s="822" t="s">
        <v>3483</v>
      </c>
      <c r="H790" s="822" t="s">
        <v>329</v>
      </c>
      <c r="I790" s="822" t="s">
        <v>3487</v>
      </c>
      <c r="J790" s="822" t="s">
        <v>3488</v>
      </c>
      <c r="K790" s="822" t="s">
        <v>3489</v>
      </c>
      <c r="L790" s="825">
        <v>374.79</v>
      </c>
      <c r="M790" s="825">
        <v>2248.7400000000002</v>
      </c>
      <c r="N790" s="822">
        <v>6</v>
      </c>
      <c r="O790" s="826">
        <v>1</v>
      </c>
      <c r="P790" s="825">
        <v>2248.7400000000002</v>
      </c>
      <c r="Q790" s="827">
        <v>1</v>
      </c>
      <c r="R790" s="822">
        <v>6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50</v>
      </c>
      <c r="B791" s="822" t="s">
        <v>2403</v>
      </c>
      <c r="C791" s="822" t="s">
        <v>2409</v>
      </c>
      <c r="D791" s="823" t="s">
        <v>3849</v>
      </c>
      <c r="E791" s="824" t="s">
        <v>2427</v>
      </c>
      <c r="F791" s="822" t="s">
        <v>2404</v>
      </c>
      <c r="G791" s="822" t="s">
        <v>3483</v>
      </c>
      <c r="H791" s="822" t="s">
        <v>329</v>
      </c>
      <c r="I791" s="822" t="s">
        <v>3490</v>
      </c>
      <c r="J791" s="822" t="s">
        <v>3488</v>
      </c>
      <c r="K791" s="822" t="s">
        <v>3489</v>
      </c>
      <c r="L791" s="825">
        <v>374.79</v>
      </c>
      <c r="M791" s="825">
        <v>11618.49</v>
      </c>
      <c r="N791" s="822">
        <v>31</v>
      </c>
      <c r="O791" s="826">
        <v>7</v>
      </c>
      <c r="P791" s="825">
        <v>10119.33</v>
      </c>
      <c r="Q791" s="827">
        <v>0.87096774193548387</v>
      </c>
      <c r="R791" s="822">
        <v>27</v>
      </c>
      <c r="S791" s="827">
        <v>0.87096774193548387</v>
      </c>
      <c r="T791" s="826">
        <v>5</v>
      </c>
      <c r="U791" s="828">
        <v>0.7142857142857143</v>
      </c>
    </row>
    <row r="792" spans="1:21" ht="14.45" customHeight="1" x14ac:dyDescent="0.2">
      <c r="A792" s="821">
        <v>50</v>
      </c>
      <c r="B792" s="822" t="s">
        <v>2403</v>
      </c>
      <c r="C792" s="822" t="s">
        <v>2409</v>
      </c>
      <c r="D792" s="823" t="s">
        <v>3849</v>
      </c>
      <c r="E792" s="824" t="s">
        <v>2427</v>
      </c>
      <c r="F792" s="822" t="s">
        <v>2404</v>
      </c>
      <c r="G792" s="822" t="s">
        <v>2864</v>
      </c>
      <c r="H792" s="822" t="s">
        <v>329</v>
      </c>
      <c r="I792" s="822" t="s">
        <v>3491</v>
      </c>
      <c r="J792" s="822" t="s">
        <v>900</v>
      </c>
      <c r="K792" s="822" t="s">
        <v>3492</v>
      </c>
      <c r="L792" s="825">
        <v>94.28</v>
      </c>
      <c r="M792" s="825">
        <v>94.28</v>
      </c>
      <c r="N792" s="822">
        <v>1</v>
      </c>
      <c r="O792" s="826">
        <v>1</v>
      </c>
      <c r="P792" s="825">
        <v>94.28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50</v>
      </c>
      <c r="B793" s="822" t="s">
        <v>2403</v>
      </c>
      <c r="C793" s="822" t="s">
        <v>2409</v>
      </c>
      <c r="D793" s="823" t="s">
        <v>3849</v>
      </c>
      <c r="E793" s="824" t="s">
        <v>2427</v>
      </c>
      <c r="F793" s="822" t="s">
        <v>2404</v>
      </c>
      <c r="G793" s="822" t="s">
        <v>2864</v>
      </c>
      <c r="H793" s="822" t="s">
        <v>329</v>
      </c>
      <c r="I793" s="822" t="s">
        <v>3493</v>
      </c>
      <c r="J793" s="822" t="s">
        <v>900</v>
      </c>
      <c r="K793" s="822" t="s">
        <v>901</v>
      </c>
      <c r="L793" s="825">
        <v>115.33</v>
      </c>
      <c r="M793" s="825">
        <v>115.33</v>
      </c>
      <c r="N793" s="822">
        <v>1</v>
      </c>
      <c r="O793" s="826">
        <v>1</v>
      </c>
      <c r="P793" s="825">
        <v>115.33</v>
      </c>
      <c r="Q793" s="827">
        <v>1</v>
      </c>
      <c r="R793" s="822">
        <v>1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50</v>
      </c>
      <c r="B794" s="822" t="s">
        <v>2403</v>
      </c>
      <c r="C794" s="822" t="s">
        <v>2409</v>
      </c>
      <c r="D794" s="823" t="s">
        <v>3849</v>
      </c>
      <c r="E794" s="824" t="s">
        <v>2427</v>
      </c>
      <c r="F794" s="822" t="s">
        <v>2404</v>
      </c>
      <c r="G794" s="822" t="s">
        <v>2864</v>
      </c>
      <c r="H794" s="822" t="s">
        <v>648</v>
      </c>
      <c r="I794" s="822" t="s">
        <v>2097</v>
      </c>
      <c r="J794" s="822" t="s">
        <v>2098</v>
      </c>
      <c r="K794" s="822" t="s">
        <v>2099</v>
      </c>
      <c r="L794" s="825">
        <v>126.27</v>
      </c>
      <c r="M794" s="825">
        <v>252.54</v>
      </c>
      <c r="N794" s="822">
        <v>2</v>
      </c>
      <c r="O794" s="826">
        <v>1.5</v>
      </c>
      <c r="P794" s="825">
        <v>126.27</v>
      </c>
      <c r="Q794" s="827">
        <v>0.5</v>
      </c>
      <c r="R794" s="822">
        <v>1</v>
      </c>
      <c r="S794" s="827">
        <v>0.5</v>
      </c>
      <c r="T794" s="826">
        <v>1</v>
      </c>
      <c r="U794" s="828">
        <v>0.66666666666666663</v>
      </c>
    </row>
    <row r="795" spans="1:21" ht="14.45" customHeight="1" x14ac:dyDescent="0.2">
      <c r="A795" s="821">
        <v>50</v>
      </c>
      <c r="B795" s="822" t="s">
        <v>2403</v>
      </c>
      <c r="C795" s="822" t="s">
        <v>2409</v>
      </c>
      <c r="D795" s="823" t="s">
        <v>3849</v>
      </c>
      <c r="E795" s="824" t="s">
        <v>2427</v>
      </c>
      <c r="F795" s="822" t="s">
        <v>2404</v>
      </c>
      <c r="G795" s="822" t="s">
        <v>2864</v>
      </c>
      <c r="H795" s="822" t="s">
        <v>648</v>
      </c>
      <c r="I795" s="822" t="s">
        <v>2297</v>
      </c>
      <c r="J795" s="822" t="s">
        <v>2098</v>
      </c>
      <c r="K795" s="822" t="s">
        <v>2298</v>
      </c>
      <c r="L795" s="825">
        <v>63.14</v>
      </c>
      <c r="M795" s="825">
        <v>63.14</v>
      </c>
      <c r="N795" s="822">
        <v>1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50</v>
      </c>
      <c r="B796" s="822" t="s">
        <v>2403</v>
      </c>
      <c r="C796" s="822" t="s">
        <v>2409</v>
      </c>
      <c r="D796" s="823" t="s">
        <v>3849</v>
      </c>
      <c r="E796" s="824" t="s">
        <v>2427</v>
      </c>
      <c r="F796" s="822" t="s">
        <v>2404</v>
      </c>
      <c r="G796" s="822" t="s">
        <v>2864</v>
      </c>
      <c r="H796" s="822" t="s">
        <v>329</v>
      </c>
      <c r="I796" s="822" t="s">
        <v>2866</v>
      </c>
      <c r="J796" s="822" t="s">
        <v>900</v>
      </c>
      <c r="K796" s="822" t="s">
        <v>2106</v>
      </c>
      <c r="L796" s="825">
        <v>49.08</v>
      </c>
      <c r="M796" s="825">
        <v>49.08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50</v>
      </c>
      <c r="B797" s="822" t="s">
        <v>2403</v>
      </c>
      <c r="C797" s="822" t="s">
        <v>2409</v>
      </c>
      <c r="D797" s="823" t="s">
        <v>3849</v>
      </c>
      <c r="E797" s="824" t="s">
        <v>2427</v>
      </c>
      <c r="F797" s="822" t="s">
        <v>2404</v>
      </c>
      <c r="G797" s="822" t="s">
        <v>2864</v>
      </c>
      <c r="H797" s="822" t="s">
        <v>648</v>
      </c>
      <c r="I797" s="822" t="s">
        <v>2299</v>
      </c>
      <c r="J797" s="822" t="s">
        <v>2098</v>
      </c>
      <c r="K797" s="822" t="s">
        <v>2300</v>
      </c>
      <c r="L797" s="825">
        <v>49.08</v>
      </c>
      <c r="M797" s="825">
        <v>294.48</v>
      </c>
      <c r="N797" s="822">
        <v>6</v>
      </c>
      <c r="O797" s="826">
        <v>5.5</v>
      </c>
      <c r="P797" s="825">
        <v>147.24</v>
      </c>
      <c r="Q797" s="827">
        <v>0.5</v>
      </c>
      <c r="R797" s="822">
        <v>3</v>
      </c>
      <c r="S797" s="827">
        <v>0.5</v>
      </c>
      <c r="T797" s="826">
        <v>3</v>
      </c>
      <c r="U797" s="828">
        <v>0.54545454545454541</v>
      </c>
    </row>
    <row r="798" spans="1:21" ht="14.45" customHeight="1" x14ac:dyDescent="0.2">
      <c r="A798" s="821">
        <v>50</v>
      </c>
      <c r="B798" s="822" t="s">
        <v>2403</v>
      </c>
      <c r="C798" s="822" t="s">
        <v>2409</v>
      </c>
      <c r="D798" s="823" t="s">
        <v>3849</v>
      </c>
      <c r="E798" s="824" t="s">
        <v>2427</v>
      </c>
      <c r="F798" s="822" t="s">
        <v>2404</v>
      </c>
      <c r="G798" s="822" t="s">
        <v>2864</v>
      </c>
      <c r="H798" s="822" t="s">
        <v>648</v>
      </c>
      <c r="I798" s="822" t="s">
        <v>2105</v>
      </c>
      <c r="J798" s="822" t="s">
        <v>900</v>
      </c>
      <c r="K798" s="822" t="s">
        <v>2106</v>
      </c>
      <c r="L798" s="825">
        <v>49.08</v>
      </c>
      <c r="M798" s="825">
        <v>49.08</v>
      </c>
      <c r="N798" s="822">
        <v>1</v>
      </c>
      <c r="O798" s="826">
        <v>1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50</v>
      </c>
      <c r="B799" s="822" t="s">
        <v>2403</v>
      </c>
      <c r="C799" s="822" t="s">
        <v>2409</v>
      </c>
      <c r="D799" s="823" t="s">
        <v>3849</v>
      </c>
      <c r="E799" s="824" t="s">
        <v>2427</v>
      </c>
      <c r="F799" s="822" t="s">
        <v>2404</v>
      </c>
      <c r="G799" s="822" t="s">
        <v>2864</v>
      </c>
      <c r="H799" s="822" t="s">
        <v>648</v>
      </c>
      <c r="I799" s="822" t="s">
        <v>2104</v>
      </c>
      <c r="J799" s="822" t="s">
        <v>900</v>
      </c>
      <c r="K799" s="822" t="s">
        <v>901</v>
      </c>
      <c r="L799" s="825">
        <v>115.33</v>
      </c>
      <c r="M799" s="825">
        <v>115.33</v>
      </c>
      <c r="N799" s="822">
        <v>1</v>
      </c>
      <c r="O799" s="826">
        <v>1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50</v>
      </c>
      <c r="B800" s="822" t="s">
        <v>2403</v>
      </c>
      <c r="C800" s="822" t="s">
        <v>2409</v>
      </c>
      <c r="D800" s="823" t="s">
        <v>3849</v>
      </c>
      <c r="E800" s="824" t="s">
        <v>2427</v>
      </c>
      <c r="F800" s="822" t="s">
        <v>2404</v>
      </c>
      <c r="G800" s="822" t="s">
        <v>3494</v>
      </c>
      <c r="H800" s="822" t="s">
        <v>329</v>
      </c>
      <c r="I800" s="822" t="s">
        <v>3495</v>
      </c>
      <c r="J800" s="822" t="s">
        <v>3496</v>
      </c>
      <c r="K800" s="822" t="s">
        <v>3497</v>
      </c>
      <c r="L800" s="825">
        <v>248.55</v>
      </c>
      <c r="M800" s="825">
        <v>497.1</v>
      </c>
      <c r="N800" s="822">
        <v>2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50</v>
      </c>
      <c r="B801" s="822" t="s">
        <v>2403</v>
      </c>
      <c r="C801" s="822" t="s">
        <v>2409</v>
      </c>
      <c r="D801" s="823" t="s">
        <v>3849</v>
      </c>
      <c r="E801" s="824" t="s">
        <v>2427</v>
      </c>
      <c r="F801" s="822" t="s">
        <v>2404</v>
      </c>
      <c r="G801" s="822" t="s">
        <v>3494</v>
      </c>
      <c r="H801" s="822" t="s">
        <v>329</v>
      </c>
      <c r="I801" s="822" t="s">
        <v>3498</v>
      </c>
      <c r="J801" s="822" t="s">
        <v>3499</v>
      </c>
      <c r="K801" s="822" t="s">
        <v>3500</v>
      </c>
      <c r="L801" s="825">
        <v>248.55</v>
      </c>
      <c r="M801" s="825">
        <v>497.1</v>
      </c>
      <c r="N801" s="822">
        <v>2</v>
      </c>
      <c r="O801" s="826">
        <v>2</v>
      </c>
      <c r="P801" s="825">
        <v>248.55</v>
      </c>
      <c r="Q801" s="827">
        <v>0.5</v>
      </c>
      <c r="R801" s="822">
        <v>1</v>
      </c>
      <c r="S801" s="827">
        <v>0.5</v>
      </c>
      <c r="T801" s="826">
        <v>1</v>
      </c>
      <c r="U801" s="828">
        <v>0.5</v>
      </c>
    </row>
    <row r="802" spans="1:21" ht="14.45" customHeight="1" x14ac:dyDescent="0.2">
      <c r="A802" s="821">
        <v>50</v>
      </c>
      <c r="B802" s="822" t="s">
        <v>2403</v>
      </c>
      <c r="C802" s="822" t="s">
        <v>2409</v>
      </c>
      <c r="D802" s="823" t="s">
        <v>3849</v>
      </c>
      <c r="E802" s="824" t="s">
        <v>2427</v>
      </c>
      <c r="F802" s="822" t="s">
        <v>2404</v>
      </c>
      <c r="G802" s="822" t="s">
        <v>3100</v>
      </c>
      <c r="H802" s="822" t="s">
        <v>329</v>
      </c>
      <c r="I802" s="822" t="s">
        <v>3101</v>
      </c>
      <c r="J802" s="822" t="s">
        <v>3102</v>
      </c>
      <c r="K802" s="822" t="s">
        <v>3103</v>
      </c>
      <c r="L802" s="825">
        <v>345.02</v>
      </c>
      <c r="M802" s="825">
        <v>1035.06</v>
      </c>
      <c r="N802" s="822">
        <v>3</v>
      </c>
      <c r="O802" s="826">
        <v>0.5</v>
      </c>
      <c r="P802" s="825">
        <v>1035.06</v>
      </c>
      <c r="Q802" s="827">
        <v>1</v>
      </c>
      <c r="R802" s="822">
        <v>3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50</v>
      </c>
      <c r="B803" s="822" t="s">
        <v>2403</v>
      </c>
      <c r="C803" s="822" t="s">
        <v>2409</v>
      </c>
      <c r="D803" s="823" t="s">
        <v>3849</v>
      </c>
      <c r="E803" s="824" t="s">
        <v>2427</v>
      </c>
      <c r="F803" s="822" t="s">
        <v>2404</v>
      </c>
      <c r="G803" s="822" t="s">
        <v>3100</v>
      </c>
      <c r="H803" s="822" t="s">
        <v>329</v>
      </c>
      <c r="I803" s="822" t="s">
        <v>3501</v>
      </c>
      <c r="J803" s="822" t="s">
        <v>3502</v>
      </c>
      <c r="K803" s="822" t="s">
        <v>3503</v>
      </c>
      <c r="L803" s="825">
        <v>1276.4000000000001</v>
      </c>
      <c r="M803" s="825">
        <v>2552.8000000000002</v>
      </c>
      <c r="N803" s="822">
        <v>2</v>
      </c>
      <c r="O803" s="826">
        <v>2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50</v>
      </c>
      <c r="B804" s="822" t="s">
        <v>2403</v>
      </c>
      <c r="C804" s="822" t="s">
        <v>2409</v>
      </c>
      <c r="D804" s="823" t="s">
        <v>3849</v>
      </c>
      <c r="E804" s="824" t="s">
        <v>2427</v>
      </c>
      <c r="F804" s="822" t="s">
        <v>2404</v>
      </c>
      <c r="G804" s="822" t="s">
        <v>3100</v>
      </c>
      <c r="H804" s="822" t="s">
        <v>329</v>
      </c>
      <c r="I804" s="822" t="s">
        <v>3115</v>
      </c>
      <c r="J804" s="822" t="s">
        <v>3116</v>
      </c>
      <c r="K804" s="822" t="s">
        <v>3117</v>
      </c>
      <c r="L804" s="825">
        <v>494.14</v>
      </c>
      <c r="M804" s="825">
        <v>4447.26</v>
      </c>
      <c r="N804" s="822">
        <v>9</v>
      </c>
      <c r="O804" s="826">
        <v>2.5</v>
      </c>
      <c r="P804" s="825">
        <v>1482.42</v>
      </c>
      <c r="Q804" s="827">
        <v>0.33333333333333331</v>
      </c>
      <c r="R804" s="822">
        <v>3</v>
      </c>
      <c r="S804" s="827">
        <v>0.33333333333333331</v>
      </c>
      <c r="T804" s="826">
        <v>1</v>
      </c>
      <c r="U804" s="828">
        <v>0.4</v>
      </c>
    </row>
    <row r="805" spans="1:21" ht="14.45" customHeight="1" x14ac:dyDescent="0.2">
      <c r="A805" s="821">
        <v>50</v>
      </c>
      <c r="B805" s="822" t="s">
        <v>2403</v>
      </c>
      <c r="C805" s="822" t="s">
        <v>2409</v>
      </c>
      <c r="D805" s="823" t="s">
        <v>3849</v>
      </c>
      <c r="E805" s="824" t="s">
        <v>2427</v>
      </c>
      <c r="F805" s="822" t="s">
        <v>2404</v>
      </c>
      <c r="G805" s="822" t="s">
        <v>3504</v>
      </c>
      <c r="H805" s="822" t="s">
        <v>329</v>
      </c>
      <c r="I805" s="822" t="s">
        <v>3505</v>
      </c>
      <c r="J805" s="822" t="s">
        <v>3506</v>
      </c>
      <c r="K805" s="822" t="s">
        <v>3507</v>
      </c>
      <c r="L805" s="825">
        <v>6141.8</v>
      </c>
      <c r="M805" s="825">
        <v>36850.800000000003</v>
      </c>
      <c r="N805" s="822">
        <v>6</v>
      </c>
      <c r="O805" s="826">
        <v>5</v>
      </c>
      <c r="P805" s="825">
        <v>24567.200000000001</v>
      </c>
      <c r="Q805" s="827">
        <v>0.66666666666666663</v>
      </c>
      <c r="R805" s="822">
        <v>4</v>
      </c>
      <c r="S805" s="827">
        <v>0.66666666666666663</v>
      </c>
      <c r="T805" s="826">
        <v>3.5</v>
      </c>
      <c r="U805" s="828">
        <v>0.7</v>
      </c>
    </row>
    <row r="806" spans="1:21" ht="14.45" customHeight="1" x14ac:dyDescent="0.2">
      <c r="A806" s="821">
        <v>50</v>
      </c>
      <c r="B806" s="822" t="s">
        <v>2403</v>
      </c>
      <c r="C806" s="822" t="s">
        <v>2409</v>
      </c>
      <c r="D806" s="823" t="s">
        <v>3849</v>
      </c>
      <c r="E806" s="824" t="s">
        <v>2427</v>
      </c>
      <c r="F806" s="822" t="s">
        <v>2404</v>
      </c>
      <c r="G806" s="822" t="s">
        <v>2868</v>
      </c>
      <c r="H806" s="822" t="s">
        <v>329</v>
      </c>
      <c r="I806" s="822" t="s">
        <v>2869</v>
      </c>
      <c r="J806" s="822" t="s">
        <v>1577</v>
      </c>
      <c r="K806" s="822" t="s">
        <v>1578</v>
      </c>
      <c r="L806" s="825">
        <v>121.92</v>
      </c>
      <c r="M806" s="825">
        <v>44622.719999999958</v>
      </c>
      <c r="N806" s="822">
        <v>366</v>
      </c>
      <c r="O806" s="826">
        <v>86.5</v>
      </c>
      <c r="P806" s="825">
        <v>20848.319999999985</v>
      </c>
      <c r="Q806" s="827">
        <v>0.46721311475409849</v>
      </c>
      <c r="R806" s="822">
        <v>171</v>
      </c>
      <c r="S806" s="827">
        <v>0.46721311475409838</v>
      </c>
      <c r="T806" s="826">
        <v>40</v>
      </c>
      <c r="U806" s="828">
        <v>0.46242774566473988</v>
      </c>
    </row>
    <row r="807" spans="1:21" ht="14.45" customHeight="1" x14ac:dyDescent="0.2">
      <c r="A807" s="821">
        <v>50</v>
      </c>
      <c r="B807" s="822" t="s">
        <v>2403</v>
      </c>
      <c r="C807" s="822" t="s">
        <v>2409</v>
      </c>
      <c r="D807" s="823" t="s">
        <v>3849</v>
      </c>
      <c r="E807" s="824" t="s">
        <v>2427</v>
      </c>
      <c r="F807" s="822" t="s">
        <v>2404</v>
      </c>
      <c r="G807" s="822" t="s">
        <v>2868</v>
      </c>
      <c r="H807" s="822" t="s">
        <v>329</v>
      </c>
      <c r="I807" s="822" t="s">
        <v>2869</v>
      </c>
      <c r="J807" s="822" t="s">
        <v>1577</v>
      </c>
      <c r="K807" s="822" t="s">
        <v>1578</v>
      </c>
      <c r="L807" s="825">
        <v>107.27</v>
      </c>
      <c r="M807" s="825">
        <v>6114.3899999999994</v>
      </c>
      <c r="N807" s="822">
        <v>57</v>
      </c>
      <c r="O807" s="826">
        <v>16</v>
      </c>
      <c r="P807" s="825">
        <v>3539.91</v>
      </c>
      <c r="Q807" s="827">
        <v>0.57894736842105265</v>
      </c>
      <c r="R807" s="822">
        <v>33</v>
      </c>
      <c r="S807" s="827">
        <v>0.57894736842105265</v>
      </c>
      <c r="T807" s="826">
        <v>9</v>
      </c>
      <c r="U807" s="828">
        <v>0.5625</v>
      </c>
    </row>
    <row r="808" spans="1:21" ht="14.45" customHeight="1" x14ac:dyDescent="0.2">
      <c r="A808" s="821">
        <v>50</v>
      </c>
      <c r="B808" s="822" t="s">
        <v>2403</v>
      </c>
      <c r="C808" s="822" t="s">
        <v>2409</v>
      </c>
      <c r="D808" s="823" t="s">
        <v>3849</v>
      </c>
      <c r="E808" s="824" t="s">
        <v>2427</v>
      </c>
      <c r="F808" s="822" t="s">
        <v>2404</v>
      </c>
      <c r="G808" s="822" t="s">
        <v>3508</v>
      </c>
      <c r="H808" s="822" t="s">
        <v>329</v>
      </c>
      <c r="I808" s="822" t="s">
        <v>3509</v>
      </c>
      <c r="J808" s="822" t="s">
        <v>3510</v>
      </c>
      <c r="K808" s="822" t="s">
        <v>3511</v>
      </c>
      <c r="L808" s="825">
        <v>140.87</v>
      </c>
      <c r="M808" s="825">
        <v>1690.44</v>
      </c>
      <c r="N808" s="822">
        <v>12</v>
      </c>
      <c r="O808" s="826">
        <v>2.5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50</v>
      </c>
      <c r="B809" s="822" t="s">
        <v>2403</v>
      </c>
      <c r="C809" s="822" t="s">
        <v>2409</v>
      </c>
      <c r="D809" s="823" t="s">
        <v>3849</v>
      </c>
      <c r="E809" s="824" t="s">
        <v>2427</v>
      </c>
      <c r="F809" s="822" t="s">
        <v>2404</v>
      </c>
      <c r="G809" s="822" t="s">
        <v>3508</v>
      </c>
      <c r="H809" s="822" t="s">
        <v>329</v>
      </c>
      <c r="I809" s="822" t="s">
        <v>3512</v>
      </c>
      <c r="J809" s="822" t="s">
        <v>3510</v>
      </c>
      <c r="K809" s="822" t="s">
        <v>3513</v>
      </c>
      <c r="L809" s="825">
        <v>94.29</v>
      </c>
      <c r="M809" s="825">
        <v>94.29</v>
      </c>
      <c r="N809" s="822">
        <v>1</v>
      </c>
      <c r="O809" s="826">
        <v>1</v>
      </c>
      <c r="P809" s="825">
        <v>94.29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50</v>
      </c>
      <c r="B810" s="822" t="s">
        <v>2403</v>
      </c>
      <c r="C810" s="822" t="s">
        <v>2409</v>
      </c>
      <c r="D810" s="823" t="s">
        <v>3849</v>
      </c>
      <c r="E810" s="824" t="s">
        <v>2427</v>
      </c>
      <c r="F810" s="822" t="s">
        <v>2405</v>
      </c>
      <c r="G810" s="822" t="s">
        <v>2870</v>
      </c>
      <c r="H810" s="822" t="s">
        <v>329</v>
      </c>
      <c r="I810" s="822" t="s">
        <v>3514</v>
      </c>
      <c r="J810" s="822" t="s">
        <v>3089</v>
      </c>
      <c r="K810" s="822"/>
      <c r="L810" s="825">
        <v>0</v>
      </c>
      <c r="M810" s="825">
        <v>0</v>
      </c>
      <c r="N810" s="822">
        <v>3</v>
      </c>
      <c r="O810" s="826">
        <v>3</v>
      </c>
      <c r="P810" s="825">
        <v>0</v>
      </c>
      <c r="Q810" s="827"/>
      <c r="R810" s="822">
        <v>3</v>
      </c>
      <c r="S810" s="827">
        <v>1</v>
      </c>
      <c r="T810" s="826">
        <v>3</v>
      </c>
      <c r="U810" s="828">
        <v>1</v>
      </c>
    </row>
    <row r="811" spans="1:21" ht="14.45" customHeight="1" x14ac:dyDescent="0.2">
      <c r="A811" s="821">
        <v>50</v>
      </c>
      <c r="B811" s="822" t="s">
        <v>2403</v>
      </c>
      <c r="C811" s="822" t="s">
        <v>2409</v>
      </c>
      <c r="D811" s="823" t="s">
        <v>3849</v>
      </c>
      <c r="E811" s="824" t="s">
        <v>2427</v>
      </c>
      <c r="F811" s="822" t="s">
        <v>2405</v>
      </c>
      <c r="G811" s="822" t="s">
        <v>2870</v>
      </c>
      <c r="H811" s="822" t="s">
        <v>329</v>
      </c>
      <c r="I811" s="822" t="s">
        <v>3515</v>
      </c>
      <c r="J811" s="822" t="s">
        <v>3089</v>
      </c>
      <c r="K811" s="822"/>
      <c r="L811" s="825">
        <v>0</v>
      </c>
      <c r="M811" s="825">
        <v>0</v>
      </c>
      <c r="N811" s="822">
        <v>1</v>
      </c>
      <c r="O811" s="826">
        <v>1</v>
      </c>
      <c r="P811" s="825">
        <v>0</v>
      </c>
      <c r="Q811" s="827"/>
      <c r="R811" s="822">
        <v>1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50</v>
      </c>
      <c r="B812" s="822" t="s">
        <v>2403</v>
      </c>
      <c r="C812" s="822" t="s">
        <v>2409</v>
      </c>
      <c r="D812" s="823" t="s">
        <v>3849</v>
      </c>
      <c r="E812" s="824" t="s">
        <v>2427</v>
      </c>
      <c r="F812" s="822" t="s">
        <v>2405</v>
      </c>
      <c r="G812" s="822" t="s">
        <v>2870</v>
      </c>
      <c r="H812" s="822" t="s">
        <v>329</v>
      </c>
      <c r="I812" s="822" t="s">
        <v>3516</v>
      </c>
      <c r="J812" s="822" t="s">
        <v>3089</v>
      </c>
      <c r="K812" s="822"/>
      <c r="L812" s="825">
        <v>239.79</v>
      </c>
      <c r="M812" s="825">
        <v>479.58</v>
      </c>
      <c r="N812" s="822">
        <v>2</v>
      </c>
      <c r="O812" s="826">
        <v>1</v>
      </c>
      <c r="P812" s="825">
        <v>479.58</v>
      </c>
      <c r="Q812" s="827">
        <v>1</v>
      </c>
      <c r="R812" s="822">
        <v>2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50</v>
      </c>
      <c r="B813" s="822" t="s">
        <v>2403</v>
      </c>
      <c r="C813" s="822" t="s">
        <v>2409</v>
      </c>
      <c r="D813" s="823" t="s">
        <v>3849</v>
      </c>
      <c r="E813" s="824" t="s">
        <v>2427</v>
      </c>
      <c r="F813" s="822" t="s">
        <v>2406</v>
      </c>
      <c r="G813" s="822" t="s">
        <v>2870</v>
      </c>
      <c r="H813" s="822" t="s">
        <v>329</v>
      </c>
      <c r="I813" s="822" t="s">
        <v>3517</v>
      </c>
      <c r="J813" s="822" t="s">
        <v>3518</v>
      </c>
      <c r="K813" s="822" t="s">
        <v>3519</v>
      </c>
      <c r="L813" s="825">
        <v>410.41</v>
      </c>
      <c r="M813" s="825">
        <v>820.82</v>
      </c>
      <c r="N813" s="822">
        <v>2</v>
      </c>
      <c r="O813" s="826">
        <v>2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50</v>
      </c>
      <c r="B814" s="822" t="s">
        <v>2403</v>
      </c>
      <c r="C814" s="822" t="s">
        <v>2409</v>
      </c>
      <c r="D814" s="823" t="s">
        <v>3849</v>
      </c>
      <c r="E814" s="824" t="s">
        <v>2427</v>
      </c>
      <c r="F814" s="822" t="s">
        <v>2406</v>
      </c>
      <c r="G814" s="822" t="s">
        <v>2870</v>
      </c>
      <c r="H814" s="822" t="s">
        <v>329</v>
      </c>
      <c r="I814" s="822" t="s">
        <v>2871</v>
      </c>
      <c r="J814" s="822" t="s">
        <v>2872</v>
      </c>
      <c r="K814" s="822" t="s">
        <v>2873</v>
      </c>
      <c r="L814" s="825">
        <v>389.82</v>
      </c>
      <c r="M814" s="825">
        <v>13643.699999999995</v>
      </c>
      <c r="N814" s="822">
        <v>35</v>
      </c>
      <c r="O814" s="826">
        <v>32</v>
      </c>
      <c r="P814" s="825">
        <v>13643.699999999995</v>
      </c>
      <c r="Q814" s="827">
        <v>1</v>
      </c>
      <c r="R814" s="822">
        <v>35</v>
      </c>
      <c r="S814" s="827">
        <v>1</v>
      </c>
      <c r="T814" s="826">
        <v>32</v>
      </c>
      <c r="U814" s="828">
        <v>1</v>
      </c>
    </row>
    <row r="815" spans="1:21" ht="14.45" customHeight="1" x14ac:dyDescent="0.2">
      <c r="A815" s="821">
        <v>50</v>
      </c>
      <c r="B815" s="822" t="s">
        <v>2403</v>
      </c>
      <c r="C815" s="822" t="s">
        <v>2409</v>
      </c>
      <c r="D815" s="823" t="s">
        <v>3849</v>
      </c>
      <c r="E815" s="824" t="s">
        <v>2427</v>
      </c>
      <c r="F815" s="822" t="s">
        <v>2406</v>
      </c>
      <c r="G815" s="822" t="s">
        <v>2870</v>
      </c>
      <c r="H815" s="822" t="s">
        <v>329</v>
      </c>
      <c r="I815" s="822" t="s">
        <v>2874</v>
      </c>
      <c r="J815" s="822" t="s">
        <v>2875</v>
      </c>
      <c r="K815" s="822" t="s">
        <v>2876</v>
      </c>
      <c r="L815" s="825">
        <v>389.82</v>
      </c>
      <c r="M815" s="825">
        <v>9745.4999999999964</v>
      </c>
      <c r="N815" s="822">
        <v>25</v>
      </c>
      <c r="O815" s="826">
        <v>25</v>
      </c>
      <c r="P815" s="825">
        <v>9355.6799999999967</v>
      </c>
      <c r="Q815" s="827">
        <v>0.96</v>
      </c>
      <c r="R815" s="822">
        <v>24</v>
      </c>
      <c r="S815" s="827">
        <v>0.96</v>
      </c>
      <c r="T815" s="826">
        <v>24</v>
      </c>
      <c r="U815" s="828">
        <v>0.96</v>
      </c>
    </row>
    <row r="816" spans="1:21" ht="14.45" customHeight="1" x14ac:dyDescent="0.2">
      <c r="A816" s="821">
        <v>50</v>
      </c>
      <c r="B816" s="822" t="s">
        <v>2403</v>
      </c>
      <c r="C816" s="822" t="s">
        <v>2409</v>
      </c>
      <c r="D816" s="823" t="s">
        <v>3849</v>
      </c>
      <c r="E816" s="824" t="s">
        <v>2427</v>
      </c>
      <c r="F816" s="822" t="s">
        <v>2406</v>
      </c>
      <c r="G816" s="822" t="s">
        <v>2870</v>
      </c>
      <c r="H816" s="822" t="s">
        <v>329</v>
      </c>
      <c r="I816" s="822" t="s">
        <v>2877</v>
      </c>
      <c r="J816" s="822" t="s">
        <v>2878</v>
      </c>
      <c r="K816" s="822" t="s">
        <v>2879</v>
      </c>
      <c r="L816" s="825">
        <v>389.82</v>
      </c>
      <c r="M816" s="825">
        <v>8576.0399999999972</v>
      </c>
      <c r="N816" s="822">
        <v>22</v>
      </c>
      <c r="O816" s="826">
        <v>22</v>
      </c>
      <c r="P816" s="825">
        <v>8576.0399999999972</v>
      </c>
      <c r="Q816" s="827">
        <v>1</v>
      </c>
      <c r="R816" s="822">
        <v>22</v>
      </c>
      <c r="S816" s="827">
        <v>1</v>
      </c>
      <c r="T816" s="826">
        <v>22</v>
      </c>
      <c r="U816" s="828">
        <v>1</v>
      </c>
    </row>
    <row r="817" spans="1:21" ht="14.45" customHeight="1" x14ac:dyDescent="0.2">
      <c r="A817" s="821">
        <v>50</v>
      </c>
      <c r="B817" s="822" t="s">
        <v>2403</v>
      </c>
      <c r="C817" s="822" t="s">
        <v>2409</v>
      </c>
      <c r="D817" s="823" t="s">
        <v>3849</v>
      </c>
      <c r="E817" s="824" t="s">
        <v>2427</v>
      </c>
      <c r="F817" s="822" t="s">
        <v>2406</v>
      </c>
      <c r="G817" s="822" t="s">
        <v>2870</v>
      </c>
      <c r="H817" s="822" t="s">
        <v>329</v>
      </c>
      <c r="I817" s="822" t="s">
        <v>3520</v>
      </c>
      <c r="J817" s="822" t="s">
        <v>3521</v>
      </c>
      <c r="K817" s="822" t="s">
        <v>3522</v>
      </c>
      <c r="L817" s="825">
        <v>500.25</v>
      </c>
      <c r="M817" s="825">
        <v>500.25</v>
      </c>
      <c r="N817" s="822">
        <v>1</v>
      </c>
      <c r="O817" s="826">
        <v>1</v>
      </c>
      <c r="P817" s="825">
        <v>500.25</v>
      </c>
      <c r="Q817" s="827">
        <v>1</v>
      </c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50</v>
      </c>
      <c r="B818" s="822" t="s">
        <v>2403</v>
      </c>
      <c r="C818" s="822" t="s">
        <v>2409</v>
      </c>
      <c r="D818" s="823" t="s">
        <v>3849</v>
      </c>
      <c r="E818" s="824" t="s">
        <v>2427</v>
      </c>
      <c r="F818" s="822" t="s">
        <v>2406</v>
      </c>
      <c r="G818" s="822" t="s">
        <v>2870</v>
      </c>
      <c r="H818" s="822" t="s">
        <v>329</v>
      </c>
      <c r="I818" s="822" t="s">
        <v>2880</v>
      </c>
      <c r="J818" s="822" t="s">
        <v>2881</v>
      </c>
      <c r="K818" s="822" t="s">
        <v>2882</v>
      </c>
      <c r="L818" s="825">
        <v>39.1</v>
      </c>
      <c r="M818" s="825">
        <v>9696.7999999999884</v>
      </c>
      <c r="N818" s="822">
        <v>248</v>
      </c>
      <c r="O818" s="826">
        <v>62</v>
      </c>
      <c r="P818" s="825">
        <v>9540.3999999999887</v>
      </c>
      <c r="Q818" s="827">
        <v>0.9838709677419355</v>
      </c>
      <c r="R818" s="822">
        <v>244</v>
      </c>
      <c r="S818" s="827">
        <v>0.9838709677419355</v>
      </c>
      <c r="T818" s="826">
        <v>61</v>
      </c>
      <c r="U818" s="828">
        <v>0.9838709677419355</v>
      </c>
    </row>
    <row r="819" spans="1:21" ht="14.45" customHeight="1" x14ac:dyDescent="0.2">
      <c r="A819" s="821">
        <v>50</v>
      </c>
      <c r="B819" s="822" t="s">
        <v>2403</v>
      </c>
      <c r="C819" s="822" t="s">
        <v>2409</v>
      </c>
      <c r="D819" s="823" t="s">
        <v>3849</v>
      </c>
      <c r="E819" s="824" t="s">
        <v>2427</v>
      </c>
      <c r="F819" s="822" t="s">
        <v>2406</v>
      </c>
      <c r="G819" s="822" t="s">
        <v>2870</v>
      </c>
      <c r="H819" s="822" t="s">
        <v>329</v>
      </c>
      <c r="I819" s="822" t="s">
        <v>2883</v>
      </c>
      <c r="J819" s="822" t="s">
        <v>2881</v>
      </c>
      <c r="K819" s="822" t="s">
        <v>2884</v>
      </c>
      <c r="L819" s="825">
        <v>49.02</v>
      </c>
      <c r="M819" s="825">
        <v>10196.159999999998</v>
      </c>
      <c r="N819" s="822">
        <v>208</v>
      </c>
      <c r="O819" s="826">
        <v>52</v>
      </c>
      <c r="P819" s="825">
        <v>10196.159999999998</v>
      </c>
      <c r="Q819" s="827">
        <v>1</v>
      </c>
      <c r="R819" s="822">
        <v>208</v>
      </c>
      <c r="S819" s="827">
        <v>1</v>
      </c>
      <c r="T819" s="826">
        <v>52</v>
      </c>
      <c r="U819" s="828">
        <v>1</v>
      </c>
    </row>
    <row r="820" spans="1:21" ht="14.45" customHeight="1" x14ac:dyDescent="0.2">
      <c r="A820" s="821">
        <v>50</v>
      </c>
      <c r="B820" s="822" t="s">
        <v>2403</v>
      </c>
      <c r="C820" s="822" t="s">
        <v>2409</v>
      </c>
      <c r="D820" s="823" t="s">
        <v>3849</v>
      </c>
      <c r="E820" s="824" t="s">
        <v>2427</v>
      </c>
      <c r="F820" s="822" t="s">
        <v>2406</v>
      </c>
      <c r="G820" s="822" t="s">
        <v>2870</v>
      </c>
      <c r="H820" s="822" t="s">
        <v>329</v>
      </c>
      <c r="I820" s="822" t="s">
        <v>3523</v>
      </c>
      <c r="J820" s="822" t="s">
        <v>3524</v>
      </c>
      <c r="K820" s="822" t="s">
        <v>3525</v>
      </c>
      <c r="L820" s="825">
        <v>389.82</v>
      </c>
      <c r="M820" s="825">
        <v>389.82</v>
      </c>
      <c r="N820" s="822">
        <v>1</v>
      </c>
      <c r="O820" s="826">
        <v>1</v>
      </c>
      <c r="P820" s="825">
        <v>389.82</v>
      </c>
      <c r="Q820" s="827">
        <v>1</v>
      </c>
      <c r="R820" s="822">
        <v>1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50</v>
      </c>
      <c r="B821" s="822" t="s">
        <v>2403</v>
      </c>
      <c r="C821" s="822" t="s">
        <v>2409</v>
      </c>
      <c r="D821" s="823" t="s">
        <v>3849</v>
      </c>
      <c r="E821" s="824" t="s">
        <v>2427</v>
      </c>
      <c r="F821" s="822" t="s">
        <v>2406</v>
      </c>
      <c r="G821" s="822" t="s">
        <v>2870</v>
      </c>
      <c r="H821" s="822" t="s">
        <v>329</v>
      </c>
      <c r="I821" s="822" t="s">
        <v>3526</v>
      </c>
      <c r="J821" s="822" t="s">
        <v>3527</v>
      </c>
      <c r="K821" s="822" t="s">
        <v>3528</v>
      </c>
      <c r="L821" s="825">
        <v>410</v>
      </c>
      <c r="M821" s="825">
        <v>410</v>
      </c>
      <c r="N821" s="822">
        <v>1</v>
      </c>
      <c r="O821" s="826">
        <v>1</v>
      </c>
      <c r="P821" s="825">
        <v>410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50</v>
      </c>
      <c r="B822" s="822" t="s">
        <v>2403</v>
      </c>
      <c r="C822" s="822" t="s">
        <v>2409</v>
      </c>
      <c r="D822" s="823" t="s">
        <v>3849</v>
      </c>
      <c r="E822" s="824" t="s">
        <v>2428</v>
      </c>
      <c r="F822" s="822" t="s">
        <v>2404</v>
      </c>
      <c r="G822" s="822" t="s">
        <v>2608</v>
      </c>
      <c r="H822" s="822" t="s">
        <v>329</v>
      </c>
      <c r="I822" s="822" t="s">
        <v>2609</v>
      </c>
      <c r="J822" s="822" t="s">
        <v>2610</v>
      </c>
      <c r="K822" s="822" t="s">
        <v>2611</v>
      </c>
      <c r="L822" s="825">
        <v>1771.84</v>
      </c>
      <c r="M822" s="825">
        <v>19490.239999999998</v>
      </c>
      <c r="N822" s="822">
        <v>11</v>
      </c>
      <c r="O822" s="826">
        <v>4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50</v>
      </c>
      <c r="B823" s="822" t="s">
        <v>2403</v>
      </c>
      <c r="C823" s="822" t="s">
        <v>2409</v>
      </c>
      <c r="D823" s="823" t="s">
        <v>3849</v>
      </c>
      <c r="E823" s="824" t="s">
        <v>2428</v>
      </c>
      <c r="F823" s="822" t="s">
        <v>2404</v>
      </c>
      <c r="G823" s="822" t="s">
        <v>2608</v>
      </c>
      <c r="H823" s="822" t="s">
        <v>329</v>
      </c>
      <c r="I823" s="822" t="s">
        <v>2899</v>
      </c>
      <c r="J823" s="822" t="s">
        <v>2610</v>
      </c>
      <c r="K823" s="822" t="s">
        <v>2900</v>
      </c>
      <c r="L823" s="825">
        <v>5315.52</v>
      </c>
      <c r="M823" s="825">
        <v>5315.52</v>
      </c>
      <c r="N823" s="822">
        <v>1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50</v>
      </c>
      <c r="B824" s="822" t="s">
        <v>2403</v>
      </c>
      <c r="C824" s="822" t="s">
        <v>2409</v>
      </c>
      <c r="D824" s="823" t="s">
        <v>3849</v>
      </c>
      <c r="E824" s="824" t="s">
        <v>2428</v>
      </c>
      <c r="F824" s="822" t="s">
        <v>2404</v>
      </c>
      <c r="G824" s="822" t="s">
        <v>2984</v>
      </c>
      <c r="H824" s="822" t="s">
        <v>648</v>
      </c>
      <c r="I824" s="822" t="s">
        <v>3529</v>
      </c>
      <c r="J824" s="822" t="s">
        <v>2354</v>
      </c>
      <c r="K824" s="822" t="s">
        <v>3530</v>
      </c>
      <c r="L824" s="825">
        <v>245.9</v>
      </c>
      <c r="M824" s="825">
        <v>245.9</v>
      </c>
      <c r="N824" s="822">
        <v>1</v>
      </c>
      <c r="O824" s="826">
        <v>1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50</v>
      </c>
      <c r="B825" s="822" t="s">
        <v>2403</v>
      </c>
      <c r="C825" s="822" t="s">
        <v>2409</v>
      </c>
      <c r="D825" s="823" t="s">
        <v>3849</v>
      </c>
      <c r="E825" s="824" t="s">
        <v>2428</v>
      </c>
      <c r="F825" s="822" t="s">
        <v>2404</v>
      </c>
      <c r="G825" s="822" t="s">
        <v>2667</v>
      </c>
      <c r="H825" s="822" t="s">
        <v>329</v>
      </c>
      <c r="I825" s="822" t="s">
        <v>2668</v>
      </c>
      <c r="J825" s="822" t="s">
        <v>1296</v>
      </c>
      <c r="K825" s="822" t="s">
        <v>1297</v>
      </c>
      <c r="L825" s="825">
        <v>94.7</v>
      </c>
      <c r="M825" s="825">
        <v>94.7</v>
      </c>
      <c r="N825" s="822">
        <v>1</v>
      </c>
      <c r="O825" s="826">
        <v>1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50</v>
      </c>
      <c r="B826" s="822" t="s">
        <v>2403</v>
      </c>
      <c r="C826" s="822" t="s">
        <v>2409</v>
      </c>
      <c r="D826" s="823" t="s">
        <v>3849</v>
      </c>
      <c r="E826" s="824" t="s">
        <v>2428</v>
      </c>
      <c r="F826" s="822" t="s">
        <v>2404</v>
      </c>
      <c r="G826" s="822" t="s">
        <v>2678</v>
      </c>
      <c r="H826" s="822" t="s">
        <v>329</v>
      </c>
      <c r="I826" s="822" t="s">
        <v>3531</v>
      </c>
      <c r="J826" s="822" t="s">
        <v>3532</v>
      </c>
      <c r="K826" s="822" t="s">
        <v>3533</v>
      </c>
      <c r="L826" s="825">
        <v>89.91</v>
      </c>
      <c r="M826" s="825">
        <v>89.91</v>
      </c>
      <c r="N826" s="822">
        <v>1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50</v>
      </c>
      <c r="B827" s="822" t="s">
        <v>2403</v>
      </c>
      <c r="C827" s="822" t="s">
        <v>2409</v>
      </c>
      <c r="D827" s="823" t="s">
        <v>3849</v>
      </c>
      <c r="E827" s="824" t="s">
        <v>2428</v>
      </c>
      <c r="F827" s="822" t="s">
        <v>2404</v>
      </c>
      <c r="G827" s="822" t="s">
        <v>2442</v>
      </c>
      <c r="H827" s="822" t="s">
        <v>329</v>
      </c>
      <c r="I827" s="822" t="s">
        <v>2443</v>
      </c>
      <c r="J827" s="822" t="s">
        <v>1484</v>
      </c>
      <c r="K827" s="822" t="s">
        <v>2444</v>
      </c>
      <c r="L827" s="825">
        <v>73.989999999999995</v>
      </c>
      <c r="M827" s="825">
        <v>147.97999999999999</v>
      </c>
      <c r="N827" s="822">
        <v>2</v>
      </c>
      <c r="O827" s="826">
        <v>1</v>
      </c>
      <c r="P827" s="825">
        <v>147.97999999999999</v>
      </c>
      <c r="Q827" s="827">
        <v>1</v>
      </c>
      <c r="R827" s="822">
        <v>2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50</v>
      </c>
      <c r="B828" s="822" t="s">
        <v>2403</v>
      </c>
      <c r="C828" s="822" t="s">
        <v>2409</v>
      </c>
      <c r="D828" s="823" t="s">
        <v>3849</v>
      </c>
      <c r="E828" s="824" t="s">
        <v>2428</v>
      </c>
      <c r="F828" s="822" t="s">
        <v>2404</v>
      </c>
      <c r="G828" s="822" t="s">
        <v>3534</v>
      </c>
      <c r="H828" s="822" t="s">
        <v>329</v>
      </c>
      <c r="I828" s="822" t="s">
        <v>3535</v>
      </c>
      <c r="J828" s="822" t="s">
        <v>3536</v>
      </c>
      <c r="K828" s="822" t="s">
        <v>3537</v>
      </c>
      <c r="L828" s="825">
        <v>243.64</v>
      </c>
      <c r="M828" s="825">
        <v>243.64</v>
      </c>
      <c r="N828" s="822">
        <v>1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50</v>
      </c>
      <c r="B829" s="822" t="s">
        <v>2403</v>
      </c>
      <c r="C829" s="822" t="s">
        <v>2409</v>
      </c>
      <c r="D829" s="823" t="s">
        <v>3849</v>
      </c>
      <c r="E829" s="824" t="s">
        <v>2428</v>
      </c>
      <c r="F829" s="822" t="s">
        <v>2404</v>
      </c>
      <c r="G829" s="822" t="s">
        <v>2913</v>
      </c>
      <c r="H829" s="822" t="s">
        <v>648</v>
      </c>
      <c r="I829" s="822" t="s">
        <v>2914</v>
      </c>
      <c r="J829" s="822" t="s">
        <v>2915</v>
      </c>
      <c r="K829" s="822" t="s">
        <v>2916</v>
      </c>
      <c r="L829" s="825">
        <v>115.27</v>
      </c>
      <c r="M829" s="825">
        <v>230.54</v>
      </c>
      <c r="N829" s="822">
        <v>2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50</v>
      </c>
      <c r="B830" s="822" t="s">
        <v>2403</v>
      </c>
      <c r="C830" s="822" t="s">
        <v>2409</v>
      </c>
      <c r="D830" s="823" t="s">
        <v>3849</v>
      </c>
      <c r="E830" s="824" t="s">
        <v>2428</v>
      </c>
      <c r="F830" s="822" t="s">
        <v>2404</v>
      </c>
      <c r="G830" s="822" t="s">
        <v>2469</v>
      </c>
      <c r="H830" s="822" t="s">
        <v>648</v>
      </c>
      <c r="I830" s="822" t="s">
        <v>1956</v>
      </c>
      <c r="J830" s="822" t="s">
        <v>927</v>
      </c>
      <c r="K830" s="822" t="s">
        <v>1957</v>
      </c>
      <c r="L830" s="825">
        <v>736.33</v>
      </c>
      <c r="M830" s="825">
        <v>736.33</v>
      </c>
      <c r="N830" s="822">
        <v>1</v>
      </c>
      <c r="O830" s="826">
        <v>1</v>
      </c>
      <c r="P830" s="825">
        <v>736.33</v>
      </c>
      <c r="Q830" s="827">
        <v>1</v>
      </c>
      <c r="R830" s="822">
        <v>1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50</v>
      </c>
      <c r="B831" s="822" t="s">
        <v>2403</v>
      </c>
      <c r="C831" s="822" t="s">
        <v>2409</v>
      </c>
      <c r="D831" s="823" t="s">
        <v>3849</v>
      </c>
      <c r="E831" s="824" t="s">
        <v>2428</v>
      </c>
      <c r="F831" s="822" t="s">
        <v>2404</v>
      </c>
      <c r="G831" s="822" t="s">
        <v>2734</v>
      </c>
      <c r="H831" s="822" t="s">
        <v>329</v>
      </c>
      <c r="I831" s="822" t="s">
        <v>3024</v>
      </c>
      <c r="J831" s="822" t="s">
        <v>2736</v>
      </c>
      <c r="K831" s="822" t="s">
        <v>2931</v>
      </c>
      <c r="L831" s="825">
        <v>35.25</v>
      </c>
      <c r="M831" s="825">
        <v>141</v>
      </c>
      <c r="N831" s="822">
        <v>4</v>
      </c>
      <c r="O831" s="826">
        <v>2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50</v>
      </c>
      <c r="B832" s="822" t="s">
        <v>2403</v>
      </c>
      <c r="C832" s="822" t="s">
        <v>2409</v>
      </c>
      <c r="D832" s="823" t="s">
        <v>3849</v>
      </c>
      <c r="E832" s="824" t="s">
        <v>2428</v>
      </c>
      <c r="F832" s="822" t="s">
        <v>2404</v>
      </c>
      <c r="G832" s="822" t="s">
        <v>2734</v>
      </c>
      <c r="H832" s="822" t="s">
        <v>329</v>
      </c>
      <c r="I832" s="822" t="s">
        <v>2926</v>
      </c>
      <c r="J832" s="822" t="s">
        <v>1128</v>
      </c>
      <c r="K832" s="822" t="s">
        <v>2927</v>
      </c>
      <c r="L832" s="825">
        <v>35.25</v>
      </c>
      <c r="M832" s="825">
        <v>70.5</v>
      </c>
      <c r="N832" s="822">
        <v>2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50</v>
      </c>
      <c r="B833" s="822" t="s">
        <v>2403</v>
      </c>
      <c r="C833" s="822" t="s">
        <v>2409</v>
      </c>
      <c r="D833" s="823" t="s">
        <v>3849</v>
      </c>
      <c r="E833" s="824" t="s">
        <v>2428</v>
      </c>
      <c r="F833" s="822" t="s">
        <v>2404</v>
      </c>
      <c r="G833" s="822" t="s">
        <v>2521</v>
      </c>
      <c r="H833" s="822" t="s">
        <v>329</v>
      </c>
      <c r="I833" s="822" t="s">
        <v>3029</v>
      </c>
      <c r="J833" s="822" t="s">
        <v>3030</v>
      </c>
      <c r="K833" s="822" t="s">
        <v>3031</v>
      </c>
      <c r="L833" s="825">
        <v>87.98</v>
      </c>
      <c r="M833" s="825">
        <v>87.98</v>
      </c>
      <c r="N833" s="822">
        <v>1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50</v>
      </c>
      <c r="B834" s="822" t="s">
        <v>2403</v>
      </c>
      <c r="C834" s="822" t="s">
        <v>2409</v>
      </c>
      <c r="D834" s="823" t="s">
        <v>3849</v>
      </c>
      <c r="E834" s="824" t="s">
        <v>2428</v>
      </c>
      <c r="F834" s="822" t="s">
        <v>2404</v>
      </c>
      <c r="G834" s="822" t="s">
        <v>2543</v>
      </c>
      <c r="H834" s="822" t="s">
        <v>329</v>
      </c>
      <c r="I834" s="822" t="s">
        <v>3538</v>
      </c>
      <c r="J834" s="822" t="s">
        <v>1214</v>
      </c>
      <c r="K834" s="822" t="s">
        <v>3539</v>
      </c>
      <c r="L834" s="825">
        <v>181.04</v>
      </c>
      <c r="M834" s="825">
        <v>181.04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50</v>
      </c>
      <c r="B835" s="822" t="s">
        <v>2403</v>
      </c>
      <c r="C835" s="822" t="s">
        <v>2409</v>
      </c>
      <c r="D835" s="823" t="s">
        <v>3849</v>
      </c>
      <c r="E835" s="824" t="s">
        <v>2428</v>
      </c>
      <c r="F835" s="822" t="s">
        <v>2404</v>
      </c>
      <c r="G835" s="822" t="s">
        <v>3360</v>
      </c>
      <c r="H835" s="822" t="s">
        <v>648</v>
      </c>
      <c r="I835" s="822" t="s">
        <v>2227</v>
      </c>
      <c r="J835" s="822" t="s">
        <v>2228</v>
      </c>
      <c r="K835" s="822" t="s">
        <v>2229</v>
      </c>
      <c r="L835" s="825">
        <v>122.96</v>
      </c>
      <c r="M835" s="825">
        <v>368.88</v>
      </c>
      <c r="N835" s="822">
        <v>3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50</v>
      </c>
      <c r="B836" s="822" t="s">
        <v>2403</v>
      </c>
      <c r="C836" s="822" t="s">
        <v>2409</v>
      </c>
      <c r="D836" s="823" t="s">
        <v>3849</v>
      </c>
      <c r="E836" s="824" t="s">
        <v>2428</v>
      </c>
      <c r="F836" s="822" t="s">
        <v>2404</v>
      </c>
      <c r="G836" s="822" t="s">
        <v>3360</v>
      </c>
      <c r="H836" s="822" t="s">
        <v>648</v>
      </c>
      <c r="I836" s="822" t="s">
        <v>3540</v>
      </c>
      <c r="J836" s="822" t="s">
        <v>3541</v>
      </c>
      <c r="K836" s="822" t="s">
        <v>1542</v>
      </c>
      <c r="L836" s="825">
        <v>439.98</v>
      </c>
      <c r="M836" s="825">
        <v>439.98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50</v>
      </c>
      <c r="B837" s="822" t="s">
        <v>2403</v>
      </c>
      <c r="C837" s="822" t="s">
        <v>2409</v>
      </c>
      <c r="D837" s="823" t="s">
        <v>3849</v>
      </c>
      <c r="E837" s="824" t="s">
        <v>2428</v>
      </c>
      <c r="F837" s="822" t="s">
        <v>2404</v>
      </c>
      <c r="G837" s="822" t="s">
        <v>3360</v>
      </c>
      <c r="H837" s="822" t="s">
        <v>648</v>
      </c>
      <c r="I837" s="822" t="s">
        <v>3542</v>
      </c>
      <c r="J837" s="822" t="s">
        <v>3541</v>
      </c>
      <c r="K837" s="822" t="s">
        <v>3543</v>
      </c>
      <c r="L837" s="825">
        <v>879.97</v>
      </c>
      <c r="M837" s="825">
        <v>879.97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50</v>
      </c>
      <c r="B838" s="822" t="s">
        <v>2403</v>
      </c>
      <c r="C838" s="822" t="s">
        <v>2409</v>
      </c>
      <c r="D838" s="823" t="s">
        <v>3849</v>
      </c>
      <c r="E838" s="824" t="s">
        <v>2428</v>
      </c>
      <c r="F838" s="822" t="s">
        <v>2404</v>
      </c>
      <c r="G838" s="822" t="s">
        <v>3544</v>
      </c>
      <c r="H838" s="822" t="s">
        <v>329</v>
      </c>
      <c r="I838" s="822" t="s">
        <v>3545</v>
      </c>
      <c r="J838" s="822" t="s">
        <v>1757</v>
      </c>
      <c r="K838" s="822" t="s">
        <v>3546</v>
      </c>
      <c r="L838" s="825">
        <v>61.97</v>
      </c>
      <c r="M838" s="825">
        <v>123.94</v>
      </c>
      <c r="N838" s="822">
        <v>2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50</v>
      </c>
      <c r="B839" s="822" t="s">
        <v>2403</v>
      </c>
      <c r="C839" s="822" t="s">
        <v>2409</v>
      </c>
      <c r="D839" s="823" t="s">
        <v>3849</v>
      </c>
      <c r="E839" s="824" t="s">
        <v>2428</v>
      </c>
      <c r="F839" s="822" t="s">
        <v>2404</v>
      </c>
      <c r="G839" s="822" t="s">
        <v>2830</v>
      </c>
      <c r="H839" s="822" t="s">
        <v>329</v>
      </c>
      <c r="I839" s="822" t="s">
        <v>3547</v>
      </c>
      <c r="J839" s="822" t="s">
        <v>3442</v>
      </c>
      <c r="K839" s="822" t="s">
        <v>2223</v>
      </c>
      <c r="L839" s="825">
        <v>0</v>
      </c>
      <c r="M839" s="825">
        <v>0</v>
      </c>
      <c r="N839" s="822">
        <v>2</v>
      </c>
      <c r="O839" s="826">
        <v>1</v>
      </c>
      <c r="P839" s="825">
        <v>0</v>
      </c>
      <c r="Q839" s="827"/>
      <c r="R839" s="822">
        <v>2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50</v>
      </c>
      <c r="B840" s="822" t="s">
        <v>2403</v>
      </c>
      <c r="C840" s="822" t="s">
        <v>2409</v>
      </c>
      <c r="D840" s="823" t="s">
        <v>3849</v>
      </c>
      <c r="E840" s="824" t="s">
        <v>2428</v>
      </c>
      <c r="F840" s="822" t="s">
        <v>2404</v>
      </c>
      <c r="G840" s="822" t="s">
        <v>2563</v>
      </c>
      <c r="H840" s="822" t="s">
        <v>648</v>
      </c>
      <c r="I840" s="822" t="s">
        <v>2831</v>
      </c>
      <c r="J840" s="822" t="s">
        <v>1970</v>
      </c>
      <c r="K840" s="822" t="s">
        <v>2832</v>
      </c>
      <c r="L840" s="825">
        <v>4961.1400000000003</v>
      </c>
      <c r="M840" s="825">
        <v>4961.1400000000003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50</v>
      </c>
      <c r="B841" s="822" t="s">
        <v>2403</v>
      </c>
      <c r="C841" s="822" t="s">
        <v>2409</v>
      </c>
      <c r="D841" s="823" t="s">
        <v>3849</v>
      </c>
      <c r="E841" s="824" t="s">
        <v>2428</v>
      </c>
      <c r="F841" s="822" t="s">
        <v>2404</v>
      </c>
      <c r="G841" s="822" t="s">
        <v>2563</v>
      </c>
      <c r="H841" s="822" t="s">
        <v>648</v>
      </c>
      <c r="I841" s="822" t="s">
        <v>1972</v>
      </c>
      <c r="J841" s="822" t="s">
        <v>1970</v>
      </c>
      <c r="K841" s="822" t="s">
        <v>1973</v>
      </c>
      <c r="L841" s="825">
        <v>1906.97</v>
      </c>
      <c r="M841" s="825">
        <v>1906.97</v>
      </c>
      <c r="N841" s="822">
        <v>1</v>
      </c>
      <c r="O841" s="826">
        <v>1</v>
      </c>
      <c r="P841" s="825">
        <v>1906.97</v>
      </c>
      <c r="Q841" s="827">
        <v>1</v>
      </c>
      <c r="R841" s="822">
        <v>1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50</v>
      </c>
      <c r="B842" s="822" t="s">
        <v>2403</v>
      </c>
      <c r="C842" s="822" t="s">
        <v>2409</v>
      </c>
      <c r="D842" s="823" t="s">
        <v>3849</v>
      </c>
      <c r="E842" s="824" t="s">
        <v>2428</v>
      </c>
      <c r="F842" s="822" t="s">
        <v>2404</v>
      </c>
      <c r="G842" s="822" t="s">
        <v>2843</v>
      </c>
      <c r="H842" s="822" t="s">
        <v>648</v>
      </c>
      <c r="I842" s="822" t="s">
        <v>1912</v>
      </c>
      <c r="J842" s="822" t="s">
        <v>1030</v>
      </c>
      <c r="K842" s="822" t="s">
        <v>1913</v>
      </c>
      <c r="L842" s="825">
        <v>165.63</v>
      </c>
      <c r="M842" s="825">
        <v>165.63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50</v>
      </c>
      <c r="B843" s="822" t="s">
        <v>2403</v>
      </c>
      <c r="C843" s="822" t="s">
        <v>2409</v>
      </c>
      <c r="D843" s="823" t="s">
        <v>3849</v>
      </c>
      <c r="E843" s="824" t="s">
        <v>2428</v>
      </c>
      <c r="F843" s="822" t="s">
        <v>2404</v>
      </c>
      <c r="G843" s="822" t="s">
        <v>2451</v>
      </c>
      <c r="H843" s="822" t="s">
        <v>329</v>
      </c>
      <c r="I843" s="822" t="s">
        <v>2846</v>
      </c>
      <c r="J843" s="822" t="s">
        <v>2453</v>
      </c>
      <c r="K843" s="822" t="s">
        <v>2847</v>
      </c>
      <c r="L843" s="825">
        <v>99.94</v>
      </c>
      <c r="M843" s="825">
        <v>99.94</v>
      </c>
      <c r="N843" s="822">
        <v>1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50</v>
      </c>
      <c r="B844" s="822" t="s">
        <v>2403</v>
      </c>
      <c r="C844" s="822" t="s">
        <v>2409</v>
      </c>
      <c r="D844" s="823" t="s">
        <v>3849</v>
      </c>
      <c r="E844" s="824" t="s">
        <v>2428</v>
      </c>
      <c r="F844" s="822" t="s">
        <v>2404</v>
      </c>
      <c r="G844" s="822" t="s">
        <v>2864</v>
      </c>
      <c r="H844" s="822" t="s">
        <v>648</v>
      </c>
      <c r="I844" s="822" t="s">
        <v>2299</v>
      </c>
      <c r="J844" s="822" t="s">
        <v>2098</v>
      </c>
      <c r="K844" s="822" t="s">
        <v>2300</v>
      </c>
      <c r="L844" s="825">
        <v>49.08</v>
      </c>
      <c r="M844" s="825">
        <v>49.08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50</v>
      </c>
      <c r="B845" s="822" t="s">
        <v>2403</v>
      </c>
      <c r="C845" s="822" t="s">
        <v>2409</v>
      </c>
      <c r="D845" s="823" t="s">
        <v>3849</v>
      </c>
      <c r="E845" s="824" t="s">
        <v>2428</v>
      </c>
      <c r="F845" s="822" t="s">
        <v>2404</v>
      </c>
      <c r="G845" s="822" t="s">
        <v>2868</v>
      </c>
      <c r="H845" s="822" t="s">
        <v>329</v>
      </c>
      <c r="I845" s="822" t="s">
        <v>2869</v>
      </c>
      <c r="J845" s="822" t="s">
        <v>1577</v>
      </c>
      <c r="K845" s="822" t="s">
        <v>1578</v>
      </c>
      <c r="L845" s="825">
        <v>121.92</v>
      </c>
      <c r="M845" s="825">
        <v>365.76</v>
      </c>
      <c r="N845" s="822">
        <v>3</v>
      </c>
      <c r="O845" s="826">
        <v>0.5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50</v>
      </c>
      <c r="B846" s="822" t="s">
        <v>2403</v>
      </c>
      <c r="C846" s="822" t="s">
        <v>2409</v>
      </c>
      <c r="D846" s="823" t="s">
        <v>3849</v>
      </c>
      <c r="E846" s="824" t="s">
        <v>2428</v>
      </c>
      <c r="F846" s="822" t="s">
        <v>2406</v>
      </c>
      <c r="G846" s="822" t="s">
        <v>2870</v>
      </c>
      <c r="H846" s="822" t="s">
        <v>329</v>
      </c>
      <c r="I846" s="822" t="s">
        <v>2871</v>
      </c>
      <c r="J846" s="822" t="s">
        <v>2872</v>
      </c>
      <c r="K846" s="822" t="s">
        <v>2873</v>
      </c>
      <c r="L846" s="825">
        <v>389.82</v>
      </c>
      <c r="M846" s="825">
        <v>3898.2000000000007</v>
      </c>
      <c r="N846" s="822">
        <v>10</v>
      </c>
      <c r="O846" s="826">
        <v>10</v>
      </c>
      <c r="P846" s="825">
        <v>3898.2000000000007</v>
      </c>
      <c r="Q846" s="827">
        <v>1</v>
      </c>
      <c r="R846" s="822">
        <v>10</v>
      </c>
      <c r="S846" s="827">
        <v>1</v>
      </c>
      <c r="T846" s="826">
        <v>10</v>
      </c>
      <c r="U846" s="828">
        <v>1</v>
      </c>
    </row>
    <row r="847" spans="1:21" ht="14.45" customHeight="1" x14ac:dyDescent="0.2">
      <c r="A847" s="821">
        <v>50</v>
      </c>
      <c r="B847" s="822" t="s">
        <v>2403</v>
      </c>
      <c r="C847" s="822" t="s">
        <v>2409</v>
      </c>
      <c r="D847" s="823" t="s">
        <v>3849</v>
      </c>
      <c r="E847" s="824" t="s">
        <v>2428</v>
      </c>
      <c r="F847" s="822" t="s">
        <v>2406</v>
      </c>
      <c r="G847" s="822" t="s">
        <v>2870</v>
      </c>
      <c r="H847" s="822" t="s">
        <v>329</v>
      </c>
      <c r="I847" s="822" t="s">
        <v>2874</v>
      </c>
      <c r="J847" s="822" t="s">
        <v>2875</v>
      </c>
      <c r="K847" s="822" t="s">
        <v>2876</v>
      </c>
      <c r="L847" s="825">
        <v>389.82</v>
      </c>
      <c r="M847" s="825">
        <v>1949.1</v>
      </c>
      <c r="N847" s="822">
        <v>5</v>
      </c>
      <c r="O847" s="826">
        <v>5</v>
      </c>
      <c r="P847" s="825">
        <v>1949.1</v>
      </c>
      <c r="Q847" s="827">
        <v>1</v>
      </c>
      <c r="R847" s="822">
        <v>5</v>
      </c>
      <c r="S847" s="827">
        <v>1</v>
      </c>
      <c r="T847" s="826">
        <v>5</v>
      </c>
      <c r="U847" s="828">
        <v>1</v>
      </c>
    </row>
    <row r="848" spans="1:21" ht="14.45" customHeight="1" x14ac:dyDescent="0.2">
      <c r="A848" s="821">
        <v>50</v>
      </c>
      <c r="B848" s="822" t="s">
        <v>2403</v>
      </c>
      <c r="C848" s="822" t="s">
        <v>2409</v>
      </c>
      <c r="D848" s="823" t="s">
        <v>3849</v>
      </c>
      <c r="E848" s="824" t="s">
        <v>2428</v>
      </c>
      <c r="F848" s="822" t="s">
        <v>2406</v>
      </c>
      <c r="G848" s="822" t="s">
        <v>2870</v>
      </c>
      <c r="H848" s="822" t="s">
        <v>329</v>
      </c>
      <c r="I848" s="822" t="s">
        <v>2877</v>
      </c>
      <c r="J848" s="822" t="s">
        <v>2878</v>
      </c>
      <c r="K848" s="822" t="s">
        <v>2879</v>
      </c>
      <c r="L848" s="825">
        <v>389.82</v>
      </c>
      <c r="M848" s="825">
        <v>1559.28</v>
      </c>
      <c r="N848" s="822">
        <v>4</v>
      </c>
      <c r="O848" s="826">
        <v>4</v>
      </c>
      <c r="P848" s="825">
        <v>1559.28</v>
      </c>
      <c r="Q848" s="827">
        <v>1</v>
      </c>
      <c r="R848" s="822">
        <v>4</v>
      </c>
      <c r="S848" s="827">
        <v>1</v>
      </c>
      <c r="T848" s="826">
        <v>4</v>
      </c>
      <c r="U848" s="828">
        <v>1</v>
      </c>
    </row>
    <row r="849" spans="1:21" ht="14.45" customHeight="1" x14ac:dyDescent="0.2">
      <c r="A849" s="821">
        <v>50</v>
      </c>
      <c r="B849" s="822" t="s">
        <v>2403</v>
      </c>
      <c r="C849" s="822" t="s">
        <v>2409</v>
      </c>
      <c r="D849" s="823" t="s">
        <v>3849</v>
      </c>
      <c r="E849" s="824" t="s">
        <v>2428</v>
      </c>
      <c r="F849" s="822" t="s">
        <v>2406</v>
      </c>
      <c r="G849" s="822" t="s">
        <v>2870</v>
      </c>
      <c r="H849" s="822" t="s">
        <v>329</v>
      </c>
      <c r="I849" s="822" t="s">
        <v>2880</v>
      </c>
      <c r="J849" s="822" t="s">
        <v>2881</v>
      </c>
      <c r="K849" s="822" t="s">
        <v>2882</v>
      </c>
      <c r="L849" s="825">
        <v>39.1</v>
      </c>
      <c r="M849" s="825">
        <v>1407.6000000000001</v>
      </c>
      <c r="N849" s="822">
        <v>36</v>
      </c>
      <c r="O849" s="826">
        <v>9</v>
      </c>
      <c r="P849" s="825">
        <v>1407.6000000000001</v>
      </c>
      <c r="Q849" s="827">
        <v>1</v>
      </c>
      <c r="R849" s="822">
        <v>36</v>
      </c>
      <c r="S849" s="827">
        <v>1</v>
      </c>
      <c r="T849" s="826">
        <v>9</v>
      </c>
      <c r="U849" s="828">
        <v>1</v>
      </c>
    </row>
    <row r="850" spans="1:21" ht="14.45" customHeight="1" x14ac:dyDescent="0.2">
      <c r="A850" s="821">
        <v>50</v>
      </c>
      <c r="B850" s="822" t="s">
        <v>2403</v>
      </c>
      <c r="C850" s="822" t="s">
        <v>2409</v>
      </c>
      <c r="D850" s="823" t="s">
        <v>3849</v>
      </c>
      <c r="E850" s="824" t="s">
        <v>2428</v>
      </c>
      <c r="F850" s="822" t="s">
        <v>2406</v>
      </c>
      <c r="G850" s="822" t="s">
        <v>2870</v>
      </c>
      <c r="H850" s="822" t="s">
        <v>329</v>
      </c>
      <c r="I850" s="822" t="s">
        <v>2883</v>
      </c>
      <c r="J850" s="822" t="s">
        <v>2881</v>
      </c>
      <c r="K850" s="822" t="s">
        <v>2884</v>
      </c>
      <c r="L850" s="825">
        <v>49.02</v>
      </c>
      <c r="M850" s="825">
        <v>1225.5</v>
      </c>
      <c r="N850" s="822">
        <v>25</v>
      </c>
      <c r="O850" s="826">
        <v>7</v>
      </c>
      <c r="P850" s="825">
        <v>1225.5</v>
      </c>
      <c r="Q850" s="827">
        <v>1</v>
      </c>
      <c r="R850" s="822">
        <v>25</v>
      </c>
      <c r="S850" s="827">
        <v>1</v>
      </c>
      <c r="T850" s="826">
        <v>7</v>
      </c>
      <c r="U850" s="828">
        <v>1</v>
      </c>
    </row>
    <row r="851" spans="1:21" ht="14.45" customHeight="1" x14ac:dyDescent="0.2">
      <c r="A851" s="821">
        <v>50</v>
      </c>
      <c r="B851" s="822" t="s">
        <v>2403</v>
      </c>
      <c r="C851" s="822" t="s">
        <v>2409</v>
      </c>
      <c r="D851" s="823" t="s">
        <v>3849</v>
      </c>
      <c r="E851" s="824" t="s">
        <v>2430</v>
      </c>
      <c r="F851" s="822" t="s">
        <v>2404</v>
      </c>
      <c r="G851" s="822" t="s">
        <v>3548</v>
      </c>
      <c r="H851" s="822" t="s">
        <v>648</v>
      </c>
      <c r="I851" s="822" t="s">
        <v>2255</v>
      </c>
      <c r="J851" s="822" t="s">
        <v>1109</v>
      </c>
      <c r="K851" s="822" t="s">
        <v>2256</v>
      </c>
      <c r="L851" s="825">
        <v>0</v>
      </c>
      <c r="M851" s="825">
        <v>0</v>
      </c>
      <c r="N851" s="822">
        <v>1</v>
      </c>
      <c r="O851" s="826">
        <v>0.5</v>
      </c>
      <c r="P851" s="825">
        <v>0</v>
      </c>
      <c r="Q851" s="827"/>
      <c r="R851" s="822">
        <v>1</v>
      </c>
      <c r="S851" s="827">
        <v>1</v>
      </c>
      <c r="T851" s="826">
        <v>0.5</v>
      </c>
      <c r="U851" s="828">
        <v>1</v>
      </c>
    </row>
    <row r="852" spans="1:21" ht="14.45" customHeight="1" x14ac:dyDescent="0.2">
      <c r="A852" s="821">
        <v>50</v>
      </c>
      <c r="B852" s="822" t="s">
        <v>2403</v>
      </c>
      <c r="C852" s="822" t="s">
        <v>2409</v>
      </c>
      <c r="D852" s="823" t="s">
        <v>3849</v>
      </c>
      <c r="E852" s="824" t="s">
        <v>2430</v>
      </c>
      <c r="F852" s="822" t="s">
        <v>2404</v>
      </c>
      <c r="G852" s="822" t="s">
        <v>2948</v>
      </c>
      <c r="H852" s="822" t="s">
        <v>329</v>
      </c>
      <c r="I852" s="822" t="s">
        <v>3121</v>
      </c>
      <c r="J852" s="822" t="s">
        <v>2950</v>
      </c>
      <c r="K852" s="822" t="s">
        <v>3122</v>
      </c>
      <c r="L852" s="825">
        <v>247.17</v>
      </c>
      <c r="M852" s="825">
        <v>247.17</v>
      </c>
      <c r="N852" s="822">
        <v>1</v>
      </c>
      <c r="O852" s="826">
        <v>1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50</v>
      </c>
      <c r="B853" s="822" t="s">
        <v>2403</v>
      </c>
      <c r="C853" s="822" t="s">
        <v>2409</v>
      </c>
      <c r="D853" s="823" t="s">
        <v>3849</v>
      </c>
      <c r="E853" s="824" t="s">
        <v>2430</v>
      </c>
      <c r="F853" s="822" t="s">
        <v>2404</v>
      </c>
      <c r="G853" s="822" t="s">
        <v>3549</v>
      </c>
      <c r="H853" s="822" t="s">
        <v>329</v>
      </c>
      <c r="I853" s="822" t="s">
        <v>3550</v>
      </c>
      <c r="J853" s="822" t="s">
        <v>667</v>
      </c>
      <c r="K853" s="822" t="s">
        <v>3551</v>
      </c>
      <c r="L853" s="825">
        <v>0</v>
      </c>
      <c r="M853" s="825">
        <v>0</v>
      </c>
      <c r="N853" s="822">
        <v>1</v>
      </c>
      <c r="O853" s="826">
        <v>0.5</v>
      </c>
      <c r="P853" s="825">
        <v>0</v>
      </c>
      <c r="Q853" s="827"/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50</v>
      </c>
      <c r="B854" s="822" t="s">
        <v>2403</v>
      </c>
      <c r="C854" s="822" t="s">
        <v>2409</v>
      </c>
      <c r="D854" s="823" t="s">
        <v>3849</v>
      </c>
      <c r="E854" s="824" t="s">
        <v>2430</v>
      </c>
      <c r="F854" s="822" t="s">
        <v>2404</v>
      </c>
      <c r="G854" s="822" t="s">
        <v>2478</v>
      </c>
      <c r="H854" s="822" t="s">
        <v>648</v>
      </c>
      <c r="I854" s="822" t="s">
        <v>2576</v>
      </c>
      <c r="J854" s="822" t="s">
        <v>2039</v>
      </c>
      <c r="K854" s="822" t="s">
        <v>2060</v>
      </c>
      <c r="L854" s="825">
        <v>31.09</v>
      </c>
      <c r="M854" s="825">
        <v>31.09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50</v>
      </c>
      <c r="B855" s="822" t="s">
        <v>2403</v>
      </c>
      <c r="C855" s="822" t="s">
        <v>2409</v>
      </c>
      <c r="D855" s="823" t="s">
        <v>3849</v>
      </c>
      <c r="E855" s="824" t="s">
        <v>2430</v>
      </c>
      <c r="F855" s="822" t="s">
        <v>2404</v>
      </c>
      <c r="G855" s="822" t="s">
        <v>2459</v>
      </c>
      <c r="H855" s="822" t="s">
        <v>648</v>
      </c>
      <c r="I855" s="822" t="s">
        <v>2077</v>
      </c>
      <c r="J855" s="822" t="s">
        <v>2078</v>
      </c>
      <c r="K855" s="822" t="s">
        <v>2079</v>
      </c>
      <c r="L855" s="825">
        <v>130.51</v>
      </c>
      <c r="M855" s="825">
        <v>391.53</v>
      </c>
      <c r="N855" s="822">
        <v>3</v>
      </c>
      <c r="O855" s="826">
        <v>2</v>
      </c>
      <c r="P855" s="825">
        <v>130.51</v>
      </c>
      <c r="Q855" s="827">
        <v>0.33333333333333331</v>
      </c>
      <c r="R855" s="822">
        <v>1</v>
      </c>
      <c r="S855" s="827">
        <v>0.33333333333333331</v>
      </c>
      <c r="T855" s="826">
        <v>0.5</v>
      </c>
      <c r="U855" s="828">
        <v>0.25</v>
      </c>
    </row>
    <row r="856" spans="1:21" ht="14.45" customHeight="1" x14ac:dyDescent="0.2">
      <c r="A856" s="821">
        <v>50</v>
      </c>
      <c r="B856" s="822" t="s">
        <v>2403</v>
      </c>
      <c r="C856" s="822" t="s">
        <v>2409</v>
      </c>
      <c r="D856" s="823" t="s">
        <v>3849</v>
      </c>
      <c r="E856" s="824" t="s">
        <v>2430</v>
      </c>
      <c r="F856" s="822" t="s">
        <v>2404</v>
      </c>
      <c r="G856" s="822" t="s">
        <v>2438</v>
      </c>
      <c r="H856" s="822" t="s">
        <v>329</v>
      </c>
      <c r="I856" s="822" t="s">
        <v>2488</v>
      </c>
      <c r="J856" s="822" t="s">
        <v>786</v>
      </c>
      <c r="K856" s="822" t="s">
        <v>787</v>
      </c>
      <c r="L856" s="825">
        <v>16.38</v>
      </c>
      <c r="M856" s="825">
        <v>32.76</v>
      </c>
      <c r="N856" s="822">
        <v>2</v>
      </c>
      <c r="O856" s="826">
        <v>0.5</v>
      </c>
      <c r="P856" s="825">
        <v>32.76</v>
      </c>
      <c r="Q856" s="827">
        <v>1</v>
      </c>
      <c r="R856" s="822">
        <v>2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50</v>
      </c>
      <c r="B857" s="822" t="s">
        <v>2403</v>
      </c>
      <c r="C857" s="822" t="s">
        <v>2409</v>
      </c>
      <c r="D857" s="823" t="s">
        <v>3849</v>
      </c>
      <c r="E857" s="824" t="s">
        <v>2430</v>
      </c>
      <c r="F857" s="822" t="s">
        <v>2404</v>
      </c>
      <c r="G857" s="822" t="s">
        <v>2438</v>
      </c>
      <c r="H857" s="822" t="s">
        <v>329</v>
      </c>
      <c r="I857" s="822" t="s">
        <v>2489</v>
      </c>
      <c r="J857" s="822" t="s">
        <v>786</v>
      </c>
      <c r="K857" s="822" t="s">
        <v>1493</v>
      </c>
      <c r="L857" s="825">
        <v>32.76</v>
      </c>
      <c r="M857" s="825">
        <v>65.52</v>
      </c>
      <c r="N857" s="822">
        <v>2</v>
      </c>
      <c r="O857" s="826">
        <v>0.5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50</v>
      </c>
      <c r="B858" s="822" t="s">
        <v>2403</v>
      </c>
      <c r="C858" s="822" t="s">
        <v>2409</v>
      </c>
      <c r="D858" s="823" t="s">
        <v>3849</v>
      </c>
      <c r="E858" s="824" t="s">
        <v>2430</v>
      </c>
      <c r="F858" s="822" t="s">
        <v>2404</v>
      </c>
      <c r="G858" s="822" t="s">
        <v>2438</v>
      </c>
      <c r="H858" s="822" t="s">
        <v>329</v>
      </c>
      <c r="I858" s="822" t="s">
        <v>2490</v>
      </c>
      <c r="J858" s="822" t="s">
        <v>2491</v>
      </c>
      <c r="K858" s="822" t="s">
        <v>736</v>
      </c>
      <c r="L858" s="825">
        <v>35.11</v>
      </c>
      <c r="M858" s="825">
        <v>70.22</v>
      </c>
      <c r="N858" s="822">
        <v>2</v>
      </c>
      <c r="O858" s="826">
        <v>1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50</v>
      </c>
      <c r="B859" s="822" t="s">
        <v>2403</v>
      </c>
      <c r="C859" s="822" t="s">
        <v>2409</v>
      </c>
      <c r="D859" s="823" t="s">
        <v>3849</v>
      </c>
      <c r="E859" s="824" t="s">
        <v>2430</v>
      </c>
      <c r="F859" s="822" t="s">
        <v>2404</v>
      </c>
      <c r="G859" s="822" t="s">
        <v>2438</v>
      </c>
      <c r="H859" s="822" t="s">
        <v>648</v>
      </c>
      <c r="I859" s="822" t="s">
        <v>2031</v>
      </c>
      <c r="J859" s="822" t="s">
        <v>731</v>
      </c>
      <c r="K859" s="822" t="s">
        <v>734</v>
      </c>
      <c r="L859" s="825">
        <v>17.559999999999999</v>
      </c>
      <c r="M859" s="825">
        <v>35.119999999999997</v>
      </c>
      <c r="N859" s="822">
        <v>2</v>
      </c>
      <c r="O859" s="826">
        <v>1</v>
      </c>
      <c r="P859" s="825">
        <v>17.559999999999999</v>
      </c>
      <c r="Q859" s="827">
        <v>0.5</v>
      </c>
      <c r="R859" s="822">
        <v>1</v>
      </c>
      <c r="S859" s="827">
        <v>0.5</v>
      </c>
      <c r="T859" s="826">
        <v>0.5</v>
      </c>
      <c r="U859" s="828">
        <v>0.5</v>
      </c>
    </row>
    <row r="860" spans="1:21" ht="14.45" customHeight="1" x14ac:dyDescent="0.2">
      <c r="A860" s="821">
        <v>50</v>
      </c>
      <c r="B860" s="822" t="s">
        <v>2403</v>
      </c>
      <c r="C860" s="822" t="s">
        <v>2409</v>
      </c>
      <c r="D860" s="823" t="s">
        <v>3849</v>
      </c>
      <c r="E860" s="824" t="s">
        <v>2430</v>
      </c>
      <c r="F860" s="822" t="s">
        <v>2404</v>
      </c>
      <c r="G860" s="822" t="s">
        <v>2438</v>
      </c>
      <c r="H860" s="822" t="s">
        <v>648</v>
      </c>
      <c r="I860" s="822" t="s">
        <v>2032</v>
      </c>
      <c r="J860" s="822" t="s">
        <v>731</v>
      </c>
      <c r="K860" s="822" t="s">
        <v>736</v>
      </c>
      <c r="L860" s="825">
        <v>35.11</v>
      </c>
      <c r="M860" s="825">
        <v>70.22</v>
      </c>
      <c r="N860" s="822">
        <v>2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50</v>
      </c>
      <c r="B861" s="822" t="s">
        <v>2403</v>
      </c>
      <c r="C861" s="822" t="s">
        <v>2409</v>
      </c>
      <c r="D861" s="823" t="s">
        <v>3849</v>
      </c>
      <c r="E861" s="824" t="s">
        <v>2430</v>
      </c>
      <c r="F861" s="822" t="s">
        <v>2404</v>
      </c>
      <c r="G861" s="822" t="s">
        <v>2972</v>
      </c>
      <c r="H861" s="822" t="s">
        <v>648</v>
      </c>
      <c r="I861" s="822" t="s">
        <v>2358</v>
      </c>
      <c r="J861" s="822" t="s">
        <v>1316</v>
      </c>
      <c r="K861" s="822" t="s">
        <v>732</v>
      </c>
      <c r="L861" s="825">
        <v>58.77</v>
      </c>
      <c r="M861" s="825">
        <v>58.77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50</v>
      </c>
      <c r="B862" s="822" t="s">
        <v>2403</v>
      </c>
      <c r="C862" s="822" t="s">
        <v>2409</v>
      </c>
      <c r="D862" s="823" t="s">
        <v>3849</v>
      </c>
      <c r="E862" s="824" t="s">
        <v>2430</v>
      </c>
      <c r="F862" s="822" t="s">
        <v>2404</v>
      </c>
      <c r="G862" s="822" t="s">
        <v>2633</v>
      </c>
      <c r="H862" s="822" t="s">
        <v>329</v>
      </c>
      <c r="I862" s="822" t="s">
        <v>3552</v>
      </c>
      <c r="J862" s="822" t="s">
        <v>813</v>
      </c>
      <c r="K862" s="822" t="s">
        <v>3553</v>
      </c>
      <c r="L862" s="825">
        <v>45.56</v>
      </c>
      <c r="M862" s="825">
        <v>45.56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50</v>
      </c>
      <c r="B863" s="822" t="s">
        <v>2403</v>
      </c>
      <c r="C863" s="822" t="s">
        <v>2409</v>
      </c>
      <c r="D863" s="823" t="s">
        <v>3849</v>
      </c>
      <c r="E863" s="824" t="s">
        <v>2430</v>
      </c>
      <c r="F863" s="822" t="s">
        <v>2404</v>
      </c>
      <c r="G863" s="822" t="s">
        <v>2495</v>
      </c>
      <c r="H863" s="822" t="s">
        <v>648</v>
      </c>
      <c r="I863" s="822" t="s">
        <v>1993</v>
      </c>
      <c r="J863" s="822" t="s">
        <v>1994</v>
      </c>
      <c r="K863" s="822" t="s">
        <v>1995</v>
      </c>
      <c r="L863" s="825">
        <v>42.51</v>
      </c>
      <c r="M863" s="825">
        <v>85.02</v>
      </c>
      <c r="N863" s="822">
        <v>2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50</v>
      </c>
      <c r="B864" s="822" t="s">
        <v>2403</v>
      </c>
      <c r="C864" s="822" t="s">
        <v>2409</v>
      </c>
      <c r="D864" s="823" t="s">
        <v>3849</v>
      </c>
      <c r="E864" s="824" t="s">
        <v>2430</v>
      </c>
      <c r="F864" s="822" t="s">
        <v>2404</v>
      </c>
      <c r="G864" s="822" t="s">
        <v>2442</v>
      </c>
      <c r="H864" s="822" t="s">
        <v>329</v>
      </c>
      <c r="I864" s="822" t="s">
        <v>2443</v>
      </c>
      <c r="J864" s="822" t="s">
        <v>1484</v>
      </c>
      <c r="K864" s="822" t="s">
        <v>2444</v>
      </c>
      <c r="L864" s="825">
        <v>73.989999999999995</v>
      </c>
      <c r="M864" s="825">
        <v>73.989999999999995</v>
      </c>
      <c r="N864" s="822">
        <v>1</v>
      </c>
      <c r="O864" s="826">
        <v>0.5</v>
      </c>
      <c r="P864" s="825">
        <v>73.989999999999995</v>
      </c>
      <c r="Q864" s="827">
        <v>1</v>
      </c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50</v>
      </c>
      <c r="B865" s="822" t="s">
        <v>2403</v>
      </c>
      <c r="C865" s="822" t="s">
        <v>2409</v>
      </c>
      <c r="D865" s="823" t="s">
        <v>3849</v>
      </c>
      <c r="E865" s="824" t="s">
        <v>2430</v>
      </c>
      <c r="F865" s="822" t="s">
        <v>2404</v>
      </c>
      <c r="G865" s="822" t="s">
        <v>2439</v>
      </c>
      <c r="H865" s="822" t="s">
        <v>329</v>
      </c>
      <c r="I865" s="822" t="s">
        <v>3554</v>
      </c>
      <c r="J865" s="822" t="s">
        <v>3555</v>
      </c>
      <c r="K865" s="822" t="s">
        <v>3246</v>
      </c>
      <c r="L865" s="825">
        <v>51.69</v>
      </c>
      <c r="M865" s="825">
        <v>51.69</v>
      </c>
      <c r="N865" s="822">
        <v>1</v>
      </c>
      <c r="O865" s="826">
        <v>0.5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50</v>
      </c>
      <c r="B866" s="822" t="s">
        <v>2403</v>
      </c>
      <c r="C866" s="822" t="s">
        <v>2409</v>
      </c>
      <c r="D866" s="823" t="s">
        <v>3849</v>
      </c>
      <c r="E866" s="824" t="s">
        <v>2430</v>
      </c>
      <c r="F866" s="822" t="s">
        <v>2404</v>
      </c>
      <c r="G866" s="822" t="s">
        <v>2439</v>
      </c>
      <c r="H866" s="822" t="s">
        <v>329</v>
      </c>
      <c r="I866" s="822" t="s">
        <v>2440</v>
      </c>
      <c r="J866" s="822" t="s">
        <v>676</v>
      </c>
      <c r="K866" s="822" t="s">
        <v>2441</v>
      </c>
      <c r="L866" s="825">
        <v>10.55</v>
      </c>
      <c r="M866" s="825">
        <v>21.1</v>
      </c>
      <c r="N866" s="822">
        <v>2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50</v>
      </c>
      <c r="B867" s="822" t="s">
        <v>2403</v>
      </c>
      <c r="C867" s="822" t="s">
        <v>2409</v>
      </c>
      <c r="D867" s="823" t="s">
        <v>3849</v>
      </c>
      <c r="E867" s="824" t="s">
        <v>2430</v>
      </c>
      <c r="F867" s="822" t="s">
        <v>2404</v>
      </c>
      <c r="G867" s="822" t="s">
        <v>2439</v>
      </c>
      <c r="H867" s="822" t="s">
        <v>329</v>
      </c>
      <c r="I867" s="822" t="s">
        <v>2508</v>
      </c>
      <c r="J867" s="822" t="s">
        <v>2509</v>
      </c>
      <c r="K867" s="822" t="s">
        <v>2510</v>
      </c>
      <c r="L867" s="825">
        <v>10.55</v>
      </c>
      <c r="M867" s="825">
        <v>10.55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50</v>
      </c>
      <c r="B868" s="822" t="s">
        <v>2403</v>
      </c>
      <c r="C868" s="822" t="s">
        <v>2409</v>
      </c>
      <c r="D868" s="823" t="s">
        <v>3849</v>
      </c>
      <c r="E868" s="824" t="s">
        <v>2430</v>
      </c>
      <c r="F868" s="822" t="s">
        <v>2404</v>
      </c>
      <c r="G868" s="822" t="s">
        <v>2439</v>
      </c>
      <c r="H868" s="822" t="s">
        <v>329</v>
      </c>
      <c r="I868" s="822" t="s">
        <v>2511</v>
      </c>
      <c r="J868" s="822" t="s">
        <v>2512</v>
      </c>
      <c r="K868" s="822" t="s">
        <v>2513</v>
      </c>
      <c r="L868" s="825">
        <v>31.65</v>
      </c>
      <c r="M868" s="825">
        <v>94.949999999999989</v>
      </c>
      <c r="N868" s="822">
        <v>3</v>
      </c>
      <c r="O868" s="826">
        <v>1.5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50</v>
      </c>
      <c r="B869" s="822" t="s">
        <v>2403</v>
      </c>
      <c r="C869" s="822" t="s">
        <v>2409</v>
      </c>
      <c r="D869" s="823" t="s">
        <v>3849</v>
      </c>
      <c r="E869" s="824" t="s">
        <v>2430</v>
      </c>
      <c r="F869" s="822" t="s">
        <v>2404</v>
      </c>
      <c r="G869" s="822" t="s">
        <v>3556</v>
      </c>
      <c r="H869" s="822" t="s">
        <v>329</v>
      </c>
      <c r="I869" s="822" t="s">
        <v>3557</v>
      </c>
      <c r="J869" s="822" t="s">
        <v>908</v>
      </c>
      <c r="K869" s="822" t="s">
        <v>1139</v>
      </c>
      <c r="L869" s="825">
        <v>163.54</v>
      </c>
      <c r="M869" s="825">
        <v>490.62</v>
      </c>
      <c r="N869" s="822">
        <v>3</v>
      </c>
      <c r="O869" s="826">
        <v>1.5</v>
      </c>
      <c r="P869" s="825">
        <v>490.62</v>
      </c>
      <c r="Q869" s="827">
        <v>1</v>
      </c>
      <c r="R869" s="822">
        <v>3</v>
      </c>
      <c r="S869" s="827">
        <v>1</v>
      </c>
      <c r="T869" s="826">
        <v>1.5</v>
      </c>
      <c r="U869" s="828">
        <v>1</v>
      </c>
    </row>
    <row r="870" spans="1:21" ht="14.45" customHeight="1" x14ac:dyDescent="0.2">
      <c r="A870" s="821">
        <v>50</v>
      </c>
      <c r="B870" s="822" t="s">
        <v>2403</v>
      </c>
      <c r="C870" s="822" t="s">
        <v>2409</v>
      </c>
      <c r="D870" s="823" t="s">
        <v>3849</v>
      </c>
      <c r="E870" s="824" t="s">
        <v>2430</v>
      </c>
      <c r="F870" s="822" t="s">
        <v>2404</v>
      </c>
      <c r="G870" s="822" t="s">
        <v>2917</v>
      </c>
      <c r="H870" s="822" t="s">
        <v>329</v>
      </c>
      <c r="I870" s="822" t="s">
        <v>3558</v>
      </c>
      <c r="J870" s="822" t="s">
        <v>2919</v>
      </c>
      <c r="K870" s="822" t="s">
        <v>3559</v>
      </c>
      <c r="L870" s="825">
        <v>653.66999999999996</v>
      </c>
      <c r="M870" s="825">
        <v>653.66999999999996</v>
      </c>
      <c r="N870" s="822">
        <v>1</v>
      </c>
      <c r="O870" s="826">
        <v>0.5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50</v>
      </c>
      <c r="B871" s="822" t="s">
        <v>2403</v>
      </c>
      <c r="C871" s="822" t="s">
        <v>2409</v>
      </c>
      <c r="D871" s="823" t="s">
        <v>3849</v>
      </c>
      <c r="E871" s="824" t="s">
        <v>2430</v>
      </c>
      <c r="F871" s="822" t="s">
        <v>2404</v>
      </c>
      <c r="G871" s="822" t="s">
        <v>2706</v>
      </c>
      <c r="H871" s="822" t="s">
        <v>648</v>
      </c>
      <c r="I871" s="822" t="s">
        <v>2921</v>
      </c>
      <c r="J871" s="822" t="s">
        <v>1074</v>
      </c>
      <c r="K871" s="822" t="s">
        <v>2922</v>
      </c>
      <c r="L871" s="825">
        <v>39.549999999999997</v>
      </c>
      <c r="M871" s="825">
        <v>39.549999999999997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50</v>
      </c>
      <c r="B872" s="822" t="s">
        <v>2403</v>
      </c>
      <c r="C872" s="822" t="s">
        <v>2409</v>
      </c>
      <c r="D872" s="823" t="s">
        <v>3849</v>
      </c>
      <c r="E872" s="824" t="s">
        <v>2430</v>
      </c>
      <c r="F872" s="822" t="s">
        <v>2404</v>
      </c>
      <c r="G872" s="822" t="s">
        <v>2716</v>
      </c>
      <c r="H872" s="822" t="s">
        <v>329</v>
      </c>
      <c r="I872" s="822" t="s">
        <v>3560</v>
      </c>
      <c r="J872" s="822" t="s">
        <v>3561</v>
      </c>
      <c r="K872" s="822" t="s">
        <v>1922</v>
      </c>
      <c r="L872" s="825">
        <v>86.41</v>
      </c>
      <c r="M872" s="825">
        <v>86.41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50</v>
      </c>
      <c r="B873" s="822" t="s">
        <v>2403</v>
      </c>
      <c r="C873" s="822" t="s">
        <v>2409</v>
      </c>
      <c r="D873" s="823" t="s">
        <v>3849</v>
      </c>
      <c r="E873" s="824" t="s">
        <v>2430</v>
      </c>
      <c r="F873" s="822" t="s">
        <v>2404</v>
      </c>
      <c r="G873" s="822" t="s">
        <v>2460</v>
      </c>
      <c r="H873" s="822" t="s">
        <v>329</v>
      </c>
      <c r="I873" s="822" t="s">
        <v>3019</v>
      </c>
      <c r="J873" s="822" t="s">
        <v>712</v>
      </c>
      <c r="K873" s="822" t="s">
        <v>2014</v>
      </c>
      <c r="L873" s="825">
        <v>35.11</v>
      </c>
      <c r="M873" s="825">
        <v>35.11</v>
      </c>
      <c r="N873" s="822">
        <v>1</v>
      </c>
      <c r="O873" s="826">
        <v>0.5</v>
      </c>
      <c r="P873" s="825">
        <v>35.11</v>
      </c>
      <c r="Q873" s="827">
        <v>1</v>
      </c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50</v>
      </c>
      <c r="B874" s="822" t="s">
        <v>2403</v>
      </c>
      <c r="C874" s="822" t="s">
        <v>2409</v>
      </c>
      <c r="D874" s="823" t="s">
        <v>3849</v>
      </c>
      <c r="E874" s="824" t="s">
        <v>2430</v>
      </c>
      <c r="F874" s="822" t="s">
        <v>2404</v>
      </c>
      <c r="G874" s="822" t="s">
        <v>3287</v>
      </c>
      <c r="H874" s="822" t="s">
        <v>329</v>
      </c>
      <c r="I874" s="822" t="s">
        <v>3562</v>
      </c>
      <c r="J874" s="822" t="s">
        <v>876</v>
      </c>
      <c r="K874" s="822" t="s">
        <v>3563</v>
      </c>
      <c r="L874" s="825">
        <v>46.03</v>
      </c>
      <c r="M874" s="825">
        <v>46.03</v>
      </c>
      <c r="N874" s="822">
        <v>1</v>
      </c>
      <c r="O874" s="826">
        <v>1</v>
      </c>
      <c r="P874" s="825">
        <v>46.03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50</v>
      </c>
      <c r="B875" s="822" t="s">
        <v>2403</v>
      </c>
      <c r="C875" s="822" t="s">
        <v>2409</v>
      </c>
      <c r="D875" s="823" t="s">
        <v>3849</v>
      </c>
      <c r="E875" s="824" t="s">
        <v>2430</v>
      </c>
      <c r="F875" s="822" t="s">
        <v>2404</v>
      </c>
      <c r="G875" s="822" t="s">
        <v>2727</v>
      </c>
      <c r="H875" s="822" t="s">
        <v>329</v>
      </c>
      <c r="I875" s="822" t="s">
        <v>2728</v>
      </c>
      <c r="J875" s="822" t="s">
        <v>2729</v>
      </c>
      <c r="K875" s="822" t="s">
        <v>1116</v>
      </c>
      <c r="L875" s="825">
        <v>32.76</v>
      </c>
      <c r="M875" s="825">
        <v>32.76</v>
      </c>
      <c r="N875" s="822">
        <v>1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50</v>
      </c>
      <c r="B876" s="822" t="s">
        <v>2403</v>
      </c>
      <c r="C876" s="822" t="s">
        <v>2409</v>
      </c>
      <c r="D876" s="823" t="s">
        <v>3849</v>
      </c>
      <c r="E876" s="824" t="s">
        <v>2430</v>
      </c>
      <c r="F876" s="822" t="s">
        <v>2404</v>
      </c>
      <c r="G876" s="822" t="s">
        <v>2521</v>
      </c>
      <c r="H876" s="822" t="s">
        <v>329</v>
      </c>
      <c r="I876" s="822" t="s">
        <v>2522</v>
      </c>
      <c r="J876" s="822" t="s">
        <v>2523</v>
      </c>
      <c r="K876" s="822" t="s">
        <v>2524</v>
      </c>
      <c r="L876" s="825">
        <v>27.37</v>
      </c>
      <c r="M876" s="825">
        <v>27.37</v>
      </c>
      <c r="N876" s="822">
        <v>1</v>
      </c>
      <c r="O876" s="826">
        <v>0.5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50</v>
      </c>
      <c r="B877" s="822" t="s">
        <v>2403</v>
      </c>
      <c r="C877" s="822" t="s">
        <v>2409</v>
      </c>
      <c r="D877" s="823" t="s">
        <v>3849</v>
      </c>
      <c r="E877" s="824" t="s">
        <v>2430</v>
      </c>
      <c r="F877" s="822" t="s">
        <v>2404</v>
      </c>
      <c r="G877" s="822" t="s">
        <v>2527</v>
      </c>
      <c r="H877" s="822" t="s">
        <v>329</v>
      </c>
      <c r="I877" s="822" t="s">
        <v>2528</v>
      </c>
      <c r="J877" s="822" t="s">
        <v>788</v>
      </c>
      <c r="K877" s="822" t="s">
        <v>2529</v>
      </c>
      <c r="L877" s="825">
        <v>27.37</v>
      </c>
      <c r="M877" s="825">
        <v>27.37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50</v>
      </c>
      <c r="B878" s="822" t="s">
        <v>2403</v>
      </c>
      <c r="C878" s="822" t="s">
        <v>2409</v>
      </c>
      <c r="D878" s="823" t="s">
        <v>3849</v>
      </c>
      <c r="E878" s="824" t="s">
        <v>2430</v>
      </c>
      <c r="F878" s="822" t="s">
        <v>2404</v>
      </c>
      <c r="G878" s="822" t="s">
        <v>2527</v>
      </c>
      <c r="H878" s="822" t="s">
        <v>648</v>
      </c>
      <c r="I878" s="822" t="s">
        <v>2530</v>
      </c>
      <c r="J878" s="822" t="s">
        <v>788</v>
      </c>
      <c r="K878" s="822" t="s">
        <v>2531</v>
      </c>
      <c r="L878" s="825">
        <v>13.68</v>
      </c>
      <c r="M878" s="825">
        <v>13.68</v>
      </c>
      <c r="N878" s="822">
        <v>1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50</v>
      </c>
      <c r="B879" s="822" t="s">
        <v>2403</v>
      </c>
      <c r="C879" s="822" t="s">
        <v>2409</v>
      </c>
      <c r="D879" s="823" t="s">
        <v>3849</v>
      </c>
      <c r="E879" s="824" t="s">
        <v>2430</v>
      </c>
      <c r="F879" s="822" t="s">
        <v>2404</v>
      </c>
      <c r="G879" s="822" t="s">
        <v>2445</v>
      </c>
      <c r="H879" s="822" t="s">
        <v>648</v>
      </c>
      <c r="I879" s="822" t="s">
        <v>2446</v>
      </c>
      <c r="J879" s="822" t="s">
        <v>1170</v>
      </c>
      <c r="K879" s="822" t="s">
        <v>736</v>
      </c>
      <c r="L879" s="825">
        <v>34.47</v>
      </c>
      <c r="M879" s="825">
        <v>103.41</v>
      </c>
      <c r="N879" s="822">
        <v>3</v>
      </c>
      <c r="O879" s="826">
        <v>1.5</v>
      </c>
      <c r="P879" s="825">
        <v>34.47</v>
      </c>
      <c r="Q879" s="827">
        <v>0.33333333333333331</v>
      </c>
      <c r="R879" s="822">
        <v>1</v>
      </c>
      <c r="S879" s="827">
        <v>0.33333333333333331</v>
      </c>
      <c r="T879" s="826">
        <v>0.5</v>
      </c>
      <c r="U879" s="828">
        <v>0.33333333333333331</v>
      </c>
    </row>
    <row r="880" spans="1:21" ht="14.45" customHeight="1" x14ac:dyDescent="0.2">
      <c r="A880" s="821">
        <v>50</v>
      </c>
      <c r="B880" s="822" t="s">
        <v>2403</v>
      </c>
      <c r="C880" s="822" t="s">
        <v>2409</v>
      </c>
      <c r="D880" s="823" t="s">
        <v>3849</v>
      </c>
      <c r="E880" s="824" t="s">
        <v>2430</v>
      </c>
      <c r="F880" s="822" t="s">
        <v>2404</v>
      </c>
      <c r="G880" s="822" t="s">
        <v>2756</v>
      </c>
      <c r="H880" s="822" t="s">
        <v>329</v>
      </c>
      <c r="I880" s="822" t="s">
        <v>2757</v>
      </c>
      <c r="J880" s="822" t="s">
        <v>2758</v>
      </c>
      <c r="K880" s="822" t="s">
        <v>2759</v>
      </c>
      <c r="L880" s="825">
        <v>218.62</v>
      </c>
      <c r="M880" s="825">
        <v>218.62</v>
      </c>
      <c r="N880" s="822">
        <v>1</v>
      </c>
      <c r="O880" s="826">
        <v>1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50</v>
      </c>
      <c r="B881" s="822" t="s">
        <v>2403</v>
      </c>
      <c r="C881" s="822" t="s">
        <v>2409</v>
      </c>
      <c r="D881" s="823" t="s">
        <v>3849</v>
      </c>
      <c r="E881" s="824" t="s">
        <v>2430</v>
      </c>
      <c r="F881" s="822" t="s">
        <v>2404</v>
      </c>
      <c r="G881" s="822" t="s">
        <v>2756</v>
      </c>
      <c r="H881" s="822" t="s">
        <v>329</v>
      </c>
      <c r="I881" s="822" t="s">
        <v>3040</v>
      </c>
      <c r="J881" s="822" t="s">
        <v>2758</v>
      </c>
      <c r="K881" s="822" t="s">
        <v>3041</v>
      </c>
      <c r="L881" s="825">
        <v>145.72999999999999</v>
      </c>
      <c r="M881" s="825">
        <v>291.45999999999998</v>
      </c>
      <c r="N881" s="822">
        <v>2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50</v>
      </c>
      <c r="B882" s="822" t="s">
        <v>2403</v>
      </c>
      <c r="C882" s="822" t="s">
        <v>2409</v>
      </c>
      <c r="D882" s="823" t="s">
        <v>3849</v>
      </c>
      <c r="E882" s="824" t="s">
        <v>2430</v>
      </c>
      <c r="F882" s="822" t="s">
        <v>2404</v>
      </c>
      <c r="G882" s="822" t="s">
        <v>3326</v>
      </c>
      <c r="H882" s="822" t="s">
        <v>329</v>
      </c>
      <c r="I882" s="822" t="s">
        <v>3327</v>
      </c>
      <c r="J882" s="822" t="s">
        <v>655</v>
      </c>
      <c r="K882" s="822" t="s">
        <v>3328</v>
      </c>
      <c r="L882" s="825">
        <v>127.91</v>
      </c>
      <c r="M882" s="825">
        <v>127.91</v>
      </c>
      <c r="N882" s="822">
        <v>1</v>
      </c>
      <c r="O882" s="826">
        <v>0.5</v>
      </c>
      <c r="P882" s="825">
        <v>127.91</v>
      </c>
      <c r="Q882" s="827">
        <v>1</v>
      </c>
      <c r="R882" s="822">
        <v>1</v>
      </c>
      <c r="S882" s="827">
        <v>1</v>
      </c>
      <c r="T882" s="826">
        <v>0.5</v>
      </c>
      <c r="U882" s="828">
        <v>1</v>
      </c>
    </row>
    <row r="883" spans="1:21" ht="14.45" customHeight="1" x14ac:dyDescent="0.2">
      <c r="A883" s="821">
        <v>50</v>
      </c>
      <c r="B883" s="822" t="s">
        <v>2403</v>
      </c>
      <c r="C883" s="822" t="s">
        <v>2409</v>
      </c>
      <c r="D883" s="823" t="s">
        <v>3849</v>
      </c>
      <c r="E883" s="824" t="s">
        <v>2430</v>
      </c>
      <c r="F883" s="822" t="s">
        <v>2404</v>
      </c>
      <c r="G883" s="822" t="s">
        <v>3330</v>
      </c>
      <c r="H883" s="822" t="s">
        <v>648</v>
      </c>
      <c r="I883" s="822" t="s">
        <v>3564</v>
      </c>
      <c r="J883" s="822" t="s">
        <v>3332</v>
      </c>
      <c r="K883" s="822" t="s">
        <v>3565</v>
      </c>
      <c r="L883" s="825">
        <v>320.20999999999998</v>
      </c>
      <c r="M883" s="825">
        <v>960.62999999999988</v>
      </c>
      <c r="N883" s="822">
        <v>3</v>
      </c>
      <c r="O883" s="826">
        <v>2.5</v>
      </c>
      <c r="P883" s="825">
        <v>960.62999999999988</v>
      </c>
      <c r="Q883" s="827">
        <v>1</v>
      </c>
      <c r="R883" s="822">
        <v>3</v>
      </c>
      <c r="S883" s="827">
        <v>1</v>
      </c>
      <c r="T883" s="826">
        <v>2.5</v>
      </c>
      <c r="U883" s="828">
        <v>1</v>
      </c>
    </row>
    <row r="884" spans="1:21" ht="14.45" customHeight="1" x14ac:dyDescent="0.2">
      <c r="A884" s="821">
        <v>50</v>
      </c>
      <c r="B884" s="822" t="s">
        <v>2403</v>
      </c>
      <c r="C884" s="822" t="s">
        <v>2409</v>
      </c>
      <c r="D884" s="823" t="s">
        <v>3849</v>
      </c>
      <c r="E884" s="824" t="s">
        <v>2430</v>
      </c>
      <c r="F884" s="822" t="s">
        <v>2404</v>
      </c>
      <c r="G884" s="822" t="s">
        <v>2536</v>
      </c>
      <c r="H884" s="822" t="s">
        <v>329</v>
      </c>
      <c r="I884" s="822" t="s">
        <v>3566</v>
      </c>
      <c r="J884" s="822" t="s">
        <v>2775</v>
      </c>
      <c r="K884" s="822" t="s">
        <v>775</v>
      </c>
      <c r="L884" s="825">
        <v>84.83</v>
      </c>
      <c r="M884" s="825">
        <v>84.83</v>
      </c>
      <c r="N884" s="822">
        <v>1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50</v>
      </c>
      <c r="B885" s="822" t="s">
        <v>2403</v>
      </c>
      <c r="C885" s="822" t="s">
        <v>2409</v>
      </c>
      <c r="D885" s="823" t="s">
        <v>3849</v>
      </c>
      <c r="E885" s="824" t="s">
        <v>2430</v>
      </c>
      <c r="F885" s="822" t="s">
        <v>2404</v>
      </c>
      <c r="G885" s="822" t="s">
        <v>2536</v>
      </c>
      <c r="H885" s="822" t="s">
        <v>329</v>
      </c>
      <c r="I885" s="822" t="s">
        <v>2774</v>
      </c>
      <c r="J885" s="822" t="s">
        <v>2775</v>
      </c>
      <c r="K885" s="822" t="s">
        <v>1089</v>
      </c>
      <c r="L885" s="825">
        <v>130.51</v>
      </c>
      <c r="M885" s="825">
        <v>130.51</v>
      </c>
      <c r="N885" s="822">
        <v>1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50</v>
      </c>
      <c r="B886" s="822" t="s">
        <v>2403</v>
      </c>
      <c r="C886" s="822" t="s">
        <v>2409</v>
      </c>
      <c r="D886" s="823" t="s">
        <v>3849</v>
      </c>
      <c r="E886" s="824" t="s">
        <v>2430</v>
      </c>
      <c r="F886" s="822" t="s">
        <v>2404</v>
      </c>
      <c r="G886" s="822" t="s">
        <v>2536</v>
      </c>
      <c r="H886" s="822" t="s">
        <v>329</v>
      </c>
      <c r="I886" s="822" t="s">
        <v>3567</v>
      </c>
      <c r="J886" s="822" t="s">
        <v>2775</v>
      </c>
      <c r="K886" s="822" t="s">
        <v>732</v>
      </c>
      <c r="L886" s="825">
        <v>55.14</v>
      </c>
      <c r="M886" s="825">
        <v>55.14</v>
      </c>
      <c r="N886" s="822">
        <v>1</v>
      </c>
      <c r="O886" s="826">
        <v>0.5</v>
      </c>
      <c r="P886" s="825">
        <v>55.14</v>
      </c>
      <c r="Q886" s="827">
        <v>1</v>
      </c>
      <c r="R886" s="822">
        <v>1</v>
      </c>
      <c r="S886" s="827">
        <v>1</v>
      </c>
      <c r="T886" s="826">
        <v>0.5</v>
      </c>
      <c r="U886" s="828">
        <v>1</v>
      </c>
    </row>
    <row r="887" spans="1:21" ht="14.45" customHeight="1" x14ac:dyDescent="0.2">
      <c r="A887" s="821">
        <v>50</v>
      </c>
      <c r="B887" s="822" t="s">
        <v>2403</v>
      </c>
      <c r="C887" s="822" t="s">
        <v>2409</v>
      </c>
      <c r="D887" s="823" t="s">
        <v>3849</v>
      </c>
      <c r="E887" s="824" t="s">
        <v>2430</v>
      </c>
      <c r="F887" s="822" t="s">
        <v>2404</v>
      </c>
      <c r="G887" s="822" t="s">
        <v>2543</v>
      </c>
      <c r="H887" s="822" t="s">
        <v>329</v>
      </c>
      <c r="I887" s="822" t="s">
        <v>2776</v>
      </c>
      <c r="J887" s="822" t="s">
        <v>1214</v>
      </c>
      <c r="K887" s="822" t="s">
        <v>2777</v>
      </c>
      <c r="L887" s="825">
        <v>64.349999999999994</v>
      </c>
      <c r="M887" s="825">
        <v>64.349999999999994</v>
      </c>
      <c r="N887" s="822">
        <v>1</v>
      </c>
      <c r="O887" s="826">
        <v>1</v>
      </c>
      <c r="P887" s="825">
        <v>64.349999999999994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50</v>
      </c>
      <c r="B888" s="822" t="s">
        <v>2403</v>
      </c>
      <c r="C888" s="822" t="s">
        <v>2409</v>
      </c>
      <c r="D888" s="823" t="s">
        <v>3849</v>
      </c>
      <c r="E888" s="824" t="s">
        <v>2430</v>
      </c>
      <c r="F888" s="822" t="s">
        <v>2404</v>
      </c>
      <c r="G888" s="822" t="s">
        <v>2546</v>
      </c>
      <c r="H888" s="822" t="s">
        <v>329</v>
      </c>
      <c r="I888" s="822" t="s">
        <v>2547</v>
      </c>
      <c r="J888" s="822" t="s">
        <v>1291</v>
      </c>
      <c r="K888" s="822" t="s">
        <v>2548</v>
      </c>
      <c r="L888" s="825">
        <v>42.08</v>
      </c>
      <c r="M888" s="825">
        <v>84.16</v>
      </c>
      <c r="N888" s="822">
        <v>2</v>
      </c>
      <c r="O888" s="826">
        <v>1.5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50</v>
      </c>
      <c r="B889" s="822" t="s">
        <v>2403</v>
      </c>
      <c r="C889" s="822" t="s">
        <v>2409</v>
      </c>
      <c r="D889" s="823" t="s">
        <v>3849</v>
      </c>
      <c r="E889" s="824" t="s">
        <v>2430</v>
      </c>
      <c r="F889" s="822" t="s">
        <v>2404</v>
      </c>
      <c r="G889" s="822" t="s">
        <v>2786</v>
      </c>
      <c r="H889" s="822" t="s">
        <v>329</v>
      </c>
      <c r="I889" s="822" t="s">
        <v>2787</v>
      </c>
      <c r="J889" s="822" t="s">
        <v>1419</v>
      </c>
      <c r="K889" s="822" t="s">
        <v>2788</v>
      </c>
      <c r="L889" s="825">
        <v>42.54</v>
      </c>
      <c r="M889" s="825">
        <v>212.7</v>
      </c>
      <c r="N889" s="822">
        <v>5</v>
      </c>
      <c r="O889" s="826">
        <v>3</v>
      </c>
      <c r="P889" s="825">
        <v>212.7</v>
      </c>
      <c r="Q889" s="827">
        <v>1</v>
      </c>
      <c r="R889" s="822">
        <v>5</v>
      </c>
      <c r="S889" s="827">
        <v>1</v>
      </c>
      <c r="T889" s="826">
        <v>3</v>
      </c>
      <c r="U889" s="828">
        <v>1</v>
      </c>
    </row>
    <row r="890" spans="1:21" ht="14.45" customHeight="1" x14ac:dyDescent="0.2">
      <c r="A890" s="821">
        <v>50</v>
      </c>
      <c r="B890" s="822" t="s">
        <v>2403</v>
      </c>
      <c r="C890" s="822" t="s">
        <v>2409</v>
      </c>
      <c r="D890" s="823" t="s">
        <v>3849</v>
      </c>
      <c r="E890" s="824" t="s">
        <v>2430</v>
      </c>
      <c r="F890" s="822" t="s">
        <v>2404</v>
      </c>
      <c r="G890" s="822" t="s">
        <v>2556</v>
      </c>
      <c r="H890" s="822" t="s">
        <v>329</v>
      </c>
      <c r="I890" s="822" t="s">
        <v>2557</v>
      </c>
      <c r="J890" s="822" t="s">
        <v>1239</v>
      </c>
      <c r="K890" s="822" t="s">
        <v>2558</v>
      </c>
      <c r="L890" s="825">
        <v>79.11</v>
      </c>
      <c r="M890" s="825">
        <v>79.11</v>
      </c>
      <c r="N890" s="822">
        <v>1</v>
      </c>
      <c r="O890" s="826">
        <v>0.5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50</v>
      </c>
      <c r="B891" s="822" t="s">
        <v>2403</v>
      </c>
      <c r="C891" s="822" t="s">
        <v>2409</v>
      </c>
      <c r="D891" s="823" t="s">
        <v>3849</v>
      </c>
      <c r="E891" s="824" t="s">
        <v>2430</v>
      </c>
      <c r="F891" s="822" t="s">
        <v>2404</v>
      </c>
      <c r="G891" s="822" t="s">
        <v>2559</v>
      </c>
      <c r="H891" s="822" t="s">
        <v>329</v>
      </c>
      <c r="I891" s="822" t="s">
        <v>2560</v>
      </c>
      <c r="J891" s="822" t="s">
        <v>2561</v>
      </c>
      <c r="K891" s="822" t="s">
        <v>2562</v>
      </c>
      <c r="L891" s="825">
        <v>93.43</v>
      </c>
      <c r="M891" s="825">
        <v>93.43</v>
      </c>
      <c r="N891" s="822">
        <v>1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50</v>
      </c>
      <c r="B892" s="822" t="s">
        <v>2403</v>
      </c>
      <c r="C892" s="822" t="s">
        <v>2409</v>
      </c>
      <c r="D892" s="823" t="s">
        <v>3849</v>
      </c>
      <c r="E892" s="824" t="s">
        <v>2430</v>
      </c>
      <c r="F892" s="822" t="s">
        <v>2404</v>
      </c>
      <c r="G892" s="822" t="s">
        <v>3070</v>
      </c>
      <c r="H892" s="822" t="s">
        <v>329</v>
      </c>
      <c r="I892" s="822" t="s">
        <v>3071</v>
      </c>
      <c r="J892" s="822" t="s">
        <v>3072</v>
      </c>
      <c r="K892" s="822" t="s">
        <v>3073</v>
      </c>
      <c r="L892" s="825">
        <v>77.13</v>
      </c>
      <c r="M892" s="825">
        <v>154.26</v>
      </c>
      <c r="N892" s="822">
        <v>2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50</v>
      </c>
      <c r="B893" s="822" t="s">
        <v>2403</v>
      </c>
      <c r="C893" s="822" t="s">
        <v>2409</v>
      </c>
      <c r="D893" s="823" t="s">
        <v>3849</v>
      </c>
      <c r="E893" s="824" t="s">
        <v>2430</v>
      </c>
      <c r="F893" s="822" t="s">
        <v>2404</v>
      </c>
      <c r="G893" s="822" t="s">
        <v>2822</v>
      </c>
      <c r="H893" s="822" t="s">
        <v>329</v>
      </c>
      <c r="I893" s="822" t="s">
        <v>2823</v>
      </c>
      <c r="J893" s="822" t="s">
        <v>2824</v>
      </c>
      <c r="K893" s="822" t="s">
        <v>2825</v>
      </c>
      <c r="L893" s="825">
        <v>43.94</v>
      </c>
      <c r="M893" s="825">
        <v>43.94</v>
      </c>
      <c r="N893" s="822">
        <v>1</v>
      </c>
      <c r="O893" s="826">
        <v>0.5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50</v>
      </c>
      <c r="B894" s="822" t="s">
        <v>2403</v>
      </c>
      <c r="C894" s="822" t="s">
        <v>2409</v>
      </c>
      <c r="D894" s="823" t="s">
        <v>3849</v>
      </c>
      <c r="E894" s="824" t="s">
        <v>2430</v>
      </c>
      <c r="F894" s="822" t="s">
        <v>2404</v>
      </c>
      <c r="G894" s="822" t="s">
        <v>2830</v>
      </c>
      <c r="H894" s="822" t="s">
        <v>329</v>
      </c>
      <c r="I894" s="822" t="s">
        <v>3568</v>
      </c>
      <c r="J894" s="822" t="s">
        <v>3569</v>
      </c>
      <c r="K894" s="822" t="s">
        <v>2223</v>
      </c>
      <c r="L894" s="825">
        <v>0</v>
      </c>
      <c r="M894" s="825">
        <v>0</v>
      </c>
      <c r="N894" s="822">
        <v>3</v>
      </c>
      <c r="O894" s="826">
        <v>2</v>
      </c>
      <c r="P894" s="825">
        <v>0</v>
      </c>
      <c r="Q894" s="827"/>
      <c r="R894" s="822">
        <v>1</v>
      </c>
      <c r="S894" s="827">
        <v>0.33333333333333331</v>
      </c>
      <c r="T894" s="826">
        <v>1</v>
      </c>
      <c r="U894" s="828">
        <v>0.5</v>
      </c>
    </row>
    <row r="895" spans="1:21" ht="14.45" customHeight="1" x14ac:dyDescent="0.2">
      <c r="A895" s="821">
        <v>50</v>
      </c>
      <c r="B895" s="822" t="s">
        <v>2403</v>
      </c>
      <c r="C895" s="822" t="s">
        <v>2409</v>
      </c>
      <c r="D895" s="823" t="s">
        <v>3849</v>
      </c>
      <c r="E895" s="824" t="s">
        <v>2430</v>
      </c>
      <c r="F895" s="822" t="s">
        <v>2404</v>
      </c>
      <c r="G895" s="822" t="s">
        <v>2563</v>
      </c>
      <c r="H895" s="822" t="s">
        <v>648</v>
      </c>
      <c r="I895" s="822" t="s">
        <v>1972</v>
      </c>
      <c r="J895" s="822" t="s">
        <v>1970</v>
      </c>
      <c r="K895" s="822" t="s">
        <v>1973</v>
      </c>
      <c r="L895" s="825">
        <v>1771.84</v>
      </c>
      <c r="M895" s="825">
        <v>1771.84</v>
      </c>
      <c r="N895" s="822">
        <v>1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50</v>
      </c>
      <c r="B896" s="822" t="s">
        <v>2403</v>
      </c>
      <c r="C896" s="822" t="s">
        <v>2409</v>
      </c>
      <c r="D896" s="823" t="s">
        <v>3849</v>
      </c>
      <c r="E896" s="824" t="s">
        <v>2430</v>
      </c>
      <c r="F896" s="822" t="s">
        <v>2404</v>
      </c>
      <c r="G896" s="822" t="s">
        <v>2451</v>
      </c>
      <c r="H896" s="822" t="s">
        <v>329</v>
      </c>
      <c r="I896" s="822" t="s">
        <v>2850</v>
      </c>
      <c r="J896" s="822" t="s">
        <v>1313</v>
      </c>
      <c r="K896" s="822" t="s">
        <v>2851</v>
      </c>
      <c r="L896" s="825">
        <v>16.77</v>
      </c>
      <c r="M896" s="825">
        <v>16.77</v>
      </c>
      <c r="N896" s="822">
        <v>1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50</v>
      </c>
      <c r="B897" s="822" t="s">
        <v>2403</v>
      </c>
      <c r="C897" s="822" t="s">
        <v>2409</v>
      </c>
      <c r="D897" s="823" t="s">
        <v>3849</v>
      </c>
      <c r="E897" s="824" t="s">
        <v>2430</v>
      </c>
      <c r="F897" s="822" t="s">
        <v>2404</v>
      </c>
      <c r="G897" s="822" t="s">
        <v>2854</v>
      </c>
      <c r="H897" s="822" t="s">
        <v>329</v>
      </c>
      <c r="I897" s="822" t="s">
        <v>2855</v>
      </c>
      <c r="J897" s="822" t="s">
        <v>2856</v>
      </c>
      <c r="K897" s="822" t="s">
        <v>2857</v>
      </c>
      <c r="L897" s="825">
        <v>83.38</v>
      </c>
      <c r="M897" s="825">
        <v>166.76</v>
      </c>
      <c r="N897" s="822">
        <v>2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50</v>
      </c>
      <c r="B898" s="822" t="s">
        <v>2403</v>
      </c>
      <c r="C898" s="822" t="s">
        <v>2409</v>
      </c>
      <c r="D898" s="823" t="s">
        <v>3849</v>
      </c>
      <c r="E898" s="824" t="s">
        <v>2431</v>
      </c>
      <c r="F898" s="822" t="s">
        <v>2404</v>
      </c>
      <c r="G898" s="822" t="s">
        <v>2597</v>
      </c>
      <c r="H898" s="822" t="s">
        <v>648</v>
      </c>
      <c r="I898" s="822" t="s">
        <v>2598</v>
      </c>
      <c r="J898" s="822" t="s">
        <v>1541</v>
      </c>
      <c r="K898" s="822" t="s">
        <v>2599</v>
      </c>
      <c r="L898" s="825">
        <v>184.65</v>
      </c>
      <c r="M898" s="825">
        <v>553.95000000000005</v>
      </c>
      <c r="N898" s="822">
        <v>3</v>
      </c>
      <c r="O898" s="826">
        <v>3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50</v>
      </c>
      <c r="B899" s="822" t="s">
        <v>2403</v>
      </c>
      <c r="C899" s="822" t="s">
        <v>2409</v>
      </c>
      <c r="D899" s="823" t="s">
        <v>3849</v>
      </c>
      <c r="E899" s="824" t="s">
        <v>2431</v>
      </c>
      <c r="F899" s="822" t="s">
        <v>2404</v>
      </c>
      <c r="G899" s="822" t="s">
        <v>2438</v>
      </c>
      <c r="H899" s="822" t="s">
        <v>329</v>
      </c>
      <c r="I899" s="822" t="s">
        <v>2490</v>
      </c>
      <c r="J899" s="822" t="s">
        <v>2491</v>
      </c>
      <c r="K899" s="822" t="s">
        <v>736</v>
      </c>
      <c r="L899" s="825">
        <v>35.11</v>
      </c>
      <c r="M899" s="825">
        <v>35.11</v>
      </c>
      <c r="N899" s="822">
        <v>1</v>
      </c>
      <c r="O899" s="826">
        <v>0.5</v>
      </c>
      <c r="P899" s="825">
        <v>35.11</v>
      </c>
      <c r="Q899" s="827">
        <v>1</v>
      </c>
      <c r="R899" s="822">
        <v>1</v>
      </c>
      <c r="S899" s="827">
        <v>1</v>
      </c>
      <c r="T899" s="826">
        <v>0.5</v>
      </c>
      <c r="U899" s="828">
        <v>1</v>
      </c>
    </row>
    <row r="900" spans="1:21" ht="14.45" customHeight="1" x14ac:dyDescent="0.2">
      <c r="A900" s="821">
        <v>50</v>
      </c>
      <c r="B900" s="822" t="s">
        <v>2403</v>
      </c>
      <c r="C900" s="822" t="s">
        <v>2409</v>
      </c>
      <c r="D900" s="823" t="s">
        <v>3849</v>
      </c>
      <c r="E900" s="824" t="s">
        <v>2431</v>
      </c>
      <c r="F900" s="822" t="s">
        <v>2404</v>
      </c>
      <c r="G900" s="822" t="s">
        <v>2830</v>
      </c>
      <c r="H900" s="822" t="s">
        <v>648</v>
      </c>
      <c r="I900" s="822" t="s">
        <v>2222</v>
      </c>
      <c r="J900" s="822" t="s">
        <v>1321</v>
      </c>
      <c r="K900" s="822" t="s">
        <v>2223</v>
      </c>
      <c r="L900" s="825">
        <v>0</v>
      </c>
      <c r="M900" s="825">
        <v>0</v>
      </c>
      <c r="N900" s="822">
        <v>1</v>
      </c>
      <c r="O900" s="826">
        <v>0.5</v>
      </c>
      <c r="P900" s="825">
        <v>0</v>
      </c>
      <c r="Q900" s="827"/>
      <c r="R900" s="822">
        <v>1</v>
      </c>
      <c r="S900" s="827">
        <v>1</v>
      </c>
      <c r="T900" s="826">
        <v>0.5</v>
      </c>
      <c r="U900" s="828">
        <v>1</v>
      </c>
    </row>
    <row r="901" spans="1:21" ht="14.45" customHeight="1" x14ac:dyDescent="0.2">
      <c r="A901" s="821">
        <v>50</v>
      </c>
      <c r="B901" s="822" t="s">
        <v>2403</v>
      </c>
      <c r="C901" s="822" t="s">
        <v>2409</v>
      </c>
      <c r="D901" s="823" t="s">
        <v>3849</v>
      </c>
      <c r="E901" s="824" t="s">
        <v>2431</v>
      </c>
      <c r="F901" s="822" t="s">
        <v>2404</v>
      </c>
      <c r="G901" s="822" t="s">
        <v>2864</v>
      </c>
      <c r="H901" s="822" t="s">
        <v>648</v>
      </c>
      <c r="I901" s="822" t="s">
        <v>2097</v>
      </c>
      <c r="J901" s="822" t="s">
        <v>2098</v>
      </c>
      <c r="K901" s="822" t="s">
        <v>2099</v>
      </c>
      <c r="L901" s="825">
        <v>126.27</v>
      </c>
      <c r="M901" s="825">
        <v>126.27</v>
      </c>
      <c r="N901" s="822">
        <v>1</v>
      </c>
      <c r="O901" s="826">
        <v>1</v>
      </c>
      <c r="P901" s="825">
        <v>126.27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50</v>
      </c>
      <c r="B902" s="822" t="s">
        <v>2403</v>
      </c>
      <c r="C902" s="822" t="s">
        <v>2409</v>
      </c>
      <c r="D902" s="823" t="s">
        <v>3849</v>
      </c>
      <c r="E902" s="824" t="s">
        <v>2432</v>
      </c>
      <c r="F902" s="822" t="s">
        <v>2404</v>
      </c>
      <c r="G902" s="822" t="s">
        <v>3548</v>
      </c>
      <c r="H902" s="822" t="s">
        <v>648</v>
      </c>
      <c r="I902" s="822" t="s">
        <v>2257</v>
      </c>
      <c r="J902" s="822" t="s">
        <v>1109</v>
      </c>
      <c r="K902" s="822" t="s">
        <v>2258</v>
      </c>
      <c r="L902" s="825">
        <v>0</v>
      </c>
      <c r="M902" s="825">
        <v>0</v>
      </c>
      <c r="N902" s="822">
        <v>1</v>
      </c>
      <c r="O902" s="826">
        <v>0.5</v>
      </c>
      <c r="P902" s="825"/>
      <c r="Q902" s="827"/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50</v>
      </c>
      <c r="B903" s="822" t="s">
        <v>2403</v>
      </c>
      <c r="C903" s="822" t="s">
        <v>2409</v>
      </c>
      <c r="D903" s="823" t="s">
        <v>3849</v>
      </c>
      <c r="E903" s="824" t="s">
        <v>2432</v>
      </c>
      <c r="F903" s="822" t="s">
        <v>2404</v>
      </c>
      <c r="G903" s="822" t="s">
        <v>2470</v>
      </c>
      <c r="H903" s="822" t="s">
        <v>329</v>
      </c>
      <c r="I903" s="822" t="s">
        <v>3123</v>
      </c>
      <c r="J903" s="822" t="s">
        <v>3124</v>
      </c>
      <c r="K903" s="822" t="s">
        <v>658</v>
      </c>
      <c r="L903" s="825">
        <v>72.55</v>
      </c>
      <c r="M903" s="825">
        <v>72.55</v>
      </c>
      <c r="N903" s="822">
        <v>1</v>
      </c>
      <c r="O903" s="826">
        <v>0.5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50</v>
      </c>
      <c r="B904" s="822" t="s">
        <v>2403</v>
      </c>
      <c r="C904" s="822" t="s">
        <v>2409</v>
      </c>
      <c r="D904" s="823" t="s">
        <v>3849</v>
      </c>
      <c r="E904" s="824" t="s">
        <v>2432</v>
      </c>
      <c r="F904" s="822" t="s">
        <v>2404</v>
      </c>
      <c r="G904" s="822" t="s">
        <v>2470</v>
      </c>
      <c r="H904" s="822" t="s">
        <v>648</v>
      </c>
      <c r="I904" s="822" t="s">
        <v>3125</v>
      </c>
      <c r="J904" s="822" t="s">
        <v>661</v>
      </c>
      <c r="K904" s="822" t="s">
        <v>2931</v>
      </c>
      <c r="L904" s="825">
        <v>21.76</v>
      </c>
      <c r="M904" s="825">
        <v>21.76</v>
      </c>
      <c r="N904" s="822">
        <v>1</v>
      </c>
      <c r="O904" s="826">
        <v>0.5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50</v>
      </c>
      <c r="B905" s="822" t="s">
        <v>2403</v>
      </c>
      <c r="C905" s="822" t="s">
        <v>2409</v>
      </c>
      <c r="D905" s="823" t="s">
        <v>3849</v>
      </c>
      <c r="E905" s="824" t="s">
        <v>2432</v>
      </c>
      <c r="F905" s="822" t="s">
        <v>2404</v>
      </c>
      <c r="G905" s="822" t="s">
        <v>2477</v>
      </c>
      <c r="H905" s="822" t="s">
        <v>648</v>
      </c>
      <c r="I905" s="822" t="s">
        <v>1977</v>
      </c>
      <c r="J905" s="822" t="s">
        <v>796</v>
      </c>
      <c r="K905" s="822" t="s">
        <v>1978</v>
      </c>
      <c r="L905" s="825">
        <v>80.010000000000005</v>
      </c>
      <c r="M905" s="825">
        <v>880.11000000000013</v>
      </c>
      <c r="N905" s="822">
        <v>11</v>
      </c>
      <c r="O905" s="826">
        <v>6.5</v>
      </c>
      <c r="P905" s="825">
        <v>320.04000000000002</v>
      </c>
      <c r="Q905" s="827">
        <v>0.36363636363636359</v>
      </c>
      <c r="R905" s="822">
        <v>4</v>
      </c>
      <c r="S905" s="827">
        <v>0.36363636363636365</v>
      </c>
      <c r="T905" s="826">
        <v>2.5</v>
      </c>
      <c r="U905" s="828">
        <v>0.38461538461538464</v>
      </c>
    </row>
    <row r="906" spans="1:21" ht="14.45" customHeight="1" x14ac:dyDescent="0.2">
      <c r="A906" s="821">
        <v>50</v>
      </c>
      <c r="B906" s="822" t="s">
        <v>2403</v>
      </c>
      <c r="C906" s="822" t="s">
        <v>2409</v>
      </c>
      <c r="D906" s="823" t="s">
        <v>3849</v>
      </c>
      <c r="E906" s="824" t="s">
        <v>2432</v>
      </c>
      <c r="F906" s="822" t="s">
        <v>2404</v>
      </c>
      <c r="G906" s="822" t="s">
        <v>2478</v>
      </c>
      <c r="H906" s="822" t="s">
        <v>648</v>
      </c>
      <c r="I906" s="822" t="s">
        <v>3570</v>
      </c>
      <c r="J906" s="822" t="s">
        <v>2039</v>
      </c>
      <c r="K906" s="822" t="s">
        <v>2481</v>
      </c>
      <c r="L906" s="825">
        <v>62.18</v>
      </c>
      <c r="M906" s="825">
        <v>62.18</v>
      </c>
      <c r="N906" s="822">
        <v>1</v>
      </c>
      <c r="O906" s="826">
        <v>1</v>
      </c>
      <c r="P906" s="825">
        <v>62.18</v>
      </c>
      <c r="Q906" s="827">
        <v>1</v>
      </c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50</v>
      </c>
      <c r="B907" s="822" t="s">
        <v>2403</v>
      </c>
      <c r="C907" s="822" t="s">
        <v>2409</v>
      </c>
      <c r="D907" s="823" t="s">
        <v>3849</v>
      </c>
      <c r="E907" s="824" t="s">
        <v>2432</v>
      </c>
      <c r="F907" s="822" t="s">
        <v>2404</v>
      </c>
      <c r="G907" s="822" t="s">
        <v>2459</v>
      </c>
      <c r="H907" s="822" t="s">
        <v>648</v>
      </c>
      <c r="I907" s="822" t="s">
        <v>2077</v>
      </c>
      <c r="J907" s="822" t="s">
        <v>2078</v>
      </c>
      <c r="K907" s="822" t="s">
        <v>2079</v>
      </c>
      <c r="L907" s="825">
        <v>220.53</v>
      </c>
      <c r="M907" s="825">
        <v>441.06</v>
      </c>
      <c r="N907" s="822">
        <v>2</v>
      </c>
      <c r="O907" s="826">
        <v>1.5</v>
      </c>
      <c r="P907" s="825">
        <v>220.53</v>
      </c>
      <c r="Q907" s="827">
        <v>0.5</v>
      </c>
      <c r="R907" s="822">
        <v>1</v>
      </c>
      <c r="S907" s="827">
        <v>0.5</v>
      </c>
      <c r="T907" s="826">
        <v>1</v>
      </c>
      <c r="U907" s="828">
        <v>0.66666666666666663</v>
      </c>
    </row>
    <row r="908" spans="1:21" ht="14.45" customHeight="1" x14ac:dyDescent="0.2">
      <c r="A908" s="821">
        <v>50</v>
      </c>
      <c r="B908" s="822" t="s">
        <v>2403</v>
      </c>
      <c r="C908" s="822" t="s">
        <v>2409</v>
      </c>
      <c r="D908" s="823" t="s">
        <v>3849</v>
      </c>
      <c r="E908" s="824" t="s">
        <v>2432</v>
      </c>
      <c r="F908" s="822" t="s">
        <v>2404</v>
      </c>
      <c r="G908" s="822" t="s">
        <v>2459</v>
      </c>
      <c r="H908" s="822" t="s">
        <v>648</v>
      </c>
      <c r="I908" s="822" t="s">
        <v>2077</v>
      </c>
      <c r="J908" s="822" t="s">
        <v>2078</v>
      </c>
      <c r="K908" s="822" t="s">
        <v>2079</v>
      </c>
      <c r="L908" s="825">
        <v>130.51</v>
      </c>
      <c r="M908" s="825">
        <v>1044.08</v>
      </c>
      <c r="N908" s="822">
        <v>8</v>
      </c>
      <c r="O908" s="826">
        <v>4</v>
      </c>
      <c r="P908" s="825">
        <v>130.51</v>
      </c>
      <c r="Q908" s="827">
        <v>0.125</v>
      </c>
      <c r="R908" s="822">
        <v>1</v>
      </c>
      <c r="S908" s="827">
        <v>0.125</v>
      </c>
      <c r="T908" s="826">
        <v>0.5</v>
      </c>
      <c r="U908" s="828">
        <v>0.125</v>
      </c>
    </row>
    <row r="909" spans="1:21" ht="14.45" customHeight="1" x14ac:dyDescent="0.2">
      <c r="A909" s="821">
        <v>50</v>
      </c>
      <c r="B909" s="822" t="s">
        <v>2403</v>
      </c>
      <c r="C909" s="822" t="s">
        <v>2409</v>
      </c>
      <c r="D909" s="823" t="s">
        <v>3849</v>
      </c>
      <c r="E909" s="824" t="s">
        <v>2432</v>
      </c>
      <c r="F909" s="822" t="s">
        <v>2404</v>
      </c>
      <c r="G909" s="822" t="s">
        <v>2459</v>
      </c>
      <c r="H909" s="822" t="s">
        <v>329</v>
      </c>
      <c r="I909" s="822" t="s">
        <v>3571</v>
      </c>
      <c r="J909" s="822" t="s">
        <v>2961</v>
      </c>
      <c r="K909" s="822" t="s">
        <v>2594</v>
      </c>
      <c r="L909" s="825">
        <v>430.05</v>
      </c>
      <c r="M909" s="825">
        <v>430.05</v>
      </c>
      <c r="N909" s="822">
        <v>1</v>
      </c>
      <c r="O909" s="826">
        <v>0.5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50</v>
      </c>
      <c r="B910" s="822" t="s">
        <v>2403</v>
      </c>
      <c r="C910" s="822" t="s">
        <v>2409</v>
      </c>
      <c r="D910" s="823" t="s">
        <v>3849</v>
      </c>
      <c r="E910" s="824" t="s">
        <v>2432</v>
      </c>
      <c r="F910" s="822" t="s">
        <v>2404</v>
      </c>
      <c r="G910" s="822" t="s">
        <v>2459</v>
      </c>
      <c r="H910" s="822" t="s">
        <v>329</v>
      </c>
      <c r="I910" s="822" t="s">
        <v>3572</v>
      </c>
      <c r="J910" s="822" t="s">
        <v>2078</v>
      </c>
      <c r="K910" s="822" t="s">
        <v>775</v>
      </c>
      <c r="L910" s="825">
        <v>55.14</v>
      </c>
      <c r="M910" s="825">
        <v>55.14</v>
      </c>
      <c r="N910" s="822">
        <v>1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50</v>
      </c>
      <c r="B911" s="822" t="s">
        <v>2403</v>
      </c>
      <c r="C911" s="822" t="s">
        <v>2409</v>
      </c>
      <c r="D911" s="823" t="s">
        <v>3849</v>
      </c>
      <c r="E911" s="824" t="s">
        <v>2432</v>
      </c>
      <c r="F911" s="822" t="s">
        <v>2404</v>
      </c>
      <c r="G911" s="822" t="s">
        <v>2459</v>
      </c>
      <c r="H911" s="822" t="s">
        <v>329</v>
      </c>
      <c r="I911" s="822" t="s">
        <v>2083</v>
      </c>
      <c r="J911" s="822" t="s">
        <v>2078</v>
      </c>
      <c r="K911" s="822" t="s">
        <v>1089</v>
      </c>
      <c r="L911" s="825">
        <v>84.83</v>
      </c>
      <c r="M911" s="825">
        <v>84.83</v>
      </c>
      <c r="N911" s="822">
        <v>1</v>
      </c>
      <c r="O911" s="826">
        <v>0.5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50</v>
      </c>
      <c r="B912" s="822" t="s">
        <v>2403</v>
      </c>
      <c r="C912" s="822" t="s">
        <v>2409</v>
      </c>
      <c r="D912" s="823" t="s">
        <v>3849</v>
      </c>
      <c r="E912" s="824" t="s">
        <v>2432</v>
      </c>
      <c r="F912" s="822" t="s">
        <v>2404</v>
      </c>
      <c r="G912" s="822" t="s">
        <v>2459</v>
      </c>
      <c r="H912" s="822" t="s">
        <v>329</v>
      </c>
      <c r="I912" s="822" t="s">
        <v>2592</v>
      </c>
      <c r="J912" s="822" t="s">
        <v>2483</v>
      </c>
      <c r="K912" s="822" t="s">
        <v>1089</v>
      </c>
      <c r="L912" s="825">
        <v>143.35</v>
      </c>
      <c r="M912" s="825">
        <v>143.35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50</v>
      </c>
      <c r="B913" s="822" t="s">
        <v>2403</v>
      </c>
      <c r="C913" s="822" t="s">
        <v>2409</v>
      </c>
      <c r="D913" s="823" t="s">
        <v>3849</v>
      </c>
      <c r="E913" s="824" t="s">
        <v>2432</v>
      </c>
      <c r="F913" s="822" t="s">
        <v>2404</v>
      </c>
      <c r="G913" s="822" t="s">
        <v>2459</v>
      </c>
      <c r="H913" s="822" t="s">
        <v>329</v>
      </c>
      <c r="I913" s="822" t="s">
        <v>2595</v>
      </c>
      <c r="J913" s="822" t="s">
        <v>2081</v>
      </c>
      <c r="K913" s="822" t="s">
        <v>2596</v>
      </c>
      <c r="L913" s="825">
        <v>143.35</v>
      </c>
      <c r="M913" s="825">
        <v>143.35</v>
      </c>
      <c r="N913" s="822">
        <v>1</v>
      </c>
      <c r="O913" s="826">
        <v>1</v>
      </c>
      <c r="P913" s="825">
        <v>143.35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50</v>
      </c>
      <c r="B914" s="822" t="s">
        <v>2403</v>
      </c>
      <c r="C914" s="822" t="s">
        <v>2409</v>
      </c>
      <c r="D914" s="823" t="s">
        <v>3849</v>
      </c>
      <c r="E914" s="824" t="s">
        <v>2432</v>
      </c>
      <c r="F914" s="822" t="s">
        <v>2404</v>
      </c>
      <c r="G914" s="822" t="s">
        <v>2459</v>
      </c>
      <c r="H914" s="822" t="s">
        <v>329</v>
      </c>
      <c r="I914" s="822" t="s">
        <v>2595</v>
      </c>
      <c r="J914" s="822" t="s">
        <v>2081</v>
      </c>
      <c r="K914" s="822" t="s">
        <v>2596</v>
      </c>
      <c r="L914" s="825">
        <v>84.83</v>
      </c>
      <c r="M914" s="825">
        <v>339.32</v>
      </c>
      <c r="N914" s="822">
        <v>4</v>
      </c>
      <c r="O914" s="826">
        <v>2.5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50</v>
      </c>
      <c r="B915" s="822" t="s">
        <v>2403</v>
      </c>
      <c r="C915" s="822" t="s">
        <v>2409</v>
      </c>
      <c r="D915" s="823" t="s">
        <v>3849</v>
      </c>
      <c r="E915" s="824" t="s">
        <v>2432</v>
      </c>
      <c r="F915" s="822" t="s">
        <v>2404</v>
      </c>
      <c r="G915" s="822" t="s">
        <v>2438</v>
      </c>
      <c r="H915" s="822" t="s">
        <v>648</v>
      </c>
      <c r="I915" s="822" t="s">
        <v>2031</v>
      </c>
      <c r="J915" s="822" t="s">
        <v>731</v>
      </c>
      <c r="K915" s="822" t="s">
        <v>734</v>
      </c>
      <c r="L915" s="825">
        <v>17.559999999999999</v>
      </c>
      <c r="M915" s="825">
        <v>105.36</v>
      </c>
      <c r="N915" s="822">
        <v>6</v>
      </c>
      <c r="O915" s="826">
        <v>4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50</v>
      </c>
      <c r="B916" s="822" t="s">
        <v>2403</v>
      </c>
      <c r="C916" s="822" t="s">
        <v>2409</v>
      </c>
      <c r="D916" s="823" t="s">
        <v>3849</v>
      </c>
      <c r="E916" s="824" t="s">
        <v>2432</v>
      </c>
      <c r="F916" s="822" t="s">
        <v>2404</v>
      </c>
      <c r="G916" s="822" t="s">
        <v>2438</v>
      </c>
      <c r="H916" s="822" t="s">
        <v>648</v>
      </c>
      <c r="I916" s="822" t="s">
        <v>2032</v>
      </c>
      <c r="J916" s="822" t="s">
        <v>731</v>
      </c>
      <c r="K916" s="822" t="s">
        <v>736</v>
      </c>
      <c r="L916" s="825">
        <v>35.11</v>
      </c>
      <c r="M916" s="825">
        <v>175.55</v>
      </c>
      <c r="N916" s="822">
        <v>5</v>
      </c>
      <c r="O916" s="826">
        <v>3.5</v>
      </c>
      <c r="P916" s="825">
        <v>35.11</v>
      </c>
      <c r="Q916" s="827">
        <v>0.19999999999999998</v>
      </c>
      <c r="R916" s="822">
        <v>1</v>
      </c>
      <c r="S916" s="827">
        <v>0.2</v>
      </c>
      <c r="T916" s="826">
        <v>1</v>
      </c>
      <c r="U916" s="828">
        <v>0.2857142857142857</v>
      </c>
    </row>
    <row r="917" spans="1:21" ht="14.45" customHeight="1" x14ac:dyDescent="0.2">
      <c r="A917" s="821">
        <v>50</v>
      </c>
      <c r="B917" s="822" t="s">
        <v>2403</v>
      </c>
      <c r="C917" s="822" t="s">
        <v>2409</v>
      </c>
      <c r="D917" s="823" t="s">
        <v>3849</v>
      </c>
      <c r="E917" s="824" t="s">
        <v>2432</v>
      </c>
      <c r="F917" s="822" t="s">
        <v>2404</v>
      </c>
      <c r="G917" s="822" t="s">
        <v>2466</v>
      </c>
      <c r="H917" s="822" t="s">
        <v>329</v>
      </c>
      <c r="I917" s="822" t="s">
        <v>2467</v>
      </c>
      <c r="J917" s="822" t="s">
        <v>2468</v>
      </c>
      <c r="K917" s="822" t="s">
        <v>772</v>
      </c>
      <c r="L917" s="825">
        <v>78.33</v>
      </c>
      <c r="M917" s="825">
        <v>313.32</v>
      </c>
      <c r="N917" s="822">
        <v>4</v>
      </c>
      <c r="O917" s="826">
        <v>2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50</v>
      </c>
      <c r="B918" s="822" t="s">
        <v>2403</v>
      </c>
      <c r="C918" s="822" t="s">
        <v>2409</v>
      </c>
      <c r="D918" s="823" t="s">
        <v>3849</v>
      </c>
      <c r="E918" s="824" t="s">
        <v>2432</v>
      </c>
      <c r="F918" s="822" t="s">
        <v>2404</v>
      </c>
      <c r="G918" s="822" t="s">
        <v>2977</v>
      </c>
      <c r="H918" s="822" t="s">
        <v>329</v>
      </c>
      <c r="I918" s="822" t="s">
        <v>3573</v>
      </c>
      <c r="J918" s="822" t="s">
        <v>1641</v>
      </c>
      <c r="K918" s="822" t="s">
        <v>1642</v>
      </c>
      <c r="L918" s="825">
        <v>47.47</v>
      </c>
      <c r="M918" s="825">
        <v>47.47</v>
      </c>
      <c r="N918" s="822">
        <v>1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50</v>
      </c>
      <c r="B919" s="822" t="s">
        <v>2403</v>
      </c>
      <c r="C919" s="822" t="s">
        <v>2409</v>
      </c>
      <c r="D919" s="823" t="s">
        <v>3849</v>
      </c>
      <c r="E919" s="824" t="s">
        <v>2432</v>
      </c>
      <c r="F919" s="822" t="s">
        <v>2404</v>
      </c>
      <c r="G919" s="822" t="s">
        <v>2495</v>
      </c>
      <c r="H919" s="822" t="s">
        <v>648</v>
      </c>
      <c r="I919" s="822" t="s">
        <v>1993</v>
      </c>
      <c r="J919" s="822" t="s">
        <v>1994</v>
      </c>
      <c r="K919" s="822" t="s">
        <v>1995</v>
      </c>
      <c r="L919" s="825">
        <v>42.51</v>
      </c>
      <c r="M919" s="825">
        <v>297.57</v>
      </c>
      <c r="N919" s="822">
        <v>7</v>
      </c>
      <c r="O919" s="826">
        <v>3.5</v>
      </c>
      <c r="P919" s="825">
        <v>127.53</v>
      </c>
      <c r="Q919" s="827">
        <v>0.4285714285714286</v>
      </c>
      <c r="R919" s="822">
        <v>3</v>
      </c>
      <c r="S919" s="827">
        <v>0.42857142857142855</v>
      </c>
      <c r="T919" s="826">
        <v>1.5</v>
      </c>
      <c r="U919" s="828">
        <v>0.42857142857142855</v>
      </c>
    </row>
    <row r="920" spans="1:21" ht="14.45" customHeight="1" x14ac:dyDescent="0.2">
      <c r="A920" s="821">
        <v>50</v>
      </c>
      <c r="B920" s="822" t="s">
        <v>2403</v>
      </c>
      <c r="C920" s="822" t="s">
        <v>2409</v>
      </c>
      <c r="D920" s="823" t="s">
        <v>3849</v>
      </c>
      <c r="E920" s="824" t="s">
        <v>2432</v>
      </c>
      <c r="F920" s="822" t="s">
        <v>2404</v>
      </c>
      <c r="G920" s="822" t="s">
        <v>2495</v>
      </c>
      <c r="H920" s="822" t="s">
        <v>329</v>
      </c>
      <c r="I920" s="822" t="s">
        <v>2000</v>
      </c>
      <c r="J920" s="822" t="s">
        <v>935</v>
      </c>
      <c r="K920" s="822" t="s">
        <v>1995</v>
      </c>
      <c r="L920" s="825">
        <v>42.51</v>
      </c>
      <c r="M920" s="825">
        <v>127.53</v>
      </c>
      <c r="N920" s="822">
        <v>3</v>
      </c>
      <c r="O920" s="826">
        <v>2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50</v>
      </c>
      <c r="B921" s="822" t="s">
        <v>2403</v>
      </c>
      <c r="C921" s="822" t="s">
        <v>2409</v>
      </c>
      <c r="D921" s="823" t="s">
        <v>3849</v>
      </c>
      <c r="E921" s="824" t="s">
        <v>2432</v>
      </c>
      <c r="F921" s="822" t="s">
        <v>2404</v>
      </c>
      <c r="G921" s="822" t="s">
        <v>2664</v>
      </c>
      <c r="H921" s="822" t="s">
        <v>329</v>
      </c>
      <c r="I921" s="822" t="s">
        <v>2665</v>
      </c>
      <c r="J921" s="822" t="s">
        <v>1025</v>
      </c>
      <c r="K921" s="822" t="s">
        <v>2666</v>
      </c>
      <c r="L921" s="825">
        <v>45.03</v>
      </c>
      <c r="M921" s="825">
        <v>45.03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50</v>
      </c>
      <c r="B922" s="822" t="s">
        <v>2403</v>
      </c>
      <c r="C922" s="822" t="s">
        <v>2409</v>
      </c>
      <c r="D922" s="823" t="s">
        <v>3849</v>
      </c>
      <c r="E922" s="824" t="s">
        <v>2432</v>
      </c>
      <c r="F922" s="822" t="s">
        <v>2404</v>
      </c>
      <c r="G922" s="822" t="s">
        <v>2667</v>
      </c>
      <c r="H922" s="822" t="s">
        <v>329</v>
      </c>
      <c r="I922" s="822" t="s">
        <v>2668</v>
      </c>
      <c r="J922" s="822" t="s">
        <v>1296</v>
      </c>
      <c r="K922" s="822" t="s">
        <v>1297</v>
      </c>
      <c r="L922" s="825">
        <v>94.7</v>
      </c>
      <c r="M922" s="825">
        <v>94.7</v>
      </c>
      <c r="N922" s="822">
        <v>1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50</v>
      </c>
      <c r="B923" s="822" t="s">
        <v>2403</v>
      </c>
      <c r="C923" s="822" t="s">
        <v>2409</v>
      </c>
      <c r="D923" s="823" t="s">
        <v>3849</v>
      </c>
      <c r="E923" s="824" t="s">
        <v>2432</v>
      </c>
      <c r="F923" s="822" t="s">
        <v>2404</v>
      </c>
      <c r="G923" s="822" t="s">
        <v>2504</v>
      </c>
      <c r="H923" s="822" t="s">
        <v>648</v>
      </c>
      <c r="I923" s="822" t="s">
        <v>1963</v>
      </c>
      <c r="J923" s="822" t="s">
        <v>1964</v>
      </c>
      <c r="K923" s="822" t="s">
        <v>1965</v>
      </c>
      <c r="L923" s="825">
        <v>93.43</v>
      </c>
      <c r="M923" s="825">
        <v>280.29000000000002</v>
      </c>
      <c r="N923" s="822">
        <v>3</v>
      </c>
      <c r="O923" s="826">
        <v>2</v>
      </c>
      <c r="P923" s="825">
        <v>186.86</v>
      </c>
      <c r="Q923" s="827">
        <v>0.66666666666666663</v>
      </c>
      <c r="R923" s="822">
        <v>2</v>
      </c>
      <c r="S923" s="827">
        <v>0.66666666666666663</v>
      </c>
      <c r="T923" s="826">
        <v>1.5</v>
      </c>
      <c r="U923" s="828">
        <v>0.75</v>
      </c>
    </row>
    <row r="924" spans="1:21" ht="14.45" customHeight="1" x14ac:dyDescent="0.2">
      <c r="A924" s="821">
        <v>50</v>
      </c>
      <c r="B924" s="822" t="s">
        <v>2403</v>
      </c>
      <c r="C924" s="822" t="s">
        <v>2409</v>
      </c>
      <c r="D924" s="823" t="s">
        <v>3849</v>
      </c>
      <c r="E924" s="824" t="s">
        <v>2432</v>
      </c>
      <c r="F924" s="822" t="s">
        <v>2404</v>
      </c>
      <c r="G924" s="822" t="s">
        <v>2504</v>
      </c>
      <c r="H924" s="822" t="s">
        <v>329</v>
      </c>
      <c r="I924" s="822" t="s">
        <v>3574</v>
      </c>
      <c r="J924" s="822" t="s">
        <v>2909</v>
      </c>
      <c r="K924" s="822" t="s">
        <v>3575</v>
      </c>
      <c r="L924" s="825">
        <v>100.11</v>
      </c>
      <c r="M924" s="825">
        <v>200.22</v>
      </c>
      <c r="N924" s="822">
        <v>2</v>
      </c>
      <c r="O924" s="826">
        <v>1.5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50</v>
      </c>
      <c r="B925" s="822" t="s">
        <v>2403</v>
      </c>
      <c r="C925" s="822" t="s">
        <v>2409</v>
      </c>
      <c r="D925" s="823" t="s">
        <v>3849</v>
      </c>
      <c r="E925" s="824" t="s">
        <v>2432</v>
      </c>
      <c r="F925" s="822" t="s">
        <v>2404</v>
      </c>
      <c r="G925" s="822" t="s">
        <v>2504</v>
      </c>
      <c r="H925" s="822" t="s">
        <v>648</v>
      </c>
      <c r="I925" s="822" t="s">
        <v>1966</v>
      </c>
      <c r="J925" s="822" t="s">
        <v>1964</v>
      </c>
      <c r="K925" s="822" t="s">
        <v>1967</v>
      </c>
      <c r="L925" s="825">
        <v>186.87</v>
      </c>
      <c r="M925" s="825">
        <v>1308.0900000000001</v>
      </c>
      <c r="N925" s="822">
        <v>7</v>
      </c>
      <c r="O925" s="826">
        <v>3.5</v>
      </c>
      <c r="P925" s="825">
        <v>186.87</v>
      </c>
      <c r="Q925" s="827">
        <v>0.14285714285714285</v>
      </c>
      <c r="R925" s="822">
        <v>1</v>
      </c>
      <c r="S925" s="827">
        <v>0.14285714285714285</v>
      </c>
      <c r="T925" s="826">
        <v>0.5</v>
      </c>
      <c r="U925" s="828">
        <v>0.14285714285714285</v>
      </c>
    </row>
    <row r="926" spans="1:21" ht="14.45" customHeight="1" x14ac:dyDescent="0.2">
      <c r="A926" s="821">
        <v>50</v>
      </c>
      <c r="B926" s="822" t="s">
        <v>2403</v>
      </c>
      <c r="C926" s="822" t="s">
        <v>2409</v>
      </c>
      <c r="D926" s="823" t="s">
        <v>3849</v>
      </c>
      <c r="E926" s="824" t="s">
        <v>2432</v>
      </c>
      <c r="F926" s="822" t="s">
        <v>2404</v>
      </c>
      <c r="G926" s="822" t="s">
        <v>2505</v>
      </c>
      <c r="H926" s="822" t="s">
        <v>329</v>
      </c>
      <c r="I926" s="822" t="s">
        <v>2506</v>
      </c>
      <c r="J926" s="822" t="s">
        <v>783</v>
      </c>
      <c r="K926" s="822" t="s">
        <v>2507</v>
      </c>
      <c r="L926" s="825">
        <v>577.88</v>
      </c>
      <c r="M926" s="825">
        <v>577.88</v>
      </c>
      <c r="N926" s="822">
        <v>1</v>
      </c>
      <c r="O926" s="826">
        <v>0.5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50</v>
      </c>
      <c r="B927" s="822" t="s">
        <v>2403</v>
      </c>
      <c r="C927" s="822" t="s">
        <v>2409</v>
      </c>
      <c r="D927" s="823" t="s">
        <v>3849</v>
      </c>
      <c r="E927" s="824" t="s">
        <v>2432</v>
      </c>
      <c r="F927" s="822" t="s">
        <v>2404</v>
      </c>
      <c r="G927" s="822" t="s">
        <v>2439</v>
      </c>
      <c r="H927" s="822" t="s">
        <v>329</v>
      </c>
      <c r="I927" s="822" t="s">
        <v>2693</v>
      </c>
      <c r="J927" s="822" t="s">
        <v>676</v>
      </c>
      <c r="K927" s="822" t="s">
        <v>2694</v>
      </c>
      <c r="L927" s="825">
        <v>31.65</v>
      </c>
      <c r="M927" s="825">
        <v>94.949999999999989</v>
      </c>
      <c r="N927" s="822">
        <v>3</v>
      </c>
      <c r="O927" s="826">
        <v>2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50</v>
      </c>
      <c r="B928" s="822" t="s">
        <v>2403</v>
      </c>
      <c r="C928" s="822" t="s">
        <v>2409</v>
      </c>
      <c r="D928" s="823" t="s">
        <v>3849</v>
      </c>
      <c r="E928" s="824" t="s">
        <v>2432</v>
      </c>
      <c r="F928" s="822" t="s">
        <v>2404</v>
      </c>
      <c r="G928" s="822" t="s">
        <v>2439</v>
      </c>
      <c r="H928" s="822" t="s">
        <v>329</v>
      </c>
      <c r="I928" s="822" t="s">
        <v>2695</v>
      </c>
      <c r="J928" s="822" t="s">
        <v>2509</v>
      </c>
      <c r="K928" s="822" t="s">
        <v>2696</v>
      </c>
      <c r="L928" s="825">
        <v>26.37</v>
      </c>
      <c r="M928" s="825">
        <v>210.96</v>
      </c>
      <c r="N928" s="822">
        <v>8</v>
      </c>
      <c r="O928" s="826">
        <v>5</v>
      </c>
      <c r="P928" s="825">
        <v>52.74</v>
      </c>
      <c r="Q928" s="827">
        <v>0.25</v>
      </c>
      <c r="R928" s="822">
        <v>2</v>
      </c>
      <c r="S928" s="827">
        <v>0.25</v>
      </c>
      <c r="T928" s="826">
        <v>1.5</v>
      </c>
      <c r="U928" s="828">
        <v>0.3</v>
      </c>
    </row>
    <row r="929" spans="1:21" ht="14.45" customHeight="1" x14ac:dyDescent="0.2">
      <c r="A929" s="821">
        <v>50</v>
      </c>
      <c r="B929" s="822" t="s">
        <v>2403</v>
      </c>
      <c r="C929" s="822" t="s">
        <v>2409</v>
      </c>
      <c r="D929" s="823" t="s">
        <v>3849</v>
      </c>
      <c r="E929" s="824" t="s">
        <v>2432</v>
      </c>
      <c r="F929" s="822" t="s">
        <v>2404</v>
      </c>
      <c r="G929" s="822" t="s">
        <v>2439</v>
      </c>
      <c r="H929" s="822" t="s">
        <v>329</v>
      </c>
      <c r="I929" s="822" t="s">
        <v>2440</v>
      </c>
      <c r="J929" s="822" t="s">
        <v>676</v>
      </c>
      <c r="K929" s="822" t="s">
        <v>2441</v>
      </c>
      <c r="L929" s="825">
        <v>10.55</v>
      </c>
      <c r="M929" s="825">
        <v>10.55</v>
      </c>
      <c r="N929" s="822">
        <v>1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50</v>
      </c>
      <c r="B930" s="822" t="s">
        <v>2403</v>
      </c>
      <c r="C930" s="822" t="s">
        <v>2409</v>
      </c>
      <c r="D930" s="823" t="s">
        <v>3849</v>
      </c>
      <c r="E930" s="824" t="s">
        <v>2432</v>
      </c>
      <c r="F930" s="822" t="s">
        <v>2404</v>
      </c>
      <c r="G930" s="822" t="s">
        <v>2439</v>
      </c>
      <c r="H930" s="822" t="s">
        <v>329</v>
      </c>
      <c r="I930" s="822" t="s">
        <v>2699</v>
      </c>
      <c r="J930" s="822" t="s">
        <v>676</v>
      </c>
      <c r="K930" s="822" t="s">
        <v>658</v>
      </c>
      <c r="L930" s="825">
        <v>58.62</v>
      </c>
      <c r="M930" s="825">
        <v>58.62</v>
      </c>
      <c r="N930" s="822">
        <v>1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50</v>
      </c>
      <c r="B931" s="822" t="s">
        <v>2403</v>
      </c>
      <c r="C931" s="822" t="s">
        <v>2409</v>
      </c>
      <c r="D931" s="823" t="s">
        <v>3849</v>
      </c>
      <c r="E931" s="824" t="s">
        <v>2432</v>
      </c>
      <c r="F931" s="822" t="s">
        <v>2404</v>
      </c>
      <c r="G931" s="822" t="s">
        <v>2439</v>
      </c>
      <c r="H931" s="822" t="s">
        <v>329</v>
      </c>
      <c r="I931" s="822" t="s">
        <v>2511</v>
      </c>
      <c r="J931" s="822" t="s">
        <v>2512</v>
      </c>
      <c r="K931" s="822" t="s">
        <v>2513</v>
      </c>
      <c r="L931" s="825">
        <v>31.65</v>
      </c>
      <c r="M931" s="825">
        <v>158.25</v>
      </c>
      <c r="N931" s="822">
        <v>5</v>
      </c>
      <c r="O931" s="826">
        <v>3.5</v>
      </c>
      <c r="P931" s="825">
        <v>63.3</v>
      </c>
      <c r="Q931" s="827">
        <v>0.39999999999999997</v>
      </c>
      <c r="R931" s="822">
        <v>2</v>
      </c>
      <c r="S931" s="827">
        <v>0.4</v>
      </c>
      <c r="T931" s="826">
        <v>2</v>
      </c>
      <c r="U931" s="828">
        <v>0.5714285714285714</v>
      </c>
    </row>
    <row r="932" spans="1:21" ht="14.45" customHeight="1" x14ac:dyDescent="0.2">
      <c r="A932" s="821">
        <v>50</v>
      </c>
      <c r="B932" s="822" t="s">
        <v>2403</v>
      </c>
      <c r="C932" s="822" t="s">
        <v>2409</v>
      </c>
      <c r="D932" s="823" t="s">
        <v>3849</v>
      </c>
      <c r="E932" s="824" t="s">
        <v>2432</v>
      </c>
      <c r="F932" s="822" t="s">
        <v>2404</v>
      </c>
      <c r="G932" s="822" t="s">
        <v>2439</v>
      </c>
      <c r="H932" s="822" t="s">
        <v>329</v>
      </c>
      <c r="I932" s="822" t="s">
        <v>3576</v>
      </c>
      <c r="J932" s="822" t="s">
        <v>3245</v>
      </c>
      <c r="K932" s="822" t="s">
        <v>3577</v>
      </c>
      <c r="L932" s="825">
        <v>0</v>
      </c>
      <c r="M932" s="825">
        <v>0</v>
      </c>
      <c r="N932" s="822">
        <v>2</v>
      </c>
      <c r="O932" s="826">
        <v>1</v>
      </c>
      <c r="P932" s="825"/>
      <c r="Q932" s="827"/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50</v>
      </c>
      <c r="B933" s="822" t="s">
        <v>2403</v>
      </c>
      <c r="C933" s="822" t="s">
        <v>2409</v>
      </c>
      <c r="D933" s="823" t="s">
        <v>3849</v>
      </c>
      <c r="E933" s="824" t="s">
        <v>2432</v>
      </c>
      <c r="F933" s="822" t="s">
        <v>2404</v>
      </c>
      <c r="G933" s="822" t="s">
        <v>2703</v>
      </c>
      <c r="H933" s="822" t="s">
        <v>329</v>
      </c>
      <c r="I933" s="822" t="s">
        <v>3578</v>
      </c>
      <c r="J933" s="822" t="s">
        <v>3262</v>
      </c>
      <c r="K933" s="822" t="s">
        <v>3579</v>
      </c>
      <c r="L933" s="825">
        <v>0</v>
      </c>
      <c r="M933" s="825">
        <v>0</v>
      </c>
      <c r="N933" s="822">
        <v>1</v>
      </c>
      <c r="O933" s="826">
        <v>1</v>
      </c>
      <c r="P933" s="825"/>
      <c r="Q933" s="827"/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50</v>
      </c>
      <c r="B934" s="822" t="s">
        <v>2403</v>
      </c>
      <c r="C934" s="822" t="s">
        <v>2409</v>
      </c>
      <c r="D934" s="823" t="s">
        <v>3849</v>
      </c>
      <c r="E934" s="824" t="s">
        <v>2432</v>
      </c>
      <c r="F934" s="822" t="s">
        <v>2404</v>
      </c>
      <c r="G934" s="822" t="s">
        <v>2460</v>
      </c>
      <c r="H934" s="822" t="s">
        <v>648</v>
      </c>
      <c r="I934" s="822" t="s">
        <v>2016</v>
      </c>
      <c r="J934" s="822" t="s">
        <v>712</v>
      </c>
      <c r="K934" s="822" t="s">
        <v>716</v>
      </c>
      <c r="L934" s="825">
        <v>10.65</v>
      </c>
      <c r="M934" s="825">
        <v>21.3</v>
      </c>
      <c r="N934" s="822">
        <v>2</v>
      </c>
      <c r="O934" s="826">
        <v>1.5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50</v>
      </c>
      <c r="B935" s="822" t="s">
        <v>2403</v>
      </c>
      <c r="C935" s="822" t="s">
        <v>2409</v>
      </c>
      <c r="D935" s="823" t="s">
        <v>3849</v>
      </c>
      <c r="E935" s="824" t="s">
        <v>2432</v>
      </c>
      <c r="F935" s="822" t="s">
        <v>2404</v>
      </c>
      <c r="G935" s="822" t="s">
        <v>2460</v>
      </c>
      <c r="H935" s="822" t="s">
        <v>648</v>
      </c>
      <c r="I935" s="822" t="s">
        <v>2519</v>
      </c>
      <c r="J935" s="822" t="s">
        <v>712</v>
      </c>
      <c r="K935" s="822" t="s">
        <v>2520</v>
      </c>
      <c r="L935" s="825">
        <v>17.559999999999999</v>
      </c>
      <c r="M935" s="825">
        <v>17.559999999999999</v>
      </c>
      <c r="N935" s="822">
        <v>1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50</v>
      </c>
      <c r="B936" s="822" t="s">
        <v>2403</v>
      </c>
      <c r="C936" s="822" t="s">
        <v>2409</v>
      </c>
      <c r="D936" s="823" t="s">
        <v>3849</v>
      </c>
      <c r="E936" s="824" t="s">
        <v>2432</v>
      </c>
      <c r="F936" s="822" t="s">
        <v>2404</v>
      </c>
      <c r="G936" s="822" t="s">
        <v>2460</v>
      </c>
      <c r="H936" s="822" t="s">
        <v>648</v>
      </c>
      <c r="I936" s="822" t="s">
        <v>2013</v>
      </c>
      <c r="J936" s="822" t="s">
        <v>712</v>
      </c>
      <c r="K936" s="822" t="s">
        <v>2014</v>
      </c>
      <c r="L936" s="825">
        <v>35.11</v>
      </c>
      <c r="M936" s="825">
        <v>35.11</v>
      </c>
      <c r="N936" s="822">
        <v>1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50</v>
      </c>
      <c r="B937" s="822" t="s">
        <v>2403</v>
      </c>
      <c r="C937" s="822" t="s">
        <v>2409</v>
      </c>
      <c r="D937" s="823" t="s">
        <v>3849</v>
      </c>
      <c r="E937" s="824" t="s">
        <v>2432</v>
      </c>
      <c r="F937" s="822" t="s">
        <v>2404</v>
      </c>
      <c r="G937" s="822" t="s">
        <v>2469</v>
      </c>
      <c r="H937" s="822" t="s">
        <v>648</v>
      </c>
      <c r="I937" s="822" t="s">
        <v>1948</v>
      </c>
      <c r="J937" s="822" t="s">
        <v>933</v>
      </c>
      <c r="K937" s="822" t="s">
        <v>1949</v>
      </c>
      <c r="L937" s="825">
        <v>1385.62</v>
      </c>
      <c r="M937" s="825">
        <v>1385.62</v>
      </c>
      <c r="N937" s="822">
        <v>1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50</v>
      </c>
      <c r="B938" s="822" t="s">
        <v>2403</v>
      </c>
      <c r="C938" s="822" t="s">
        <v>2409</v>
      </c>
      <c r="D938" s="823" t="s">
        <v>3849</v>
      </c>
      <c r="E938" s="824" t="s">
        <v>2432</v>
      </c>
      <c r="F938" s="822" t="s">
        <v>2404</v>
      </c>
      <c r="G938" s="822" t="s">
        <v>2469</v>
      </c>
      <c r="H938" s="822" t="s">
        <v>648</v>
      </c>
      <c r="I938" s="822" t="s">
        <v>1956</v>
      </c>
      <c r="J938" s="822" t="s">
        <v>927</v>
      </c>
      <c r="K938" s="822" t="s">
        <v>1957</v>
      </c>
      <c r="L938" s="825">
        <v>736.33</v>
      </c>
      <c r="M938" s="825">
        <v>2208.9900000000002</v>
      </c>
      <c r="N938" s="822">
        <v>3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50</v>
      </c>
      <c r="B939" s="822" t="s">
        <v>2403</v>
      </c>
      <c r="C939" s="822" t="s">
        <v>2409</v>
      </c>
      <c r="D939" s="823" t="s">
        <v>3849</v>
      </c>
      <c r="E939" s="824" t="s">
        <v>2432</v>
      </c>
      <c r="F939" s="822" t="s">
        <v>2404</v>
      </c>
      <c r="G939" s="822" t="s">
        <v>2469</v>
      </c>
      <c r="H939" s="822" t="s">
        <v>648</v>
      </c>
      <c r="I939" s="822" t="s">
        <v>1952</v>
      </c>
      <c r="J939" s="822" t="s">
        <v>927</v>
      </c>
      <c r="K939" s="822" t="s">
        <v>1953</v>
      </c>
      <c r="L939" s="825">
        <v>923.74</v>
      </c>
      <c r="M939" s="825">
        <v>923.74</v>
      </c>
      <c r="N939" s="822">
        <v>1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50</v>
      </c>
      <c r="B940" s="822" t="s">
        <v>2403</v>
      </c>
      <c r="C940" s="822" t="s">
        <v>2409</v>
      </c>
      <c r="D940" s="823" t="s">
        <v>3849</v>
      </c>
      <c r="E940" s="824" t="s">
        <v>2432</v>
      </c>
      <c r="F940" s="822" t="s">
        <v>2404</v>
      </c>
      <c r="G940" s="822" t="s">
        <v>2527</v>
      </c>
      <c r="H940" s="822" t="s">
        <v>329</v>
      </c>
      <c r="I940" s="822" t="s">
        <v>2528</v>
      </c>
      <c r="J940" s="822" t="s">
        <v>788</v>
      </c>
      <c r="K940" s="822" t="s">
        <v>2529</v>
      </c>
      <c r="L940" s="825">
        <v>57.64</v>
      </c>
      <c r="M940" s="825">
        <v>57.64</v>
      </c>
      <c r="N940" s="822">
        <v>1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50</v>
      </c>
      <c r="B941" s="822" t="s">
        <v>2403</v>
      </c>
      <c r="C941" s="822" t="s">
        <v>2409</v>
      </c>
      <c r="D941" s="823" t="s">
        <v>3849</v>
      </c>
      <c r="E941" s="824" t="s">
        <v>2432</v>
      </c>
      <c r="F941" s="822" t="s">
        <v>2404</v>
      </c>
      <c r="G941" s="822" t="s">
        <v>2527</v>
      </c>
      <c r="H941" s="822" t="s">
        <v>329</v>
      </c>
      <c r="I941" s="822" t="s">
        <v>2528</v>
      </c>
      <c r="J941" s="822" t="s">
        <v>788</v>
      </c>
      <c r="K941" s="822" t="s">
        <v>2529</v>
      </c>
      <c r="L941" s="825">
        <v>27.37</v>
      </c>
      <c r="M941" s="825">
        <v>27.37</v>
      </c>
      <c r="N941" s="822">
        <v>1</v>
      </c>
      <c r="O941" s="826">
        <v>1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50</v>
      </c>
      <c r="B942" s="822" t="s">
        <v>2403</v>
      </c>
      <c r="C942" s="822" t="s">
        <v>2409</v>
      </c>
      <c r="D942" s="823" t="s">
        <v>3849</v>
      </c>
      <c r="E942" s="824" t="s">
        <v>2432</v>
      </c>
      <c r="F942" s="822" t="s">
        <v>2404</v>
      </c>
      <c r="G942" s="822" t="s">
        <v>2527</v>
      </c>
      <c r="H942" s="822" t="s">
        <v>648</v>
      </c>
      <c r="I942" s="822" t="s">
        <v>2530</v>
      </c>
      <c r="J942" s="822" t="s">
        <v>788</v>
      </c>
      <c r="K942" s="822" t="s">
        <v>2531</v>
      </c>
      <c r="L942" s="825">
        <v>28.81</v>
      </c>
      <c r="M942" s="825">
        <v>28.81</v>
      </c>
      <c r="N942" s="822">
        <v>1</v>
      </c>
      <c r="O942" s="826">
        <v>1</v>
      </c>
      <c r="P942" s="825">
        <v>28.81</v>
      </c>
      <c r="Q942" s="827">
        <v>1</v>
      </c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50</v>
      </c>
      <c r="B943" s="822" t="s">
        <v>2403</v>
      </c>
      <c r="C943" s="822" t="s">
        <v>2409</v>
      </c>
      <c r="D943" s="823" t="s">
        <v>3849</v>
      </c>
      <c r="E943" s="824" t="s">
        <v>2432</v>
      </c>
      <c r="F943" s="822" t="s">
        <v>2404</v>
      </c>
      <c r="G943" s="822" t="s">
        <v>2527</v>
      </c>
      <c r="H943" s="822" t="s">
        <v>648</v>
      </c>
      <c r="I943" s="822" t="s">
        <v>2530</v>
      </c>
      <c r="J943" s="822" t="s">
        <v>788</v>
      </c>
      <c r="K943" s="822" t="s">
        <v>2531</v>
      </c>
      <c r="L943" s="825">
        <v>13.68</v>
      </c>
      <c r="M943" s="825">
        <v>27.36</v>
      </c>
      <c r="N943" s="822">
        <v>2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50</v>
      </c>
      <c r="B944" s="822" t="s">
        <v>2403</v>
      </c>
      <c r="C944" s="822" t="s">
        <v>2409</v>
      </c>
      <c r="D944" s="823" t="s">
        <v>3849</v>
      </c>
      <c r="E944" s="824" t="s">
        <v>2432</v>
      </c>
      <c r="F944" s="822" t="s">
        <v>2404</v>
      </c>
      <c r="G944" s="822" t="s">
        <v>2527</v>
      </c>
      <c r="H944" s="822" t="s">
        <v>329</v>
      </c>
      <c r="I944" s="822" t="s">
        <v>3580</v>
      </c>
      <c r="J944" s="822" t="s">
        <v>3581</v>
      </c>
      <c r="K944" s="822" t="s">
        <v>3582</v>
      </c>
      <c r="L944" s="825">
        <v>28.81</v>
      </c>
      <c r="M944" s="825">
        <v>28.81</v>
      </c>
      <c r="N944" s="822">
        <v>1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50</v>
      </c>
      <c r="B945" s="822" t="s">
        <v>2403</v>
      </c>
      <c r="C945" s="822" t="s">
        <v>2409</v>
      </c>
      <c r="D945" s="823" t="s">
        <v>3849</v>
      </c>
      <c r="E945" s="824" t="s">
        <v>2432</v>
      </c>
      <c r="F945" s="822" t="s">
        <v>2404</v>
      </c>
      <c r="G945" s="822" t="s">
        <v>2445</v>
      </c>
      <c r="H945" s="822" t="s">
        <v>648</v>
      </c>
      <c r="I945" s="822" t="s">
        <v>2446</v>
      </c>
      <c r="J945" s="822" t="s">
        <v>1170</v>
      </c>
      <c r="K945" s="822" t="s">
        <v>736</v>
      </c>
      <c r="L945" s="825">
        <v>34.47</v>
      </c>
      <c r="M945" s="825">
        <v>172.35</v>
      </c>
      <c r="N945" s="822">
        <v>5</v>
      </c>
      <c r="O945" s="826">
        <v>2.5</v>
      </c>
      <c r="P945" s="825">
        <v>68.94</v>
      </c>
      <c r="Q945" s="827">
        <v>0.4</v>
      </c>
      <c r="R945" s="822">
        <v>2</v>
      </c>
      <c r="S945" s="827">
        <v>0.4</v>
      </c>
      <c r="T945" s="826">
        <v>1</v>
      </c>
      <c r="U945" s="828">
        <v>0.4</v>
      </c>
    </row>
    <row r="946" spans="1:21" ht="14.45" customHeight="1" x14ac:dyDescent="0.2">
      <c r="A946" s="821">
        <v>50</v>
      </c>
      <c r="B946" s="822" t="s">
        <v>2403</v>
      </c>
      <c r="C946" s="822" t="s">
        <v>2409</v>
      </c>
      <c r="D946" s="823" t="s">
        <v>3849</v>
      </c>
      <c r="E946" s="824" t="s">
        <v>2432</v>
      </c>
      <c r="F946" s="822" t="s">
        <v>2404</v>
      </c>
      <c r="G946" s="822" t="s">
        <v>2445</v>
      </c>
      <c r="H946" s="822" t="s">
        <v>648</v>
      </c>
      <c r="I946" s="822" t="s">
        <v>2288</v>
      </c>
      <c r="J946" s="822" t="s">
        <v>1610</v>
      </c>
      <c r="K946" s="822" t="s">
        <v>732</v>
      </c>
      <c r="L946" s="825">
        <v>68.930000000000007</v>
      </c>
      <c r="M946" s="825">
        <v>68.930000000000007</v>
      </c>
      <c r="N946" s="822">
        <v>1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50</v>
      </c>
      <c r="B947" s="822" t="s">
        <v>2403</v>
      </c>
      <c r="C947" s="822" t="s">
        <v>2409</v>
      </c>
      <c r="D947" s="823" t="s">
        <v>3849</v>
      </c>
      <c r="E947" s="824" t="s">
        <v>2432</v>
      </c>
      <c r="F947" s="822" t="s">
        <v>2404</v>
      </c>
      <c r="G947" s="822" t="s">
        <v>2935</v>
      </c>
      <c r="H947" s="822" t="s">
        <v>648</v>
      </c>
      <c r="I947" s="822" t="s">
        <v>3583</v>
      </c>
      <c r="J947" s="822" t="s">
        <v>2069</v>
      </c>
      <c r="K947" s="822" t="s">
        <v>3584</v>
      </c>
      <c r="L947" s="825">
        <v>117.46</v>
      </c>
      <c r="M947" s="825">
        <v>117.46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50</v>
      </c>
      <c r="B948" s="822" t="s">
        <v>2403</v>
      </c>
      <c r="C948" s="822" t="s">
        <v>2409</v>
      </c>
      <c r="D948" s="823" t="s">
        <v>3849</v>
      </c>
      <c r="E948" s="824" t="s">
        <v>2432</v>
      </c>
      <c r="F948" s="822" t="s">
        <v>2404</v>
      </c>
      <c r="G948" s="822" t="s">
        <v>2935</v>
      </c>
      <c r="H948" s="822" t="s">
        <v>648</v>
      </c>
      <c r="I948" s="822" t="s">
        <v>3585</v>
      </c>
      <c r="J948" s="822" t="s">
        <v>2069</v>
      </c>
      <c r="K948" s="822" t="s">
        <v>3586</v>
      </c>
      <c r="L948" s="825">
        <v>170.43</v>
      </c>
      <c r="M948" s="825">
        <v>170.43</v>
      </c>
      <c r="N948" s="822">
        <v>1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50</v>
      </c>
      <c r="B949" s="822" t="s">
        <v>2403</v>
      </c>
      <c r="C949" s="822" t="s">
        <v>2409</v>
      </c>
      <c r="D949" s="823" t="s">
        <v>3849</v>
      </c>
      <c r="E949" s="824" t="s">
        <v>2432</v>
      </c>
      <c r="F949" s="822" t="s">
        <v>2404</v>
      </c>
      <c r="G949" s="822" t="s">
        <v>2766</v>
      </c>
      <c r="H949" s="822" t="s">
        <v>648</v>
      </c>
      <c r="I949" s="822" t="s">
        <v>2055</v>
      </c>
      <c r="J949" s="822" t="s">
        <v>2054</v>
      </c>
      <c r="K949" s="822" t="s">
        <v>2056</v>
      </c>
      <c r="L949" s="825">
        <v>7.47</v>
      </c>
      <c r="M949" s="825">
        <v>22.41</v>
      </c>
      <c r="N949" s="822">
        <v>3</v>
      </c>
      <c r="O949" s="826">
        <v>2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50</v>
      </c>
      <c r="B950" s="822" t="s">
        <v>2403</v>
      </c>
      <c r="C950" s="822" t="s">
        <v>2409</v>
      </c>
      <c r="D950" s="823" t="s">
        <v>3849</v>
      </c>
      <c r="E950" s="824" t="s">
        <v>2432</v>
      </c>
      <c r="F950" s="822" t="s">
        <v>2404</v>
      </c>
      <c r="G950" s="822" t="s">
        <v>2766</v>
      </c>
      <c r="H950" s="822" t="s">
        <v>648</v>
      </c>
      <c r="I950" s="822" t="s">
        <v>2059</v>
      </c>
      <c r="J950" s="822" t="s">
        <v>2054</v>
      </c>
      <c r="K950" s="822" t="s">
        <v>2060</v>
      </c>
      <c r="L950" s="825">
        <v>34.47</v>
      </c>
      <c r="M950" s="825">
        <v>34.47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50</v>
      </c>
      <c r="B951" s="822" t="s">
        <v>2403</v>
      </c>
      <c r="C951" s="822" t="s">
        <v>2409</v>
      </c>
      <c r="D951" s="823" t="s">
        <v>3849</v>
      </c>
      <c r="E951" s="824" t="s">
        <v>2432</v>
      </c>
      <c r="F951" s="822" t="s">
        <v>2404</v>
      </c>
      <c r="G951" s="822" t="s">
        <v>2767</v>
      </c>
      <c r="H951" s="822" t="s">
        <v>329</v>
      </c>
      <c r="I951" s="822" t="s">
        <v>3587</v>
      </c>
      <c r="J951" s="822" t="s">
        <v>3588</v>
      </c>
      <c r="K951" s="822" t="s">
        <v>2575</v>
      </c>
      <c r="L951" s="825">
        <v>105.44</v>
      </c>
      <c r="M951" s="825">
        <v>105.44</v>
      </c>
      <c r="N951" s="822">
        <v>1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50</v>
      </c>
      <c r="B952" s="822" t="s">
        <v>2403</v>
      </c>
      <c r="C952" s="822" t="s">
        <v>2409</v>
      </c>
      <c r="D952" s="823" t="s">
        <v>3849</v>
      </c>
      <c r="E952" s="824" t="s">
        <v>2432</v>
      </c>
      <c r="F952" s="822" t="s">
        <v>2404</v>
      </c>
      <c r="G952" s="822" t="s">
        <v>2536</v>
      </c>
      <c r="H952" s="822" t="s">
        <v>329</v>
      </c>
      <c r="I952" s="822" t="s">
        <v>2773</v>
      </c>
      <c r="J952" s="822" t="s">
        <v>2538</v>
      </c>
      <c r="K952" s="822" t="s">
        <v>775</v>
      </c>
      <c r="L952" s="825">
        <v>84.83</v>
      </c>
      <c r="M952" s="825">
        <v>84.83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50</v>
      </c>
      <c r="B953" s="822" t="s">
        <v>2403</v>
      </c>
      <c r="C953" s="822" t="s">
        <v>2409</v>
      </c>
      <c r="D953" s="823" t="s">
        <v>3849</v>
      </c>
      <c r="E953" s="824" t="s">
        <v>2432</v>
      </c>
      <c r="F953" s="822" t="s">
        <v>2404</v>
      </c>
      <c r="G953" s="822" t="s">
        <v>2536</v>
      </c>
      <c r="H953" s="822" t="s">
        <v>329</v>
      </c>
      <c r="I953" s="822" t="s">
        <v>2774</v>
      </c>
      <c r="J953" s="822" t="s">
        <v>2775</v>
      </c>
      <c r="K953" s="822" t="s">
        <v>1089</v>
      </c>
      <c r="L953" s="825">
        <v>220.53</v>
      </c>
      <c r="M953" s="825">
        <v>220.53</v>
      </c>
      <c r="N953" s="822">
        <v>1</v>
      </c>
      <c r="O953" s="826">
        <v>0.5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50</v>
      </c>
      <c r="B954" s="822" t="s">
        <v>2403</v>
      </c>
      <c r="C954" s="822" t="s">
        <v>2409</v>
      </c>
      <c r="D954" s="823" t="s">
        <v>3849</v>
      </c>
      <c r="E954" s="824" t="s">
        <v>2432</v>
      </c>
      <c r="F954" s="822" t="s">
        <v>2404</v>
      </c>
      <c r="G954" s="822" t="s">
        <v>2536</v>
      </c>
      <c r="H954" s="822" t="s">
        <v>329</v>
      </c>
      <c r="I954" s="822" t="s">
        <v>3589</v>
      </c>
      <c r="J954" s="822" t="s">
        <v>3590</v>
      </c>
      <c r="K954" s="822" t="s">
        <v>3591</v>
      </c>
      <c r="L954" s="825">
        <v>121.8</v>
      </c>
      <c r="M954" s="825">
        <v>121.8</v>
      </c>
      <c r="N954" s="822">
        <v>1</v>
      </c>
      <c r="O954" s="826">
        <v>0.5</v>
      </c>
      <c r="P954" s="825">
        <v>121.8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50</v>
      </c>
      <c r="B955" s="822" t="s">
        <v>2403</v>
      </c>
      <c r="C955" s="822" t="s">
        <v>2409</v>
      </c>
      <c r="D955" s="823" t="s">
        <v>3849</v>
      </c>
      <c r="E955" s="824" t="s">
        <v>2432</v>
      </c>
      <c r="F955" s="822" t="s">
        <v>2404</v>
      </c>
      <c r="G955" s="822" t="s">
        <v>2543</v>
      </c>
      <c r="H955" s="822" t="s">
        <v>329</v>
      </c>
      <c r="I955" s="822" t="s">
        <v>2544</v>
      </c>
      <c r="J955" s="822" t="s">
        <v>1214</v>
      </c>
      <c r="K955" s="822" t="s">
        <v>2545</v>
      </c>
      <c r="L955" s="825">
        <v>128.69999999999999</v>
      </c>
      <c r="M955" s="825">
        <v>386.09999999999997</v>
      </c>
      <c r="N955" s="822">
        <v>3</v>
      </c>
      <c r="O955" s="826">
        <v>2.5</v>
      </c>
      <c r="P955" s="825">
        <v>257.39999999999998</v>
      </c>
      <c r="Q955" s="827">
        <v>0.66666666666666663</v>
      </c>
      <c r="R955" s="822">
        <v>2</v>
      </c>
      <c r="S955" s="827">
        <v>0.66666666666666663</v>
      </c>
      <c r="T955" s="826">
        <v>2</v>
      </c>
      <c r="U955" s="828">
        <v>0.8</v>
      </c>
    </row>
    <row r="956" spans="1:21" ht="14.45" customHeight="1" x14ac:dyDescent="0.2">
      <c r="A956" s="821">
        <v>50</v>
      </c>
      <c r="B956" s="822" t="s">
        <v>2403</v>
      </c>
      <c r="C956" s="822" t="s">
        <v>2409</v>
      </c>
      <c r="D956" s="823" t="s">
        <v>3849</v>
      </c>
      <c r="E956" s="824" t="s">
        <v>2432</v>
      </c>
      <c r="F956" s="822" t="s">
        <v>2404</v>
      </c>
      <c r="G956" s="822" t="s">
        <v>2543</v>
      </c>
      <c r="H956" s="822" t="s">
        <v>329</v>
      </c>
      <c r="I956" s="822" t="s">
        <v>2776</v>
      </c>
      <c r="J956" s="822" t="s">
        <v>1214</v>
      </c>
      <c r="K956" s="822" t="s">
        <v>2777</v>
      </c>
      <c r="L956" s="825">
        <v>64.349999999999994</v>
      </c>
      <c r="M956" s="825">
        <v>64.349999999999994</v>
      </c>
      <c r="N956" s="822">
        <v>1</v>
      </c>
      <c r="O956" s="826">
        <v>0.5</v>
      </c>
      <c r="P956" s="825">
        <v>64.349999999999994</v>
      </c>
      <c r="Q956" s="827">
        <v>1</v>
      </c>
      <c r="R956" s="822">
        <v>1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50</v>
      </c>
      <c r="B957" s="822" t="s">
        <v>2403</v>
      </c>
      <c r="C957" s="822" t="s">
        <v>2409</v>
      </c>
      <c r="D957" s="823" t="s">
        <v>3849</v>
      </c>
      <c r="E957" s="824" t="s">
        <v>2432</v>
      </c>
      <c r="F957" s="822" t="s">
        <v>2404</v>
      </c>
      <c r="G957" s="822" t="s">
        <v>2546</v>
      </c>
      <c r="H957" s="822" t="s">
        <v>329</v>
      </c>
      <c r="I957" s="822" t="s">
        <v>2784</v>
      </c>
      <c r="J957" s="822" t="s">
        <v>1291</v>
      </c>
      <c r="K957" s="822" t="s">
        <v>2785</v>
      </c>
      <c r="L957" s="825">
        <v>210.38</v>
      </c>
      <c r="M957" s="825">
        <v>420.76</v>
      </c>
      <c r="N957" s="822">
        <v>2</v>
      </c>
      <c r="O957" s="826">
        <v>2</v>
      </c>
      <c r="P957" s="825">
        <v>210.38</v>
      </c>
      <c r="Q957" s="827">
        <v>0.5</v>
      </c>
      <c r="R957" s="822">
        <v>1</v>
      </c>
      <c r="S957" s="827">
        <v>0.5</v>
      </c>
      <c r="T957" s="826">
        <v>1</v>
      </c>
      <c r="U957" s="828">
        <v>0.5</v>
      </c>
    </row>
    <row r="958" spans="1:21" ht="14.45" customHeight="1" x14ac:dyDescent="0.2">
      <c r="A958" s="821">
        <v>50</v>
      </c>
      <c r="B958" s="822" t="s">
        <v>2403</v>
      </c>
      <c r="C958" s="822" t="s">
        <v>2409</v>
      </c>
      <c r="D958" s="823" t="s">
        <v>3849</v>
      </c>
      <c r="E958" s="824" t="s">
        <v>2432</v>
      </c>
      <c r="F958" s="822" t="s">
        <v>2404</v>
      </c>
      <c r="G958" s="822" t="s">
        <v>2546</v>
      </c>
      <c r="H958" s="822" t="s">
        <v>329</v>
      </c>
      <c r="I958" s="822" t="s">
        <v>2547</v>
      </c>
      <c r="J958" s="822" t="s">
        <v>1291</v>
      </c>
      <c r="K958" s="822" t="s">
        <v>2548</v>
      </c>
      <c r="L958" s="825">
        <v>42.08</v>
      </c>
      <c r="M958" s="825">
        <v>42.08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50</v>
      </c>
      <c r="B959" s="822" t="s">
        <v>2403</v>
      </c>
      <c r="C959" s="822" t="s">
        <v>2409</v>
      </c>
      <c r="D959" s="823" t="s">
        <v>3849</v>
      </c>
      <c r="E959" s="824" t="s">
        <v>2432</v>
      </c>
      <c r="F959" s="822" t="s">
        <v>2404</v>
      </c>
      <c r="G959" s="822" t="s">
        <v>2786</v>
      </c>
      <c r="H959" s="822" t="s">
        <v>329</v>
      </c>
      <c r="I959" s="822" t="s">
        <v>3592</v>
      </c>
      <c r="J959" s="822" t="s">
        <v>727</v>
      </c>
      <c r="K959" s="822" t="s">
        <v>728</v>
      </c>
      <c r="L959" s="825">
        <v>59.56</v>
      </c>
      <c r="M959" s="825">
        <v>119.12</v>
      </c>
      <c r="N959" s="822">
        <v>2</v>
      </c>
      <c r="O959" s="826">
        <v>1.5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50</v>
      </c>
      <c r="B960" s="822" t="s">
        <v>2403</v>
      </c>
      <c r="C960" s="822" t="s">
        <v>2409</v>
      </c>
      <c r="D960" s="823" t="s">
        <v>3849</v>
      </c>
      <c r="E960" s="824" t="s">
        <v>2432</v>
      </c>
      <c r="F960" s="822" t="s">
        <v>2404</v>
      </c>
      <c r="G960" s="822" t="s">
        <v>2549</v>
      </c>
      <c r="H960" s="822" t="s">
        <v>329</v>
      </c>
      <c r="I960" s="822" t="s">
        <v>2550</v>
      </c>
      <c r="J960" s="822" t="s">
        <v>1423</v>
      </c>
      <c r="K960" s="822" t="s">
        <v>2551</v>
      </c>
      <c r="L960" s="825">
        <v>219.37</v>
      </c>
      <c r="M960" s="825">
        <v>219.37</v>
      </c>
      <c r="N960" s="822">
        <v>1</v>
      </c>
      <c r="O960" s="826">
        <v>0.5</v>
      </c>
      <c r="P960" s="825">
        <v>219.37</v>
      </c>
      <c r="Q960" s="827">
        <v>1</v>
      </c>
      <c r="R960" s="822">
        <v>1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50</v>
      </c>
      <c r="B961" s="822" t="s">
        <v>2403</v>
      </c>
      <c r="C961" s="822" t="s">
        <v>2409</v>
      </c>
      <c r="D961" s="823" t="s">
        <v>3849</v>
      </c>
      <c r="E961" s="824" t="s">
        <v>2432</v>
      </c>
      <c r="F961" s="822" t="s">
        <v>2404</v>
      </c>
      <c r="G961" s="822" t="s">
        <v>2556</v>
      </c>
      <c r="H961" s="822" t="s">
        <v>329</v>
      </c>
      <c r="I961" s="822" t="s">
        <v>2557</v>
      </c>
      <c r="J961" s="822" t="s">
        <v>1239</v>
      </c>
      <c r="K961" s="822" t="s">
        <v>2558</v>
      </c>
      <c r="L961" s="825">
        <v>79.11</v>
      </c>
      <c r="M961" s="825">
        <v>79.11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50</v>
      </c>
      <c r="B962" s="822" t="s">
        <v>2403</v>
      </c>
      <c r="C962" s="822" t="s">
        <v>2409</v>
      </c>
      <c r="D962" s="823" t="s">
        <v>3849</v>
      </c>
      <c r="E962" s="824" t="s">
        <v>2432</v>
      </c>
      <c r="F962" s="822" t="s">
        <v>2404</v>
      </c>
      <c r="G962" s="822" t="s">
        <v>2559</v>
      </c>
      <c r="H962" s="822" t="s">
        <v>329</v>
      </c>
      <c r="I962" s="822" t="s">
        <v>2560</v>
      </c>
      <c r="J962" s="822" t="s">
        <v>2561</v>
      </c>
      <c r="K962" s="822" t="s">
        <v>2562</v>
      </c>
      <c r="L962" s="825">
        <v>93.43</v>
      </c>
      <c r="M962" s="825">
        <v>186.86</v>
      </c>
      <c r="N962" s="822">
        <v>2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50</v>
      </c>
      <c r="B963" s="822" t="s">
        <v>2403</v>
      </c>
      <c r="C963" s="822" t="s">
        <v>2409</v>
      </c>
      <c r="D963" s="823" t="s">
        <v>3849</v>
      </c>
      <c r="E963" s="824" t="s">
        <v>2432</v>
      </c>
      <c r="F963" s="822" t="s">
        <v>2404</v>
      </c>
      <c r="G963" s="822" t="s">
        <v>3593</v>
      </c>
      <c r="H963" s="822" t="s">
        <v>329</v>
      </c>
      <c r="I963" s="822" t="s">
        <v>3594</v>
      </c>
      <c r="J963" s="822" t="s">
        <v>3595</v>
      </c>
      <c r="K963" s="822" t="s">
        <v>3596</v>
      </c>
      <c r="L963" s="825">
        <v>311.02</v>
      </c>
      <c r="M963" s="825">
        <v>311.02</v>
      </c>
      <c r="N963" s="822">
        <v>1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50</v>
      </c>
      <c r="B964" s="822" t="s">
        <v>2403</v>
      </c>
      <c r="C964" s="822" t="s">
        <v>2409</v>
      </c>
      <c r="D964" s="823" t="s">
        <v>3849</v>
      </c>
      <c r="E964" s="824" t="s">
        <v>2432</v>
      </c>
      <c r="F964" s="822" t="s">
        <v>2404</v>
      </c>
      <c r="G964" s="822" t="s">
        <v>1300</v>
      </c>
      <c r="H964" s="822" t="s">
        <v>648</v>
      </c>
      <c r="I964" s="822" t="s">
        <v>1934</v>
      </c>
      <c r="J964" s="822" t="s">
        <v>1935</v>
      </c>
      <c r="K964" s="822" t="s">
        <v>1936</v>
      </c>
      <c r="L964" s="825">
        <v>93.75</v>
      </c>
      <c r="M964" s="825">
        <v>93.75</v>
      </c>
      <c r="N964" s="822">
        <v>1</v>
      </c>
      <c r="O964" s="826">
        <v>0.5</v>
      </c>
      <c r="P964" s="825">
        <v>93.75</v>
      </c>
      <c r="Q964" s="827">
        <v>1</v>
      </c>
      <c r="R964" s="822">
        <v>1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50</v>
      </c>
      <c r="B965" s="822" t="s">
        <v>2403</v>
      </c>
      <c r="C965" s="822" t="s">
        <v>2409</v>
      </c>
      <c r="D965" s="823" t="s">
        <v>3849</v>
      </c>
      <c r="E965" s="824" t="s">
        <v>2432</v>
      </c>
      <c r="F965" s="822" t="s">
        <v>2404</v>
      </c>
      <c r="G965" s="822" t="s">
        <v>1300</v>
      </c>
      <c r="H965" s="822" t="s">
        <v>648</v>
      </c>
      <c r="I965" s="822" t="s">
        <v>1937</v>
      </c>
      <c r="J965" s="822" t="s">
        <v>1935</v>
      </c>
      <c r="K965" s="822" t="s">
        <v>1938</v>
      </c>
      <c r="L965" s="825">
        <v>184.74</v>
      </c>
      <c r="M965" s="825">
        <v>1477.92</v>
      </c>
      <c r="N965" s="822">
        <v>8</v>
      </c>
      <c r="O965" s="826">
        <v>5.5</v>
      </c>
      <c r="P965" s="825">
        <v>923.7</v>
      </c>
      <c r="Q965" s="827">
        <v>0.625</v>
      </c>
      <c r="R965" s="822">
        <v>5</v>
      </c>
      <c r="S965" s="827">
        <v>0.625</v>
      </c>
      <c r="T965" s="826">
        <v>3.5</v>
      </c>
      <c r="U965" s="828">
        <v>0.63636363636363635</v>
      </c>
    </row>
    <row r="966" spans="1:21" ht="14.45" customHeight="1" x14ac:dyDescent="0.2">
      <c r="A966" s="821">
        <v>50</v>
      </c>
      <c r="B966" s="822" t="s">
        <v>2403</v>
      </c>
      <c r="C966" s="822" t="s">
        <v>2409</v>
      </c>
      <c r="D966" s="823" t="s">
        <v>3849</v>
      </c>
      <c r="E966" s="824" t="s">
        <v>2432</v>
      </c>
      <c r="F966" s="822" t="s">
        <v>2404</v>
      </c>
      <c r="G966" s="822" t="s">
        <v>3450</v>
      </c>
      <c r="H966" s="822" t="s">
        <v>329</v>
      </c>
      <c r="I966" s="822" t="s">
        <v>3451</v>
      </c>
      <c r="J966" s="822" t="s">
        <v>706</v>
      </c>
      <c r="K966" s="822" t="s">
        <v>3452</v>
      </c>
      <c r="L966" s="825">
        <v>193.98</v>
      </c>
      <c r="M966" s="825">
        <v>193.98</v>
      </c>
      <c r="N966" s="822">
        <v>1</v>
      </c>
      <c r="O966" s="826">
        <v>0.5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50</v>
      </c>
      <c r="B967" s="822" t="s">
        <v>2403</v>
      </c>
      <c r="C967" s="822" t="s">
        <v>2409</v>
      </c>
      <c r="D967" s="823" t="s">
        <v>3849</v>
      </c>
      <c r="E967" s="824" t="s">
        <v>2432</v>
      </c>
      <c r="F967" s="822" t="s">
        <v>2404</v>
      </c>
      <c r="G967" s="822" t="s">
        <v>2837</v>
      </c>
      <c r="H967" s="822" t="s">
        <v>329</v>
      </c>
      <c r="I967" s="822" t="s">
        <v>2841</v>
      </c>
      <c r="J967" s="822" t="s">
        <v>2839</v>
      </c>
      <c r="K967" s="822" t="s">
        <v>2842</v>
      </c>
      <c r="L967" s="825">
        <v>218.32</v>
      </c>
      <c r="M967" s="825">
        <v>218.32</v>
      </c>
      <c r="N967" s="822">
        <v>1</v>
      </c>
      <c r="O967" s="826">
        <v>1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50</v>
      </c>
      <c r="B968" s="822" t="s">
        <v>2403</v>
      </c>
      <c r="C968" s="822" t="s">
        <v>2409</v>
      </c>
      <c r="D968" s="823" t="s">
        <v>3849</v>
      </c>
      <c r="E968" s="824" t="s">
        <v>2432</v>
      </c>
      <c r="F968" s="822" t="s">
        <v>2404</v>
      </c>
      <c r="G968" s="822" t="s">
        <v>2837</v>
      </c>
      <c r="H968" s="822" t="s">
        <v>329</v>
      </c>
      <c r="I968" s="822" t="s">
        <v>3597</v>
      </c>
      <c r="J968" s="822" t="s">
        <v>3598</v>
      </c>
      <c r="K968" s="822" t="s">
        <v>3599</v>
      </c>
      <c r="L968" s="825">
        <v>181.45</v>
      </c>
      <c r="M968" s="825">
        <v>181.45</v>
      </c>
      <c r="N968" s="822">
        <v>1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50</v>
      </c>
      <c r="B969" s="822" t="s">
        <v>2403</v>
      </c>
      <c r="C969" s="822" t="s">
        <v>2409</v>
      </c>
      <c r="D969" s="823" t="s">
        <v>3849</v>
      </c>
      <c r="E969" s="824" t="s">
        <v>2432</v>
      </c>
      <c r="F969" s="822" t="s">
        <v>2404</v>
      </c>
      <c r="G969" s="822" t="s">
        <v>2451</v>
      </c>
      <c r="H969" s="822" t="s">
        <v>329</v>
      </c>
      <c r="I969" s="822" t="s">
        <v>2452</v>
      </c>
      <c r="J969" s="822" t="s">
        <v>2453</v>
      </c>
      <c r="K969" s="822" t="s">
        <v>2454</v>
      </c>
      <c r="L969" s="825">
        <v>33.31</v>
      </c>
      <c r="M969" s="825">
        <v>66.62</v>
      </c>
      <c r="N969" s="822">
        <v>2</v>
      </c>
      <c r="O969" s="826">
        <v>2</v>
      </c>
      <c r="P969" s="825">
        <v>33.31</v>
      </c>
      <c r="Q969" s="827">
        <v>0.5</v>
      </c>
      <c r="R969" s="822">
        <v>1</v>
      </c>
      <c r="S969" s="827">
        <v>0.5</v>
      </c>
      <c r="T969" s="826">
        <v>1</v>
      </c>
      <c r="U969" s="828">
        <v>0.5</v>
      </c>
    </row>
    <row r="970" spans="1:21" ht="14.45" customHeight="1" x14ac:dyDescent="0.2">
      <c r="A970" s="821">
        <v>50</v>
      </c>
      <c r="B970" s="822" t="s">
        <v>2403</v>
      </c>
      <c r="C970" s="822" t="s">
        <v>2409</v>
      </c>
      <c r="D970" s="823" t="s">
        <v>3849</v>
      </c>
      <c r="E970" s="824" t="s">
        <v>2432</v>
      </c>
      <c r="F970" s="822" t="s">
        <v>2404</v>
      </c>
      <c r="G970" s="822" t="s">
        <v>2451</v>
      </c>
      <c r="H970" s="822" t="s">
        <v>329</v>
      </c>
      <c r="I970" s="822" t="s">
        <v>3088</v>
      </c>
      <c r="J970" s="822" t="s">
        <v>1313</v>
      </c>
      <c r="K970" s="822" t="s">
        <v>3090</v>
      </c>
      <c r="L970" s="825">
        <v>50.32</v>
      </c>
      <c r="M970" s="825">
        <v>50.32</v>
      </c>
      <c r="N970" s="822">
        <v>1</v>
      </c>
      <c r="O970" s="826">
        <v>1</v>
      </c>
      <c r="P970" s="825">
        <v>50.32</v>
      </c>
      <c r="Q970" s="827">
        <v>1</v>
      </c>
      <c r="R970" s="822">
        <v>1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50</v>
      </c>
      <c r="B971" s="822" t="s">
        <v>2403</v>
      </c>
      <c r="C971" s="822" t="s">
        <v>2409</v>
      </c>
      <c r="D971" s="823" t="s">
        <v>3849</v>
      </c>
      <c r="E971" s="824" t="s">
        <v>2432</v>
      </c>
      <c r="F971" s="822" t="s">
        <v>2404</v>
      </c>
      <c r="G971" s="822" t="s">
        <v>2451</v>
      </c>
      <c r="H971" s="822" t="s">
        <v>329</v>
      </c>
      <c r="I971" s="822" t="s">
        <v>2850</v>
      </c>
      <c r="J971" s="822" t="s">
        <v>1313</v>
      </c>
      <c r="K971" s="822" t="s">
        <v>2851</v>
      </c>
      <c r="L971" s="825">
        <v>16.77</v>
      </c>
      <c r="M971" s="825">
        <v>16.77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50</v>
      </c>
      <c r="B972" s="822" t="s">
        <v>2403</v>
      </c>
      <c r="C972" s="822" t="s">
        <v>2409</v>
      </c>
      <c r="D972" s="823" t="s">
        <v>3849</v>
      </c>
      <c r="E972" s="824" t="s">
        <v>2432</v>
      </c>
      <c r="F972" s="822" t="s">
        <v>2404</v>
      </c>
      <c r="G972" s="822" t="s">
        <v>2854</v>
      </c>
      <c r="H972" s="822" t="s">
        <v>329</v>
      </c>
      <c r="I972" s="822" t="s">
        <v>2855</v>
      </c>
      <c r="J972" s="822" t="s">
        <v>2856</v>
      </c>
      <c r="K972" s="822" t="s">
        <v>2857</v>
      </c>
      <c r="L972" s="825">
        <v>83.38</v>
      </c>
      <c r="M972" s="825">
        <v>250.14</v>
      </c>
      <c r="N972" s="822">
        <v>3</v>
      </c>
      <c r="O972" s="826">
        <v>1.5</v>
      </c>
      <c r="P972" s="825">
        <v>166.76</v>
      </c>
      <c r="Q972" s="827">
        <v>0.66666666666666663</v>
      </c>
      <c r="R972" s="822">
        <v>2</v>
      </c>
      <c r="S972" s="827">
        <v>0.66666666666666663</v>
      </c>
      <c r="T972" s="826">
        <v>1</v>
      </c>
      <c r="U972" s="828">
        <v>0.66666666666666663</v>
      </c>
    </row>
    <row r="973" spans="1:21" ht="14.45" customHeight="1" x14ac:dyDescent="0.2">
      <c r="A973" s="821">
        <v>50</v>
      </c>
      <c r="B973" s="822" t="s">
        <v>2403</v>
      </c>
      <c r="C973" s="822" t="s">
        <v>2409</v>
      </c>
      <c r="D973" s="823" t="s">
        <v>3849</v>
      </c>
      <c r="E973" s="824" t="s">
        <v>2432</v>
      </c>
      <c r="F973" s="822" t="s">
        <v>2404</v>
      </c>
      <c r="G973" s="822" t="s">
        <v>2854</v>
      </c>
      <c r="H973" s="822" t="s">
        <v>329</v>
      </c>
      <c r="I973" s="822" t="s">
        <v>2858</v>
      </c>
      <c r="J973" s="822" t="s">
        <v>2856</v>
      </c>
      <c r="K973" s="822" t="s">
        <v>2859</v>
      </c>
      <c r="L973" s="825">
        <v>131.63999999999999</v>
      </c>
      <c r="M973" s="825">
        <v>526.55999999999995</v>
      </c>
      <c r="N973" s="822">
        <v>4</v>
      </c>
      <c r="O973" s="826">
        <v>2.5</v>
      </c>
      <c r="P973" s="825">
        <v>131.63999999999999</v>
      </c>
      <c r="Q973" s="827">
        <v>0.25</v>
      </c>
      <c r="R973" s="822">
        <v>1</v>
      </c>
      <c r="S973" s="827">
        <v>0.25</v>
      </c>
      <c r="T973" s="826">
        <v>0.5</v>
      </c>
      <c r="U973" s="828">
        <v>0.2</v>
      </c>
    </row>
    <row r="974" spans="1:21" ht="14.45" customHeight="1" x14ac:dyDescent="0.2">
      <c r="A974" s="821">
        <v>50</v>
      </c>
      <c r="B974" s="822" t="s">
        <v>2403</v>
      </c>
      <c r="C974" s="822" t="s">
        <v>2409</v>
      </c>
      <c r="D974" s="823" t="s">
        <v>3849</v>
      </c>
      <c r="E974" s="824" t="s">
        <v>2432</v>
      </c>
      <c r="F974" s="822" t="s">
        <v>2404</v>
      </c>
      <c r="G974" s="822" t="s">
        <v>2447</v>
      </c>
      <c r="H974" s="822" t="s">
        <v>648</v>
      </c>
      <c r="I974" s="822" t="s">
        <v>2117</v>
      </c>
      <c r="J974" s="822" t="s">
        <v>1346</v>
      </c>
      <c r="K974" s="822" t="s">
        <v>2118</v>
      </c>
      <c r="L974" s="825">
        <v>154.36000000000001</v>
      </c>
      <c r="M974" s="825">
        <v>617.44000000000005</v>
      </c>
      <c r="N974" s="822">
        <v>4</v>
      </c>
      <c r="O974" s="826">
        <v>3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50</v>
      </c>
      <c r="B975" s="822" t="s">
        <v>2403</v>
      </c>
      <c r="C975" s="822" t="s">
        <v>2409</v>
      </c>
      <c r="D975" s="823" t="s">
        <v>3849</v>
      </c>
      <c r="E975" s="824" t="s">
        <v>2432</v>
      </c>
      <c r="F975" s="822" t="s">
        <v>2404</v>
      </c>
      <c r="G975" s="822" t="s">
        <v>2868</v>
      </c>
      <c r="H975" s="822" t="s">
        <v>329</v>
      </c>
      <c r="I975" s="822" t="s">
        <v>2869</v>
      </c>
      <c r="J975" s="822" t="s">
        <v>1577</v>
      </c>
      <c r="K975" s="822" t="s">
        <v>1578</v>
      </c>
      <c r="L975" s="825">
        <v>121.92</v>
      </c>
      <c r="M975" s="825">
        <v>121.92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50</v>
      </c>
      <c r="B976" s="822" t="s">
        <v>2403</v>
      </c>
      <c r="C976" s="822" t="s">
        <v>2409</v>
      </c>
      <c r="D976" s="823" t="s">
        <v>3849</v>
      </c>
      <c r="E976" s="824" t="s">
        <v>2433</v>
      </c>
      <c r="F976" s="822" t="s">
        <v>2404</v>
      </c>
      <c r="G976" s="822" t="s">
        <v>2474</v>
      </c>
      <c r="H976" s="822" t="s">
        <v>648</v>
      </c>
      <c r="I976" s="822" t="s">
        <v>2212</v>
      </c>
      <c r="J976" s="822" t="s">
        <v>2210</v>
      </c>
      <c r="K976" s="822" t="s">
        <v>2213</v>
      </c>
      <c r="L976" s="825">
        <v>11.71</v>
      </c>
      <c r="M976" s="825">
        <v>46.84</v>
      </c>
      <c r="N976" s="822">
        <v>4</v>
      </c>
      <c r="O976" s="826">
        <v>1.5</v>
      </c>
      <c r="P976" s="825">
        <v>46.84</v>
      </c>
      <c r="Q976" s="827">
        <v>1</v>
      </c>
      <c r="R976" s="822">
        <v>4</v>
      </c>
      <c r="S976" s="827">
        <v>1</v>
      </c>
      <c r="T976" s="826">
        <v>1.5</v>
      </c>
      <c r="U976" s="828">
        <v>1</v>
      </c>
    </row>
    <row r="977" spans="1:21" ht="14.45" customHeight="1" x14ac:dyDescent="0.2">
      <c r="A977" s="821">
        <v>50</v>
      </c>
      <c r="B977" s="822" t="s">
        <v>2403</v>
      </c>
      <c r="C977" s="822" t="s">
        <v>2409</v>
      </c>
      <c r="D977" s="823" t="s">
        <v>3849</v>
      </c>
      <c r="E977" s="824" t="s">
        <v>2433</v>
      </c>
      <c r="F977" s="822" t="s">
        <v>2404</v>
      </c>
      <c r="G977" s="822" t="s">
        <v>2477</v>
      </c>
      <c r="H977" s="822" t="s">
        <v>648</v>
      </c>
      <c r="I977" s="822" t="s">
        <v>1977</v>
      </c>
      <c r="J977" s="822" t="s">
        <v>796</v>
      </c>
      <c r="K977" s="822" t="s">
        <v>1978</v>
      </c>
      <c r="L977" s="825">
        <v>80.010000000000005</v>
      </c>
      <c r="M977" s="825">
        <v>240.03000000000003</v>
      </c>
      <c r="N977" s="822">
        <v>3</v>
      </c>
      <c r="O977" s="826">
        <v>3</v>
      </c>
      <c r="P977" s="825">
        <v>80.010000000000005</v>
      </c>
      <c r="Q977" s="827">
        <v>0.33333333333333331</v>
      </c>
      <c r="R977" s="822">
        <v>1</v>
      </c>
      <c r="S977" s="827">
        <v>0.33333333333333331</v>
      </c>
      <c r="T977" s="826">
        <v>1</v>
      </c>
      <c r="U977" s="828">
        <v>0.33333333333333331</v>
      </c>
    </row>
    <row r="978" spans="1:21" ht="14.45" customHeight="1" x14ac:dyDescent="0.2">
      <c r="A978" s="821">
        <v>50</v>
      </c>
      <c r="B978" s="822" t="s">
        <v>2403</v>
      </c>
      <c r="C978" s="822" t="s">
        <v>2409</v>
      </c>
      <c r="D978" s="823" t="s">
        <v>3849</v>
      </c>
      <c r="E978" s="824" t="s">
        <v>2433</v>
      </c>
      <c r="F978" s="822" t="s">
        <v>2404</v>
      </c>
      <c r="G978" s="822" t="s">
        <v>2477</v>
      </c>
      <c r="H978" s="822" t="s">
        <v>648</v>
      </c>
      <c r="I978" s="822" t="s">
        <v>1979</v>
      </c>
      <c r="J978" s="822" t="s">
        <v>796</v>
      </c>
      <c r="K978" s="822" t="s">
        <v>1980</v>
      </c>
      <c r="L978" s="825">
        <v>160.03</v>
      </c>
      <c r="M978" s="825">
        <v>960.18000000000006</v>
      </c>
      <c r="N978" s="822">
        <v>6</v>
      </c>
      <c r="O978" s="826">
        <v>4.5</v>
      </c>
      <c r="P978" s="825">
        <v>640.12</v>
      </c>
      <c r="Q978" s="827">
        <v>0.66666666666666663</v>
      </c>
      <c r="R978" s="822">
        <v>4</v>
      </c>
      <c r="S978" s="827">
        <v>0.66666666666666663</v>
      </c>
      <c r="T978" s="826">
        <v>2.5</v>
      </c>
      <c r="U978" s="828">
        <v>0.55555555555555558</v>
      </c>
    </row>
    <row r="979" spans="1:21" ht="14.45" customHeight="1" x14ac:dyDescent="0.2">
      <c r="A979" s="821">
        <v>50</v>
      </c>
      <c r="B979" s="822" t="s">
        <v>2403</v>
      </c>
      <c r="C979" s="822" t="s">
        <v>2409</v>
      </c>
      <c r="D979" s="823" t="s">
        <v>3849</v>
      </c>
      <c r="E979" s="824" t="s">
        <v>2433</v>
      </c>
      <c r="F979" s="822" t="s">
        <v>2404</v>
      </c>
      <c r="G979" s="822" t="s">
        <v>2478</v>
      </c>
      <c r="H979" s="822" t="s">
        <v>329</v>
      </c>
      <c r="I979" s="822" t="s">
        <v>3600</v>
      </c>
      <c r="J979" s="822" t="s">
        <v>2480</v>
      </c>
      <c r="K979" s="822" t="s">
        <v>2044</v>
      </c>
      <c r="L979" s="825">
        <v>207.27</v>
      </c>
      <c r="M979" s="825">
        <v>207.27</v>
      </c>
      <c r="N979" s="822">
        <v>1</v>
      </c>
      <c r="O979" s="826">
        <v>0.5</v>
      </c>
      <c r="P979" s="825">
        <v>207.27</v>
      </c>
      <c r="Q979" s="827">
        <v>1</v>
      </c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50</v>
      </c>
      <c r="B980" s="822" t="s">
        <v>2403</v>
      </c>
      <c r="C980" s="822" t="s">
        <v>2409</v>
      </c>
      <c r="D980" s="823" t="s">
        <v>3849</v>
      </c>
      <c r="E980" s="824" t="s">
        <v>2433</v>
      </c>
      <c r="F980" s="822" t="s">
        <v>2404</v>
      </c>
      <c r="G980" s="822" t="s">
        <v>2478</v>
      </c>
      <c r="H980" s="822" t="s">
        <v>648</v>
      </c>
      <c r="I980" s="822" t="s">
        <v>2286</v>
      </c>
      <c r="J980" s="822" t="s">
        <v>2039</v>
      </c>
      <c r="K980" s="822" t="s">
        <v>2287</v>
      </c>
      <c r="L980" s="825">
        <v>186.55</v>
      </c>
      <c r="M980" s="825">
        <v>746.2</v>
      </c>
      <c r="N980" s="822">
        <v>4</v>
      </c>
      <c r="O980" s="826">
        <v>3</v>
      </c>
      <c r="P980" s="825">
        <v>559.65000000000009</v>
      </c>
      <c r="Q980" s="827">
        <v>0.75000000000000011</v>
      </c>
      <c r="R980" s="822">
        <v>3</v>
      </c>
      <c r="S980" s="827">
        <v>0.75</v>
      </c>
      <c r="T980" s="826">
        <v>2</v>
      </c>
      <c r="U980" s="828">
        <v>0.66666666666666663</v>
      </c>
    </row>
    <row r="981" spans="1:21" ht="14.45" customHeight="1" x14ac:dyDescent="0.2">
      <c r="A981" s="821">
        <v>50</v>
      </c>
      <c r="B981" s="822" t="s">
        <v>2403</v>
      </c>
      <c r="C981" s="822" t="s">
        <v>2409</v>
      </c>
      <c r="D981" s="823" t="s">
        <v>3849</v>
      </c>
      <c r="E981" s="824" t="s">
        <v>2433</v>
      </c>
      <c r="F981" s="822" t="s">
        <v>2404</v>
      </c>
      <c r="G981" s="822" t="s">
        <v>2478</v>
      </c>
      <c r="H981" s="822" t="s">
        <v>329</v>
      </c>
      <c r="I981" s="822" t="s">
        <v>3129</v>
      </c>
      <c r="J981" s="822" t="s">
        <v>3130</v>
      </c>
      <c r="K981" s="822" t="s">
        <v>2062</v>
      </c>
      <c r="L981" s="825">
        <v>103.64</v>
      </c>
      <c r="M981" s="825">
        <v>103.64</v>
      </c>
      <c r="N981" s="822">
        <v>1</v>
      </c>
      <c r="O981" s="826">
        <v>1</v>
      </c>
      <c r="P981" s="825">
        <v>103.64</v>
      </c>
      <c r="Q981" s="827">
        <v>1</v>
      </c>
      <c r="R981" s="822">
        <v>1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50</v>
      </c>
      <c r="B982" s="822" t="s">
        <v>2403</v>
      </c>
      <c r="C982" s="822" t="s">
        <v>2409</v>
      </c>
      <c r="D982" s="823" t="s">
        <v>3849</v>
      </c>
      <c r="E982" s="824" t="s">
        <v>2433</v>
      </c>
      <c r="F982" s="822" t="s">
        <v>2404</v>
      </c>
      <c r="G982" s="822" t="s">
        <v>2478</v>
      </c>
      <c r="H982" s="822" t="s">
        <v>329</v>
      </c>
      <c r="I982" s="822" t="s">
        <v>3601</v>
      </c>
      <c r="J982" s="822" t="s">
        <v>3132</v>
      </c>
      <c r="K982" s="822" t="s">
        <v>2643</v>
      </c>
      <c r="L982" s="825">
        <v>207.27</v>
      </c>
      <c r="M982" s="825">
        <v>207.27</v>
      </c>
      <c r="N982" s="822">
        <v>1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50</v>
      </c>
      <c r="B983" s="822" t="s">
        <v>2403</v>
      </c>
      <c r="C983" s="822" t="s">
        <v>2409</v>
      </c>
      <c r="D983" s="823" t="s">
        <v>3849</v>
      </c>
      <c r="E983" s="824" t="s">
        <v>2433</v>
      </c>
      <c r="F983" s="822" t="s">
        <v>2404</v>
      </c>
      <c r="G983" s="822" t="s">
        <v>2459</v>
      </c>
      <c r="H983" s="822" t="s">
        <v>648</v>
      </c>
      <c r="I983" s="822" t="s">
        <v>2077</v>
      </c>
      <c r="J983" s="822" t="s">
        <v>2078</v>
      </c>
      <c r="K983" s="822" t="s">
        <v>2079</v>
      </c>
      <c r="L983" s="825">
        <v>220.53</v>
      </c>
      <c r="M983" s="825">
        <v>1323.18</v>
      </c>
      <c r="N983" s="822">
        <v>6</v>
      </c>
      <c r="O983" s="826">
        <v>1.5</v>
      </c>
      <c r="P983" s="825">
        <v>661.59</v>
      </c>
      <c r="Q983" s="827">
        <v>0.5</v>
      </c>
      <c r="R983" s="822">
        <v>3</v>
      </c>
      <c r="S983" s="827">
        <v>0.5</v>
      </c>
      <c r="T983" s="826">
        <v>1</v>
      </c>
      <c r="U983" s="828">
        <v>0.66666666666666663</v>
      </c>
    </row>
    <row r="984" spans="1:21" ht="14.45" customHeight="1" x14ac:dyDescent="0.2">
      <c r="A984" s="821">
        <v>50</v>
      </c>
      <c r="B984" s="822" t="s">
        <v>2403</v>
      </c>
      <c r="C984" s="822" t="s">
        <v>2409</v>
      </c>
      <c r="D984" s="823" t="s">
        <v>3849</v>
      </c>
      <c r="E984" s="824" t="s">
        <v>2433</v>
      </c>
      <c r="F984" s="822" t="s">
        <v>2404</v>
      </c>
      <c r="G984" s="822" t="s">
        <v>2459</v>
      </c>
      <c r="H984" s="822" t="s">
        <v>329</v>
      </c>
      <c r="I984" s="822" t="s">
        <v>2585</v>
      </c>
      <c r="J984" s="822" t="s">
        <v>2081</v>
      </c>
      <c r="K984" s="822" t="s">
        <v>2586</v>
      </c>
      <c r="L984" s="825">
        <v>254.49</v>
      </c>
      <c r="M984" s="825">
        <v>254.49</v>
      </c>
      <c r="N984" s="822">
        <v>1</v>
      </c>
      <c r="O984" s="826">
        <v>1</v>
      </c>
      <c r="P984" s="825">
        <v>254.49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50</v>
      </c>
      <c r="B985" s="822" t="s">
        <v>2403</v>
      </c>
      <c r="C985" s="822" t="s">
        <v>2409</v>
      </c>
      <c r="D985" s="823" t="s">
        <v>3849</v>
      </c>
      <c r="E985" s="824" t="s">
        <v>2433</v>
      </c>
      <c r="F985" s="822" t="s">
        <v>2404</v>
      </c>
      <c r="G985" s="822" t="s">
        <v>2459</v>
      </c>
      <c r="H985" s="822" t="s">
        <v>329</v>
      </c>
      <c r="I985" s="822" t="s">
        <v>3138</v>
      </c>
      <c r="J985" s="822" t="s">
        <v>2961</v>
      </c>
      <c r="K985" s="822" t="s">
        <v>2590</v>
      </c>
      <c r="L985" s="825">
        <v>165.41</v>
      </c>
      <c r="M985" s="825">
        <v>165.41</v>
      </c>
      <c r="N985" s="822">
        <v>1</v>
      </c>
      <c r="O985" s="826">
        <v>1</v>
      </c>
      <c r="P985" s="825">
        <v>165.41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50</v>
      </c>
      <c r="B986" s="822" t="s">
        <v>2403</v>
      </c>
      <c r="C986" s="822" t="s">
        <v>2409</v>
      </c>
      <c r="D986" s="823" t="s">
        <v>3849</v>
      </c>
      <c r="E986" s="824" t="s">
        <v>2433</v>
      </c>
      <c r="F986" s="822" t="s">
        <v>2404</v>
      </c>
      <c r="G986" s="822" t="s">
        <v>2459</v>
      </c>
      <c r="H986" s="822" t="s">
        <v>648</v>
      </c>
      <c r="I986" s="822" t="s">
        <v>2080</v>
      </c>
      <c r="J986" s="822" t="s">
        <v>2081</v>
      </c>
      <c r="K986" s="822" t="s">
        <v>2082</v>
      </c>
      <c r="L986" s="825">
        <v>279.52999999999997</v>
      </c>
      <c r="M986" s="825">
        <v>1397.6499999999999</v>
      </c>
      <c r="N986" s="822">
        <v>5</v>
      </c>
      <c r="O986" s="826">
        <v>3</v>
      </c>
      <c r="P986" s="825">
        <v>838.58999999999992</v>
      </c>
      <c r="Q986" s="827">
        <v>0.6</v>
      </c>
      <c r="R986" s="822">
        <v>3</v>
      </c>
      <c r="S986" s="827">
        <v>0.6</v>
      </c>
      <c r="T986" s="826">
        <v>2</v>
      </c>
      <c r="U986" s="828">
        <v>0.66666666666666663</v>
      </c>
    </row>
    <row r="987" spans="1:21" ht="14.45" customHeight="1" x14ac:dyDescent="0.2">
      <c r="A987" s="821">
        <v>50</v>
      </c>
      <c r="B987" s="822" t="s">
        <v>2403</v>
      </c>
      <c r="C987" s="822" t="s">
        <v>2409</v>
      </c>
      <c r="D987" s="823" t="s">
        <v>3849</v>
      </c>
      <c r="E987" s="824" t="s">
        <v>2433</v>
      </c>
      <c r="F987" s="822" t="s">
        <v>2404</v>
      </c>
      <c r="G987" s="822" t="s">
        <v>2459</v>
      </c>
      <c r="H987" s="822" t="s">
        <v>648</v>
      </c>
      <c r="I987" s="822" t="s">
        <v>2080</v>
      </c>
      <c r="J987" s="822" t="s">
        <v>2081</v>
      </c>
      <c r="K987" s="822" t="s">
        <v>2082</v>
      </c>
      <c r="L987" s="825">
        <v>165.41</v>
      </c>
      <c r="M987" s="825">
        <v>827.05</v>
      </c>
      <c r="N987" s="822">
        <v>5</v>
      </c>
      <c r="O987" s="826">
        <v>4.5</v>
      </c>
      <c r="P987" s="825">
        <v>496.23</v>
      </c>
      <c r="Q987" s="827">
        <v>0.60000000000000009</v>
      </c>
      <c r="R987" s="822">
        <v>3</v>
      </c>
      <c r="S987" s="827">
        <v>0.6</v>
      </c>
      <c r="T987" s="826">
        <v>3</v>
      </c>
      <c r="U987" s="828">
        <v>0.66666666666666663</v>
      </c>
    </row>
    <row r="988" spans="1:21" ht="14.45" customHeight="1" x14ac:dyDescent="0.2">
      <c r="A988" s="821">
        <v>50</v>
      </c>
      <c r="B988" s="822" t="s">
        <v>2403</v>
      </c>
      <c r="C988" s="822" t="s">
        <v>2409</v>
      </c>
      <c r="D988" s="823" t="s">
        <v>3849</v>
      </c>
      <c r="E988" s="824" t="s">
        <v>2433</v>
      </c>
      <c r="F988" s="822" t="s">
        <v>2404</v>
      </c>
      <c r="G988" s="822" t="s">
        <v>2459</v>
      </c>
      <c r="H988" s="822" t="s">
        <v>329</v>
      </c>
      <c r="I988" s="822" t="s">
        <v>3572</v>
      </c>
      <c r="J988" s="822" t="s">
        <v>2078</v>
      </c>
      <c r="K988" s="822" t="s">
        <v>775</v>
      </c>
      <c r="L988" s="825">
        <v>55.14</v>
      </c>
      <c r="M988" s="825">
        <v>55.14</v>
      </c>
      <c r="N988" s="822">
        <v>1</v>
      </c>
      <c r="O988" s="826">
        <v>0.5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50</v>
      </c>
      <c r="B989" s="822" t="s">
        <v>2403</v>
      </c>
      <c r="C989" s="822" t="s">
        <v>2409</v>
      </c>
      <c r="D989" s="823" t="s">
        <v>3849</v>
      </c>
      <c r="E989" s="824" t="s">
        <v>2433</v>
      </c>
      <c r="F989" s="822" t="s">
        <v>2404</v>
      </c>
      <c r="G989" s="822" t="s">
        <v>2459</v>
      </c>
      <c r="H989" s="822" t="s">
        <v>329</v>
      </c>
      <c r="I989" s="822" t="s">
        <v>2887</v>
      </c>
      <c r="J989" s="822" t="s">
        <v>2078</v>
      </c>
      <c r="K989" s="822" t="s">
        <v>2888</v>
      </c>
      <c r="L989" s="825">
        <v>477.84</v>
      </c>
      <c r="M989" s="825">
        <v>477.84</v>
      </c>
      <c r="N989" s="822">
        <v>1</v>
      </c>
      <c r="O989" s="826">
        <v>1</v>
      </c>
      <c r="P989" s="825">
        <v>477.84</v>
      </c>
      <c r="Q989" s="827">
        <v>1</v>
      </c>
      <c r="R989" s="822">
        <v>1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50</v>
      </c>
      <c r="B990" s="822" t="s">
        <v>2403</v>
      </c>
      <c r="C990" s="822" t="s">
        <v>2409</v>
      </c>
      <c r="D990" s="823" t="s">
        <v>3849</v>
      </c>
      <c r="E990" s="824" t="s">
        <v>2433</v>
      </c>
      <c r="F990" s="822" t="s">
        <v>2404</v>
      </c>
      <c r="G990" s="822" t="s">
        <v>2459</v>
      </c>
      <c r="H990" s="822" t="s">
        <v>648</v>
      </c>
      <c r="I990" s="822" t="s">
        <v>2958</v>
      </c>
      <c r="J990" s="822" t="s">
        <v>2081</v>
      </c>
      <c r="K990" s="822" t="s">
        <v>2959</v>
      </c>
      <c r="L990" s="825">
        <v>55.14</v>
      </c>
      <c r="M990" s="825">
        <v>55.14</v>
      </c>
      <c r="N990" s="822">
        <v>1</v>
      </c>
      <c r="O990" s="826">
        <v>1</v>
      </c>
      <c r="P990" s="825">
        <v>55.14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50</v>
      </c>
      <c r="B991" s="822" t="s">
        <v>2403</v>
      </c>
      <c r="C991" s="822" t="s">
        <v>2409</v>
      </c>
      <c r="D991" s="823" t="s">
        <v>3849</v>
      </c>
      <c r="E991" s="824" t="s">
        <v>2433</v>
      </c>
      <c r="F991" s="822" t="s">
        <v>2404</v>
      </c>
      <c r="G991" s="822" t="s">
        <v>2459</v>
      </c>
      <c r="H991" s="822" t="s">
        <v>329</v>
      </c>
      <c r="I991" s="822" t="s">
        <v>2589</v>
      </c>
      <c r="J991" s="822" t="s">
        <v>2483</v>
      </c>
      <c r="K991" s="822" t="s">
        <v>2590</v>
      </c>
      <c r="L991" s="825">
        <v>165.41</v>
      </c>
      <c r="M991" s="825">
        <v>827.05</v>
      </c>
      <c r="N991" s="822">
        <v>5</v>
      </c>
      <c r="O991" s="826">
        <v>3.5</v>
      </c>
      <c r="P991" s="825">
        <v>330.82</v>
      </c>
      <c r="Q991" s="827">
        <v>0.4</v>
      </c>
      <c r="R991" s="822">
        <v>2</v>
      </c>
      <c r="S991" s="827">
        <v>0.4</v>
      </c>
      <c r="T991" s="826">
        <v>1.5</v>
      </c>
      <c r="U991" s="828">
        <v>0.42857142857142855</v>
      </c>
    </row>
    <row r="992" spans="1:21" ht="14.45" customHeight="1" x14ac:dyDescent="0.2">
      <c r="A992" s="821">
        <v>50</v>
      </c>
      <c r="B992" s="822" t="s">
        <v>2403</v>
      </c>
      <c r="C992" s="822" t="s">
        <v>2409</v>
      </c>
      <c r="D992" s="823" t="s">
        <v>3849</v>
      </c>
      <c r="E992" s="824" t="s">
        <v>2433</v>
      </c>
      <c r="F992" s="822" t="s">
        <v>2404</v>
      </c>
      <c r="G992" s="822" t="s">
        <v>2459</v>
      </c>
      <c r="H992" s="822" t="s">
        <v>329</v>
      </c>
      <c r="I992" s="822" t="s">
        <v>2593</v>
      </c>
      <c r="J992" s="822" t="s">
        <v>2483</v>
      </c>
      <c r="K992" s="822" t="s">
        <v>2594</v>
      </c>
      <c r="L992" s="825">
        <v>430.05</v>
      </c>
      <c r="M992" s="825">
        <v>430.05</v>
      </c>
      <c r="N992" s="822">
        <v>1</v>
      </c>
      <c r="O992" s="826">
        <v>0.5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50</v>
      </c>
      <c r="B993" s="822" t="s">
        <v>2403</v>
      </c>
      <c r="C993" s="822" t="s">
        <v>2409</v>
      </c>
      <c r="D993" s="823" t="s">
        <v>3849</v>
      </c>
      <c r="E993" s="824" t="s">
        <v>2433</v>
      </c>
      <c r="F993" s="822" t="s">
        <v>2404</v>
      </c>
      <c r="G993" s="822" t="s">
        <v>2459</v>
      </c>
      <c r="H993" s="822" t="s">
        <v>329</v>
      </c>
      <c r="I993" s="822" t="s">
        <v>2593</v>
      </c>
      <c r="J993" s="822" t="s">
        <v>2483</v>
      </c>
      <c r="K993" s="822" t="s">
        <v>2594</v>
      </c>
      <c r="L993" s="825">
        <v>254.49</v>
      </c>
      <c r="M993" s="825">
        <v>254.49</v>
      </c>
      <c r="N993" s="822">
        <v>1</v>
      </c>
      <c r="O993" s="826">
        <v>0.5</v>
      </c>
      <c r="P993" s="825">
        <v>254.49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50</v>
      </c>
      <c r="B994" s="822" t="s">
        <v>2403</v>
      </c>
      <c r="C994" s="822" t="s">
        <v>2409</v>
      </c>
      <c r="D994" s="823" t="s">
        <v>3849</v>
      </c>
      <c r="E994" s="824" t="s">
        <v>2433</v>
      </c>
      <c r="F994" s="822" t="s">
        <v>2404</v>
      </c>
      <c r="G994" s="822" t="s">
        <v>2601</v>
      </c>
      <c r="H994" s="822" t="s">
        <v>648</v>
      </c>
      <c r="I994" s="822" t="s">
        <v>2020</v>
      </c>
      <c r="J994" s="822" t="s">
        <v>2021</v>
      </c>
      <c r="K994" s="822" t="s">
        <v>2022</v>
      </c>
      <c r="L994" s="825">
        <v>65.540000000000006</v>
      </c>
      <c r="M994" s="825">
        <v>65.540000000000006</v>
      </c>
      <c r="N994" s="822">
        <v>1</v>
      </c>
      <c r="O994" s="826">
        <v>0.5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50</v>
      </c>
      <c r="B995" s="822" t="s">
        <v>2403</v>
      </c>
      <c r="C995" s="822" t="s">
        <v>2409</v>
      </c>
      <c r="D995" s="823" t="s">
        <v>3849</v>
      </c>
      <c r="E995" s="824" t="s">
        <v>2433</v>
      </c>
      <c r="F995" s="822" t="s">
        <v>2404</v>
      </c>
      <c r="G995" s="822" t="s">
        <v>2601</v>
      </c>
      <c r="H995" s="822" t="s">
        <v>648</v>
      </c>
      <c r="I995" s="822" t="s">
        <v>2023</v>
      </c>
      <c r="J995" s="822" t="s">
        <v>2021</v>
      </c>
      <c r="K995" s="822" t="s">
        <v>2024</v>
      </c>
      <c r="L995" s="825">
        <v>229.38</v>
      </c>
      <c r="M995" s="825">
        <v>1376.28</v>
      </c>
      <c r="N995" s="822">
        <v>6</v>
      </c>
      <c r="O995" s="826">
        <v>4</v>
      </c>
      <c r="P995" s="825">
        <v>917.52</v>
      </c>
      <c r="Q995" s="827">
        <v>0.66666666666666663</v>
      </c>
      <c r="R995" s="822">
        <v>4</v>
      </c>
      <c r="S995" s="827">
        <v>0.66666666666666663</v>
      </c>
      <c r="T995" s="826">
        <v>2.5</v>
      </c>
      <c r="U995" s="828">
        <v>0.625</v>
      </c>
    </row>
    <row r="996" spans="1:21" ht="14.45" customHeight="1" x14ac:dyDescent="0.2">
      <c r="A996" s="821">
        <v>50</v>
      </c>
      <c r="B996" s="822" t="s">
        <v>2403</v>
      </c>
      <c r="C996" s="822" t="s">
        <v>2409</v>
      </c>
      <c r="D996" s="823" t="s">
        <v>3849</v>
      </c>
      <c r="E996" s="824" t="s">
        <v>2433</v>
      </c>
      <c r="F996" s="822" t="s">
        <v>2404</v>
      </c>
      <c r="G996" s="822" t="s">
        <v>3602</v>
      </c>
      <c r="H996" s="822" t="s">
        <v>329</v>
      </c>
      <c r="I996" s="822" t="s">
        <v>3603</v>
      </c>
      <c r="J996" s="822" t="s">
        <v>3604</v>
      </c>
      <c r="K996" s="822" t="s">
        <v>3605</v>
      </c>
      <c r="L996" s="825">
        <v>97.96</v>
      </c>
      <c r="M996" s="825">
        <v>97.96</v>
      </c>
      <c r="N996" s="822">
        <v>1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50</v>
      </c>
      <c r="B997" s="822" t="s">
        <v>2403</v>
      </c>
      <c r="C997" s="822" t="s">
        <v>2409</v>
      </c>
      <c r="D997" s="823" t="s">
        <v>3849</v>
      </c>
      <c r="E997" s="824" t="s">
        <v>2433</v>
      </c>
      <c r="F997" s="822" t="s">
        <v>2404</v>
      </c>
      <c r="G997" s="822" t="s">
        <v>2438</v>
      </c>
      <c r="H997" s="822" t="s">
        <v>329</v>
      </c>
      <c r="I997" s="822" t="s">
        <v>3151</v>
      </c>
      <c r="J997" s="822" t="s">
        <v>2491</v>
      </c>
      <c r="K997" s="822" t="s">
        <v>3152</v>
      </c>
      <c r="L997" s="825">
        <v>0</v>
      </c>
      <c r="M997" s="825">
        <v>0</v>
      </c>
      <c r="N997" s="822">
        <v>1</v>
      </c>
      <c r="O997" s="826">
        <v>1</v>
      </c>
      <c r="P997" s="825"/>
      <c r="Q997" s="827"/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50</v>
      </c>
      <c r="B998" s="822" t="s">
        <v>2403</v>
      </c>
      <c r="C998" s="822" t="s">
        <v>2409</v>
      </c>
      <c r="D998" s="823" t="s">
        <v>3849</v>
      </c>
      <c r="E998" s="824" t="s">
        <v>2433</v>
      </c>
      <c r="F998" s="822" t="s">
        <v>2404</v>
      </c>
      <c r="G998" s="822" t="s">
        <v>2438</v>
      </c>
      <c r="H998" s="822" t="s">
        <v>329</v>
      </c>
      <c r="I998" s="822" t="s">
        <v>2488</v>
      </c>
      <c r="J998" s="822" t="s">
        <v>786</v>
      </c>
      <c r="K998" s="822" t="s">
        <v>787</v>
      </c>
      <c r="L998" s="825">
        <v>16.38</v>
      </c>
      <c r="M998" s="825">
        <v>16.38</v>
      </c>
      <c r="N998" s="822">
        <v>1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50</v>
      </c>
      <c r="B999" s="822" t="s">
        <v>2403</v>
      </c>
      <c r="C999" s="822" t="s">
        <v>2409</v>
      </c>
      <c r="D999" s="823" t="s">
        <v>3849</v>
      </c>
      <c r="E999" s="824" t="s">
        <v>2433</v>
      </c>
      <c r="F999" s="822" t="s">
        <v>2404</v>
      </c>
      <c r="G999" s="822" t="s">
        <v>2438</v>
      </c>
      <c r="H999" s="822" t="s">
        <v>329</v>
      </c>
      <c r="I999" s="822" t="s">
        <v>3606</v>
      </c>
      <c r="J999" s="822" t="s">
        <v>3157</v>
      </c>
      <c r="K999" s="822" t="s">
        <v>732</v>
      </c>
      <c r="L999" s="825">
        <v>70.23</v>
      </c>
      <c r="M999" s="825">
        <v>70.23</v>
      </c>
      <c r="N999" s="822">
        <v>1</v>
      </c>
      <c r="O999" s="826">
        <v>0.5</v>
      </c>
      <c r="P999" s="825">
        <v>70.23</v>
      </c>
      <c r="Q999" s="827">
        <v>1</v>
      </c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50</v>
      </c>
      <c r="B1000" s="822" t="s">
        <v>2403</v>
      </c>
      <c r="C1000" s="822" t="s">
        <v>2409</v>
      </c>
      <c r="D1000" s="823" t="s">
        <v>3849</v>
      </c>
      <c r="E1000" s="824" t="s">
        <v>2433</v>
      </c>
      <c r="F1000" s="822" t="s">
        <v>2404</v>
      </c>
      <c r="G1000" s="822" t="s">
        <v>2438</v>
      </c>
      <c r="H1000" s="822" t="s">
        <v>648</v>
      </c>
      <c r="I1000" s="822" t="s">
        <v>2604</v>
      </c>
      <c r="J1000" s="822" t="s">
        <v>731</v>
      </c>
      <c r="K1000" s="822" t="s">
        <v>732</v>
      </c>
      <c r="L1000" s="825">
        <v>70.23</v>
      </c>
      <c r="M1000" s="825">
        <v>70.23</v>
      </c>
      <c r="N1000" s="822">
        <v>1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50</v>
      </c>
      <c r="B1001" s="822" t="s">
        <v>2403</v>
      </c>
      <c r="C1001" s="822" t="s">
        <v>2409</v>
      </c>
      <c r="D1001" s="823" t="s">
        <v>3849</v>
      </c>
      <c r="E1001" s="824" t="s">
        <v>2433</v>
      </c>
      <c r="F1001" s="822" t="s">
        <v>2404</v>
      </c>
      <c r="G1001" s="822" t="s">
        <v>2438</v>
      </c>
      <c r="H1001" s="822" t="s">
        <v>329</v>
      </c>
      <c r="I1001" s="822" t="s">
        <v>2892</v>
      </c>
      <c r="J1001" s="822" t="s">
        <v>2603</v>
      </c>
      <c r="K1001" s="822" t="s">
        <v>638</v>
      </c>
      <c r="L1001" s="825">
        <v>117.03</v>
      </c>
      <c r="M1001" s="825">
        <v>468.12</v>
      </c>
      <c r="N1001" s="822">
        <v>4</v>
      </c>
      <c r="O1001" s="826">
        <v>2.5</v>
      </c>
      <c r="P1001" s="825">
        <v>117.03</v>
      </c>
      <c r="Q1001" s="827">
        <v>0.25</v>
      </c>
      <c r="R1001" s="822">
        <v>1</v>
      </c>
      <c r="S1001" s="827">
        <v>0.25</v>
      </c>
      <c r="T1001" s="826">
        <v>0.5</v>
      </c>
      <c r="U1001" s="828">
        <v>0.2</v>
      </c>
    </row>
    <row r="1002" spans="1:21" ht="14.45" customHeight="1" x14ac:dyDescent="0.2">
      <c r="A1002" s="821">
        <v>50</v>
      </c>
      <c r="B1002" s="822" t="s">
        <v>2403</v>
      </c>
      <c r="C1002" s="822" t="s">
        <v>2409</v>
      </c>
      <c r="D1002" s="823" t="s">
        <v>3849</v>
      </c>
      <c r="E1002" s="824" t="s">
        <v>2433</v>
      </c>
      <c r="F1002" s="822" t="s">
        <v>2404</v>
      </c>
      <c r="G1002" s="822" t="s">
        <v>2438</v>
      </c>
      <c r="H1002" s="822" t="s">
        <v>329</v>
      </c>
      <c r="I1002" s="822" t="s">
        <v>2893</v>
      </c>
      <c r="J1002" s="822" t="s">
        <v>786</v>
      </c>
      <c r="K1002" s="822" t="s">
        <v>2894</v>
      </c>
      <c r="L1002" s="825">
        <v>58.52</v>
      </c>
      <c r="M1002" s="825">
        <v>58.52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50</v>
      </c>
      <c r="B1003" s="822" t="s">
        <v>2403</v>
      </c>
      <c r="C1003" s="822" t="s">
        <v>2409</v>
      </c>
      <c r="D1003" s="823" t="s">
        <v>3849</v>
      </c>
      <c r="E1003" s="824" t="s">
        <v>2433</v>
      </c>
      <c r="F1003" s="822" t="s">
        <v>2404</v>
      </c>
      <c r="G1003" s="822" t="s">
        <v>2438</v>
      </c>
      <c r="H1003" s="822" t="s">
        <v>329</v>
      </c>
      <c r="I1003" s="822" t="s">
        <v>3156</v>
      </c>
      <c r="J1003" s="822" t="s">
        <v>3157</v>
      </c>
      <c r="K1003" s="822" t="s">
        <v>2588</v>
      </c>
      <c r="L1003" s="825">
        <v>234.07</v>
      </c>
      <c r="M1003" s="825">
        <v>468.14</v>
      </c>
      <c r="N1003" s="822">
        <v>2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50</v>
      </c>
      <c r="B1004" s="822" t="s">
        <v>2403</v>
      </c>
      <c r="C1004" s="822" t="s">
        <v>2409</v>
      </c>
      <c r="D1004" s="823" t="s">
        <v>3849</v>
      </c>
      <c r="E1004" s="824" t="s">
        <v>2433</v>
      </c>
      <c r="F1004" s="822" t="s">
        <v>2404</v>
      </c>
      <c r="G1004" s="822" t="s">
        <v>2438</v>
      </c>
      <c r="H1004" s="822" t="s">
        <v>329</v>
      </c>
      <c r="I1004" s="822" t="s">
        <v>3607</v>
      </c>
      <c r="J1004" s="822" t="s">
        <v>786</v>
      </c>
      <c r="K1004" s="822" t="s">
        <v>2588</v>
      </c>
      <c r="L1004" s="825">
        <v>234.07</v>
      </c>
      <c r="M1004" s="825">
        <v>234.07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50</v>
      </c>
      <c r="B1005" s="822" t="s">
        <v>2403</v>
      </c>
      <c r="C1005" s="822" t="s">
        <v>2409</v>
      </c>
      <c r="D1005" s="823" t="s">
        <v>3849</v>
      </c>
      <c r="E1005" s="824" t="s">
        <v>2433</v>
      </c>
      <c r="F1005" s="822" t="s">
        <v>2404</v>
      </c>
      <c r="G1005" s="822" t="s">
        <v>2438</v>
      </c>
      <c r="H1005" s="822" t="s">
        <v>648</v>
      </c>
      <c r="I1005" s="822" t="s">
        <v>2031</v>
      </c>
      <c r="J1005" s="822" t="s">
        <v>731</v>
      </c>
      <c r="K1005" s="822" t="s">
        <v>734</v>
      </c>
      <c r="L1005" s="825">
        <v>17.559999999999999</v>
      </c>
      <c r="M1005" s="825">
        <v>122.91999999999999</v>
      </c>
      <c r="N1005" s="822">
        <v>7</v>
      </c>
      <c r="O1005" s="826">
        <v>2.5</v>
      </c>
      <c r="P1005" s="825">
        <v>70.239999999999995</v>
      </c>
      <c r="Q1005" s="827">
        <v>0.5714285714285714</v>
      </c>
      <c r="R1005" s="822">
        <v>4</v>
      </c>
      <c r="S1005" s="827">
        <v>0.5714285714285714</v>
      </c>
      <c r="T1005" s="826">
        <v>2</v>
      </c>
      <c r="U1005" s="828">
        <v>0.8</v>
      </c>
    </row>
    <row r="1006" spans="1:21" ht="14.45" customHeight="1" x14ac:dyDescent="0.2">
      <c r="A1006" s="821">
        <v>50</v>
      </c>
      <c r="B1006" s="822" t="s">
        <v>2403</v>
      </c>
      <c r="C1006" s="822" t="s">
        <v>2409</v>
      </c>
      <c r="D1006" s="823" t="s">
        <v>3849</v>
      </c>
      <c r="E1006" s="824" t="s">
        <v>2433</v>
      </c>
      <c r="F1006" s="822" t="s">
        <v>2404</v>
      </c>
      <c r="G1006" s="822" t="s">
        <v>2438</v>
      </c>
      <c r="H1006" s="822" t="s">
        <v>648</v>
      </c>
      <c r="I1006" s="822" t="s">
        <v>2032</v>
      </c>
      <c r="J1006" s="822" t="s">
        <v>731</v>
      </c>
      <c r="K1006" s="822" t="s">
        <v>736</v>
      </c>
      <c r="L1006" s="825">
        <v>35.11</v>
      </c>
      <c r="M1006" s="825">
        <v>35.11</v>
      </c>
      <c r="N1006" s="822">
        <v>1</v>
      </c>
      <c r="O1006" s="826">
        <v>1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50</v>
      </c>
      <c r="B1007" s="822" t="s">
        <v>2403</v>
      </c>
      <c r="C1007" s="822" t="s">
        <v>2409</v>
      </c>
      <c r="D1007" s="823" t="s">
        <v>3849</v>
      </c>
      <c r="E1007" s="824" t="s">
        <v>2433</v>
      </c>
      <c r="F1007" s="822" t="s">
        <v>2404</v>
      </c>
      <c r="G1007" s="822" t="s">
        <v>2438</v>
      </c>
      <c r="H1007" s="822" t="s">
        <v>329</v>
      </c>
      <c r="I1007" s="822" t="s">
        <v>2493</v>
      </c>
      <c r="J1007" s="822" t="s">
        <v>785</v>
      </c>
      <c r="K1007" s="822" t="s">
        <v>638</v>
      </c>
      <c r="L1007" s="825">
        <v>117.03</v>
      </c>
      <c r="M1007" s="825">
        <v>117.03</v>
      </c>
      <c r="N1007" s="822">
        <v>1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50</v>
      </c>
      <c r="B1008" s="822" t="s">
        <v>2403</v>
      </c>
      <c r="C1008" s="822" t="s">
        <v>2409</v>
      </c>
      <c r="D1008" s="823" t="s">
        <v>3849</v>
      </c>
      <c r="E1008" s="824" t="s">
        <v>2433</v>
      </c>
      <c r="F1008" s="822" t="s">
        <v>2404</v>
      </c>
      <c r="G1008" s="822" t="s">
        <v>2896</v>
      </c>
      <c r="H1008" s="822" t="s">
        <v>329</v>
      </c>
      <c r="I1008" s="822" t="s">
        <v>2897</v>
      </c>
      <c r="J1008" s="822" t="s">
        <v>2898</v>
      </c>
      <c r="K1008" s="822" t="s">
        <v>1057</v>
      </c>
      <c r="L1008" s="825">
        <v>0</v>
      </c>
      <c r="M1008" s="825">
        <v>0</v>
      </c>
      <c r="N1008" s="822">
        <v>1</v>
      </c>
      <c r="O1008" s="826">
        <v>1</v>
      </c>
      <c r="P1008" s="825">
        <v>0</v>
      </c>
      <c r="Q1008" s="827"/>
      <c r="R1008" s="822">
        <v>1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50</v>
      </c>
      <c r="B1009" s="822" t="s">
        <v>2403</v>
      </c>
      <c r="C1009" s="822" t="s">
        <v>2409</v>
      </c>
      <c r="D1009" s="823" t="s">
        <v>3849</v>
      </c>
      <c r="E1009" s="824" t="s">
        <v>2433</v>
      </c>
      <c r="F1009" s="822" t="s">
        <v>2404</v>
      </c>
      <c r="G1009" s="822" t="s">
        <v>2435</v>
      </c>
      <c r="H1009" s="822" t="s">
        <v>329</v>
      </c>
      <c r="I1009" s="822" t="s">
        <v>2605</v>
      </c>
      <c r="J1009" s="822" t="s">
        <v>1311</v>
      </c>
      <c r="K1009" s="822" t="s">
        <v>1312</v>
      </c>
      <c r="L1009" s="825">
        <v>134.44999999999999</v>
      </c>
      <c r="M1009" s="825">
        <v>268.89999999999998</v>
      </c>
      <c r="N1009" s="822">
        <v>2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50</v>
      </c>
      <c r="B1010" s="822" t="s">
        <v>2403</v>
      </c>
      <c r="C1010" s="822" t="s">
        <v>2409</v>
      </c>
      <c r="D1010" s="823" t="s">
        <v>3849</v>
      </c>
      <c r="E1010" s="824" t="s">
        <v>2433</v>
      </c>
      <c r="F1010" s="822" t="s">
        <v>2404</v>
      </c>
      <c r="G1010" s="822" t="s">
        <v>2972</v>
      </c>
      <c r="H1010" s="822" t="s">
        <v>648</v>
      </c>
      <c r="I1010" s="822" t="s">
        <v>2358</v>
      </c>
      <c r="J1010" s="822" t="s">
        <v>1316</v>
      </c>
      <c r="K1010" s="822" t="s">
        <v>732</v>
      </c>
      <c r="L1010" s="825">
        <v>58.77</v>
      </c>
      <c r="M1010" s="825">
        <v>58.77</v>
      </c>
      <c r="N1010" s="822">
        <v>1</v>
      </c>
      <c r="O1010" s="826">
        <v>1</v>
      </c>
      <c r="P1010" s="825">
        <v>58.77</v>
      </c>
      <c r="Q1010" s="827">
        <v>1</v>
      </c>
      <c r="R1010" s="822">
        <v>1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50</v>
      </c>
      <c r="B1011" s="822" t="s">
        <v>2403</v>
      </c>
      <c r="C1011" s="822" t="s">
        <v>2409</v>
      </c>
      <c r="D1011" s="823" t="s">
        <v>3849</v>
      </c>
      <c r="E1011" s="824" t="s">
        <v>2433</v>
      </c>
      <c r="F1011" s="822" t="s">
        <v>2404</v>
      </c>
      <c r="G1011" s="822" t="s">
        <v>2608</v>
      </c>
      <c r="H1011" s="822" t="s">
        <v>329</v>
      </c>
      <c r="I1011" s="822" t="s">
        <v>2609</v>
      </c>
      <c r="J1011" s="822" t="s">
        <v>2610</v>
      </c>
      <c r="K1011" s="822" t="s">
        <v>2611</v>
      </c>
      <c r="L1011" s="825">
        <v>1771.84</v>
      </c>
      <c r="M1011" s="825">
        <v>5315.5199999999995</v>
      </c>
      <c r="N1011" s="822">
        <v>3</v>
      </c>
      <c r="O1011" s="826">
        <v>0.5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50</v>
      </c>
      <c r="B1012" s="822" t="s">
        <v>2403</v>
      </c>
      <c r="C1012" s="822" t="s">
        <v>2409</v>
      </c>
      <c r="D1012" s="823" t="s">
        <v>3849</v>
      </c>
      <c r="E1012" s="824" t="s">
        <v>2433</v>
      </c>
      <c r="F1012" s="822" t="s">
        <v>2404</v>
      </c>
      <c r="G1012" s="822" t="s">
        <v>2608</v>
      </c>
      <c r="H1012" s="822" t="s">
        <v>329</v>
      </c>
      <c r="I1012" s="822" t="s">
        <v>2612</v>
      </c>
      <c r="J1012" s="822" t="s">
        <v>2610</v>
      </c>
      <c r="K1012" s="822" t="s">
        <v>2613</v>
      </c>
      <c r="L1012" s="825">
        <v>1544.99</v>
      </c>
      <c r="M1012" s="825">
        <v>9269.94</v>
      </c>
      <c r="N1012" s="822">
        <v>6</v>
      </c>
      <c r="O1012" s="826">
        <v>2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50</v>
      </c>
      <c r="B1013" s="822" t="s">
        <v>2403</v>
      </c>
      <c r="C1013" s="822" t="s">
        <v>2409</v>
      </c>
      <c r="D1013" s="823" t="s">
        <v>3849</v>
      </c>
      <c r="E1013" s="824" t="s">
        <v>2433</v>
      </c>
      <c r="F1013" s="822" t="s">
        <v>2404</v>
      </c>
      <c r="G1013" s="822" t="s">
        <v>2633</v>
      </c>
      <c r="H1013" s="822" t="s">
        <v>329</v>
      </c>
      <c r="I1013" s="822" t="s">
        <v>2634</v>
      </c>
      <c r="J1013" s="822" t="s">
        <v>813</v>
      </c>
      <c r="K1013" s="822" t="s">
        <v>2635</v>
      </c>
      <c r="L1013" s="825">
        <v>182.22</v>
      </c>
      <c r="M1013" s="825">
        <v>182.22</v>
      </c>
      <c r="N1013" s="822">
        <v>1</v>
      </c>
      <c r="O1013" s="826">
        <v>1</v>
      </c>
      <c r="P1013" s="825">
        <v>182.22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50</v>
      </c>
      <c r="B1014" s="822" t="s">
        <v>2403</v>
      </c>
      <c r="C1014" s="822" t="s">
        <v>2409</v>
      </c>
      <c r="D1014" s="823" t="s">
        <v>3849</v>
      </c>
      <c r="E1014" s="824" t="s">
        <v>2433</v>
      </c>
      <c r="F1014" s="822" t="s">
        <v>2404</v>
      </c>
      <c r="G1014" s="822" t="s">
        <v>2633</v>
      </c>
      <c r="H1014" s="822" t="s">
        <v>329</v>
      </c>
      <c r="I1014" s="822" t="s">
        <v>3186</v>
      </c>
      <c r="J1014" s="822" t="s">
        <v>813</v>
      </c>
      <c r="K1014" s="822" t="s">
        <v>3187</v>
      </c>
      <c r="L1014" s="825">
        <v>273.33</v>
      </c>
      <c r="M1014" s="825">
        <v>1093.32</v>
      </c>
      <c r="N1014" s="822">
        <v>4</v>
      </c>
      <c r="O1014" s="826">
        <v>3.5</v>
      </c>
      <c r="P1014" s="825">
        <v>819.99</v>
      </c>
      <c r="Q1014" s="827">
        <v>0.75</v>
      </c>
      <c r="R1014" s="822">
        <v>3</v>
      </c>
      <c r="S1014" s="827">
        <v>0.75</v>
      </c>
      <c r="T1014" s="826">
        <v>2.5</v>
      </c>
      <c r="U1014" s="828">
        <v>0.7142857142857143</v>
      </c>
    </row>
    <row r="1015" spans="1:21" ht="14.45" customHeight="1" x14ac:dyDescent="0.2">
      <c r="A1015" s="821">
        <v>50</v>
      </c>
      <c r="B1015" s="822" t="s">
        <v>2403</v>
      </c>
      <c r="C1015" s="822" t="s">
        <v>2409</v>
      </c>
      <c r="D1015" s="823" t="s">
        <v>3849</v>
      </c>
      <c r="E1015" s="824" t="s">
        <v>2433</v>
      </c>
      <c r="F1015" s="822" t="s">
        <v>2404</v>
      </c>
      <c r="G1015" s="822" t="s">
        <v>3188</v>
      </c>
      <c r="H1015" s="822" t="s">
        <v>648</v>
      </c>
      <c r="I1015" s="822" t="s">
        <v>3189</v>
      </c>
      <c r="J1015" s="822" t="s">
        <v>3190</v>
      </c>
      <c r="K1015" s="822" t="s">
        <v>3191</v>
      </c>
      <c r="L1015" s="825">
        <v>134.61000000000001</v>
      </c>
      <c r="M1015" s="825">
        <v>134.61000000000001</v>
      </c>
      <c r="N1015" s="822">
        <v>1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50</v>
      </c>
      <c r="B1016" s="822" t="s">
        <v>2403</v>
      </c>
      <c r="C1016" s="822" t="s">
        <v>2409</v>
      </c>
      <c r="D1016" s="823" t="s">
        <v>3849</v>
      </c>
      <c r="E1016" s="824" t="s">
        <v>2433</v>
      </c>
      <c r="F1016" s="822" t="s">
        <v>2404</v>
      </c>
      <c r="G1016" s="822" t="s">
        <v>3188</v>
      </c>
      <c r="H1016" s="822" t="s">
        <v>329</v>
      </c>
      <c r="I1016" s="822" t="s">
        <v>3608</v>
      </c>
      <c r="J1016" s="822" t="s">
        <v>3609</v>
      </c>
      <c r="K1016" s="822" t="s">
        <v>3610</v>
      </c>
      <c r="L1016" s="825">
        <v>41.88</v>
      </c>
      <c r="M1016" s="825">
        <v>41.88</v>
      </c>
      <c r="N1016" s="822">
        <v>1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50</v>
      </c>
      <c r="B1017" s="822" t="s">
        <v>2403</v>
      </c>
      <c r="C1017" s="822" t="s">
        <v>2409</v>
      </c>
      <c r="D1017" s="823" t="s">
        <v>3849</v>
      </c>
      <c r="E1017" s="824" t="s">
        <v>2433</v>
      </c>
      <c r="F1017" s="822" t="s">
        <v>2404</v>
      </c>
      <c r="G1017" s="822" t="s">
        <v>2638</v>
      </c>
      <c r="H1017" s="822" t="s">
        <v>329</v>
      </c>
      <c r="I1017" s="822" t="s">
        <v>2639</v>
      </c>
      <c r="J1017" s="822" t="s">
        <v>1475</v>
      </c>
      <c r="K1017" s="822" t="s">
        <v>2640</v>
      </c>
      <c r="L1017" s="825">
        <v>0</v>
      </c>
      <c r="M1017" s="825">
        <v>0</v>
      </c>
      <c r="N1017" s="822">
        <v>1</v>
      </c>
      <c r="O1017" s="826">
        <v>1</v>
      </c>
      <c r="P1017" s="825">
        <v>0</v>
      </c>
      <c r="Q1017" s="827"/>
      <c r="R1017" s="822">
        <v>1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50</v>
      </c>
      <c r="B1018" s="822" t="s">
        <v>2403</v>
      </c>
      <c r="C1018" s="822" t="s">
        <v>2409</v>
      </c>
      <c r="D1018" s="823" t="s">
        <v>3849</v>
      </c>
      <c r="E1018" s="824" t="s">
        <v>2433</v>
      </c>
      <c r="F1018" s="822" t="s">
        <v>2404</v>
      </c>
      <c r="G1018" s="822" t="s">
        <v>3196</v>
      </c>
      <c r="H1018" s="822" t="s">
        <v>329</v>
      </c>
      <c r="I1018" s="822" t="s">
        <v>3197</v>
      </c>
      <c r="J1018" s="822" t="s">
        <v>2003</v>
      </c>
      <c r="K1018" s="822" t="s">
        <v>3198</v>
      </c>
      <c r="L1018" s="825">
        <v>63.11</v>
      </c>
      <c r="M1018" s="825">
        <v>631.09999999999991</v>
      </c>
      <c r="N1018" s="822">
        <v>10</v>
      </c>
      <c r="O1018" s="826">
        <v>4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50</v>
      </c>
      <c r="B1019" s="822" t="s">
        <v>2403</v>
      </c>
      <c r="C1019" s="822" t="s">
        <v>2409</v>
      </c>
      <c r="D1019" s="823" t="s">
        <v>3849</v>
      </c>
      <c r="E1019" s="824" t="s">
        <v>2433</v>
      </c>
      <c r="F1019" s="822" t="s">
        <v>2404</v>
      </c>
      <c r="G1019" s="822" t="s">
        <v>3196</v>
      </c>
      <c r="H1019" s="822" t="s">
        <v>329</v>
      </c>
      <c r="I1019" s="822" t="s">
        <v>3611</v>
      </c>
      <c r="J1019" s="822" t="s">
        <v>3612</v>
      </c>
      <c r="K1019" s="822" t="s">
        <v>3198</v>
      </c>
      <c r="L1019" s="825">
        <v>63.11</v>
      </c>
      <c r="M1019" s="825">
        <v>378.65999999999997</v>
      </c>
      <c r="N1019" s="822">
        <v>6</v>
      </c>
      <c r="O1019" s="826">
        <v>2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50</v>
      </c>
      <c r="B1020" s="822" t="s">
        <v>2403</v>
      </c>
      <c r="C1020" s="822" t="s">
        <v>2409</v>
      </c>
      <c r="D1020" s="823" t="s">
        <v>3849</v>
      </c>
      <c r="E1020" s="824" t="s">
        <v>2433</v>
      </c>
      <c r="F1020" s="822" t="s">
        <v>2404</v>
      </c>
      <c r="G1020" s="822" t="s">
        <v>2641</v>
      </c>
      <c r="H1020" s="822" t="s">
        <v>329</v>
      </c>
      <c r="I1020" s="822" t="s">
        <v>3613</v>
      </c>
      <c r="J1020" s="822" t="s">
        <v>3614</v>
      </c>
      <c r="K1020" s="822" t="s">
        <v>2287</v>
      </c>
      <c r="L1020" s="825">
        <v>373.46</v>
      </c>
      <c r="M1020" s="825">
        <v>1120.3799999999999</v>
      </c>
      <c r="N1020" s="822">
        <v>3</v>
      </c>
      <c r="O1020" s="826">
        <v>2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50</v>
      </c>
      <c r="B1021" s="822" t="s">
        <v>2403</v>
      </c>
      <c r="C1021" s="822" t="s">
        <v>2409</v>
      </c>
      <c r="D1021" s="823" t="s">
        <v>3849</v>
      </c>
      <c r="E1021" s="824" t="s">
        <v>2433</v>
      </c>
      <c r="F1021" s="822" t="s">
        <v>2404</v>
      </c>
      <c r="G1021" s="822" t="s">
        <v>2645</v>
      </c>
      <c r="H1021" s="822" t="s">
        <v>648</v>
      </c>
      <c r="I1021" s="822" t="s">
        <v>2646</v>
      </c>
      <c r="J1021" s="822" t="s">
        <v>1572</v>
      </c>
      <c r="K1021" s="822" t="s">
        <v>1573</v>
      </c>
      <c r="L1021" s="825">
        <v>419.2</v>
      </c>
      <c r="M1021" s="825">
        <v>1257.5999999999999</v>
      </c>
      <c r="N1021" s="822">
        <v>3</v>
      </c>
      <c r="O1021" s="826">
        <v>3</v>
      </c>
      <c r="P1021" s="825">
        <v>419.2</v>
      </c>
      <c r="Q1021" s="827">
        <v>0.33333333333333337</v>
      </c>
      <c r="R1021" s="822">
        <v>1</v>
      </c>
      <c r="S1021" s="827">
        <v>0.33333333333333331</v>
      </c>
      <c r="T1021" s="826">
        <v>1</v>
      </c>
      <c r="U1021" s="828">
        <v>0.33333333333333331</v>
      </c>
    </row>
    <row r="1022" spans="1:21" ht="14.45" customHeight="1" x14ac:dyDescent="0.2">
      <c r="A1022" s="821">
        <v>50</v>
      </c>
      <c r="B1022" s="822" t="s">
        <v>2403</v>
      </c>
      <c r="C1022" s="822" t="s">
        <v>2409</v>
      </c>
      <c r="D1022" s="823" t="s">
        <v>3849</v>
      </c>
      <c r="E1022" s="824" t="s">
        <v>2433</v>
      </c>
      <c r="F1022" s="822" t="s">
        <v>2404</v>
      </c>
      <c r="G1022" s="822" t="s">
        <v>2495</v>
      </c>
      <c r="H1022" s="822" t="s">
        <v>648</v>
      </c>
      <c r="I1022" s="822" t="s">
        <v>1993</v>
      </c>
      <c r="J1022" s="822" t="s">
        <v>1994</v>
      </c>
      <c r="K1022" s="822" t="s">
        <v>1995</v>
      </c>
      <c r="L1022" s="825">
        <v>42.51</v>
      </c>
      <c r="M1022" s="825">
        <v>42.51</v>
      </c>
      <c r="N1022" s="822">
        <v>1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50</v>
      </c>
      <c r="B1023" s="822" t="s">
        <v>2403</v>
      </c>
      <c r="C1023" s="822" t="s">
        <v>2409</v>
      </c>
      <c r="D1023" s="823" t="s">
        <v>3849</v>
      </c>
      <c r="E1023" s="824" t="s">
        <v>2433</v>
      </c>
      <c r="F1023" s="822" t="s">
        <v>2404</v>
      </c>
      <c r="G1023" s="822" t="s">
        <v>2495</v>
      </c>
      <c r="H1023" s="822" t="s">
        <v>648</v>
      </c>
      <c r="I1023" s="822" t="s">
        <v>1996</v>
      </c>
      <c r="J1023" s="822" t="s">
        <v>1994</v>
      </c>
      <c r="K1023" s="822" t="s">
        <v>1997</v>
      </c>
      <c r="L1023" s="825">
        <v>85.02</v>
      </c>
      <c r="M1023" s="825">
        <v>425.09999999999997</v>
      </c>
      <c r="N1023" s="822">
        <v>5</v>
      </c>
      <c r="O1023" s="826">
        <v>4</v>
      </c>
      <c r="P1023" s="825">
        <v>340.08</v>
      </c>
      <c r="Q1023" s="827">
        <v>0.8</v>
      </c>
      <c r="R1023" s="822">
        <v>4</v>
      </c>
      <c r="S1023" s="827">
        <v>0.8</v>
      </c>
      <c r="T1023" s="826">
        <v>3</v>
      </c>
      <c r="U1023" s="828">
        <v>0.75</v>
      </c>
    </row>
    <row r="1024" spans="1:21" ht="14.45" customHeight="1" x14ac:dyDescent="0.2">
      <c r="A1024" s="821">
        <v>50</v>
      </c>
      <c r="B1024" s="822" t="s">
        <v>2403</v>
      </c>
      <c r="C1024" s="822" t="s">
        <v>2409</v>
      </c>
      <c r="D1024" s="823" t="s">
        <v>3849</v>
      </c>
      <c r="E1024" s="824" t="s">
        <v>2433</v>
      </c>
      <c r="F1024" s="822" t="s">
        <v>2404</v>
      </c>
      <c r="G1024" s="822" t="s">
        <v>2495</v>
      </c>
      <c r="H1024" s="822" t="s">
        <v>648</v>
      </c>
      <c r="I1024" s="822" t="s">
        <v>3213</v>
      </c>
      <c r="J1024" s="822" t="s">
        <v>1994</v>
      </c>
      <c r="K1024" s="822" t="s">
        <v>3214</v>
      </c>
      <c r="L1024" s="825">
        <v>393.13</v>
      </c>
      <c r="M1024" s="825">
        <v>393.13</v>
      </c>
      <c r="N1024" s="822">
        <v>1</v>
      </c>
      <c r="O1024" s="826">
        <v>0.5</v>
      </c>
      <c r="P1024" s="825">
        <v>393.13</v>
      </c>
      <c r="Q1024" s="827">
        <v>1</v>
      </c>
      <c r="R1024" s="822">
        <v>1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50</v>
      </c>
      <c r="B1025" s="822" t="s">
        <v>2403</v>
      </c>
      <c r="C1025" s="822" t="s">
        <v>2409</v>
      </c>
      <c r="D1025" s="823" t="s">
        <v>3849</v>
      </c>
      <c r="E1025" s="824" t="s">
        <v>2433</v>
      </c>
      <c r="F1025" s="822" t="s">
        <v>2404</v>
      </c>
      <c r="G1025" s="822" t="s">
        <v>2495</v>
      </c>
      <c r="H1025" s="822" t="s">
        <v>329</v>
      </c>
      <c r="I1025" s="822" t="s">
        <v>2000</v>
      </c>
      <c r="J1025" s="822" t="s">
        <v>935</v>
      </c>
      <c r="K1025" s="822" t="s">
        <v>1995</v>
      </c>
      <c r="L1025" s="825">
        <v>42.51</v>
      </c>
      <c r="M1025" s="825">
        <v>170.04</v>
      </c>
      <c r="N1025" s="822">
        <v>4</v>
      </c>
      <c r="O1025" s="826">
        <v>3</v>
      </c>
      <c r="P1025" s="825">
        <v>85.02</v>
      </c>
      <c r="Q1025" s="827">
        <v>0.5</v>
      </c>
      <c r="R1025" s="822">
        <v>2</v>
      </c>
      <c r="S1025" s="827">
        <v>0.5</v>
      </c>
      <c r="T1025" s="826">
        <v>1.5</v>
      </c>
      <c r="U1025" s="828">
        <v>0.5</v>
      </c>
    </row>
    <row r="1026" spans="1:21" ht="14.45" customHeight="1" x14ac:dyDescent="0.2">
      <c r="A1026" s="821">
        <v>50</v>
      </c>
      <c r="B1026" s="822" t="s">
        <v>2403</v>
      </c>
      <c r="C1026" s="822" t="s">
        <v>2409</v>
      </c>
      <c r="D1026" s="823" t="s">
        <v>3849</v>
      </c>
      <c r="E1026" s="824" t="s">
        <v>2433</v>
      </c>
      <c r="F1026" s="822" t="s">
        <v>2404</v>
      </c>
      <c r="G1026" s="822" t="s">
        <v>2901</v>
      </c>
      <c r="H1026" s="822" t="s">
        <v>329</v>
      </c>
      <c r="I1026" s="822" t="s">
        <v>3615</v>
      </c>
      <c r="J1026" s="822" t="s">
        <v>3616</v>
      </c>
      <c r="K1026" s="822" t="s">
        <v>3617</v>
      </c>
      <c r="L1026" s="825">
        <v>46.85</v>
      </c>
      <c r="M1026" s="825">
        <v>46.85</v>
      </c>
      <c r="N1026" s="822">
        <v>1</v>
      </c>
      <c r="O1026" s="826">
        <v>1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50</v>
      </c>
      <c r="B1027" s="822" t="s">
        <v>2403</v>
      </c>
      <c r="C1027" s="822" t="s">
        <v>2409</v>
      </c>
      <c r="D1027" s="823" t="s">
        <v>3849</v>
      </c>
      <c r="E1027" s="824" t="s">
        <v>2433</v>
      </c>
      <c r="F1027" s="822" t="s">
        <v>2404</v>
      </c>
      <c r="G1027" s="822" t="s">
        <v>3618</v>
      </c>
      <c r="H1027" s="822" t="s">
        <v>329</v>
      </c>
      <c r="I1027" s="822" t="s">
        <v>3619</v>
      </c>
      <c r="J1027" s="822" t="s">
        <v>3620</v>
      </c>
      <c r="K1027" s="822" t="s">
        <v>3621</v>
      </c>
      <c r="L1027" s="825">
        <v>1310.46</v>
      </c>
      <c r="M1027" s="825">
        <v>1310.46</v>
      </c>
      <c r="N1027" s="822">
        <v>1</v>
      </c>
      <c r="O1027" s="826">
        <v>0.5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50</v>
      </c>
      <c r="B1028" s="822" t="s">
        <v>2403</v>
      </c>
      <c r="C1028" s="822" t="s">
        <v>2409</v>
      </c>
      <c r="D1028" s="823" t="s">
        <v>3849</v>
      </c>
      <c r="E1028" s="824" t="s">
        <v>2433</v>
      </c>
      <c r="F1028" s="822" t="s">
        <v>2404</v>
      </c>
      <c r="G1028" s="822" t="s">
        <v>2678</v>
      </c>
      <c r="H1028" s="822" t="s">
        <v>329</v>
      </c>
      <c r="I1028" s="822" t="s">
        <v>2679</v>
      </c>
      <c r="J1028" s="822" t="s">
        <v>1382</v>
      </c>
      <c r="K1028" s="822" t="s">
        <v>2680</v>
      </c>
      <c r="L1028" s="825">
        <v>42.14</v>
      </c>
      <c r="M1028" s="825">
        <v>84.28</v>
      </c>
      <c r="N1028" s="822">
        <v>2</v>
      </c>
      <c r="O1028" s="826">
        <v>2</v>
      </c>
      <c r="P1028" s="825">
        <v>42.14</v>
      </c>
      <c r="Q1028" s="827">
        <v>0.5</v>
      </c>
      <c r="R1028" s="822">
        <v>1</v>
      </c>
      <c r="S1028" s="827">
        <v>0.5</v>
      </c>
      <c r="T1028" s="826">
        <v>1</v>
      </c>
      <c r="U1028" s="828">
        <v>0.5</v>
      </c>
    </row>
    <row r="1029" spans="1:21" ht="14.45" customHeight="1" x14ac:dyDescent="0.2">
      <c r="A1029" s="821">
        <v>50</v>
      </c>
      <c r="B1029" s="822" t="s">
        <v>2403</v>
      </c>
      <c r="C1029" s="822" t="s">
        <v>2409</v>
      </c>
      <c r="D1029" s="823" t="s">
        <v>3849</v>
      </c>
      <c r="E1029" s="824" t="s">
        <v>2433</v>
      </c>
      <c r="F1029" s="822" t="s">
        <v>2404</v>
      </c>
      <c r="G1029" s="822" t="s">
        <v>3230</v>
      </c>
      <c r="H1029" s="822" t="s">
        <v>329</v>
      </c>
      <c r="I1029" s="822" t="s">
        <v>3622</v>
      </c>
      <c r="J1029" s="822" t="s">
        <v>1241</v>
      </c>
      <c r="K1029" s="822" t="s">
        <v>3623</v>
      </c>
      <c r="L1029" s="825">
        <v>0</v>
      </c>
      <c r="M1029" s="825">
        <v>0</v>
      </c>
      <c r="N1029" s="822">
        <v>1</v>
      </c>
      <c r="O1029" s="826">
        <v>1</v>
      </c>
      <c r="P1029" s="825"/>
      <c r="Q1029" s="827"/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50</v>
      </c>
      <c r="B1030" s="822" t="s">
        <v>2403</v>
      </c>
      <c r="C1030" s="822" t="s">
        <v>2409</v>
      </c>
      <c r="D1030" s="823" t="s">
        <v>3849</v>
      </c>
      <c r="E1030" s="824" t="s">
        <v>2433</v>
      </c>
      <c r="F1030" s="822" t="s">
        <v>2404</v>
      </c>
      <c r="G1030" s="822" t="s">
        <v>2504</v>
      </c>
      <c r="H1030" s="822" t="s">
        <v>329</v>
      </c>
      <c r="I1030" s="822" t="s">
        <v>2908</v>
      </c>
      <c r="J1030" s="822" t="s">
        <v>2909</v>
      </c>
      <c r="K1030" s="822" t="s">
        <v>2910</v>
      </c>
      <c r="L1030" s="825">
        <v>300.33</v>
      </c>
      <c r="M1030" s="825">
        <v>600.66</v>
      </c>
      <c r="N1030" s="822">
        <v>2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50</v>
      </c>
      <c r="B1031" s="822" t="s">
        <v>2403</v>
      </c>
      <c r="C1031" s="822" t="s">
        <v>2409</v>
      </c>
      <c r="D1031" s="823" t="s">
        <v>3849</v>
      </c>
      <c r="E1031" s="824" t="s">
        <v>2433</v>
      </c>
      <c r="F1031" s="822" t="s">
        <v>2404</v>
      </c>
      <c r="G1031" s="822" t="s">
        <v>2504</v>
      </c>
      <c r="H1031" s="822" t="s">
        <v>329</v>
      </c>
      <c r="I1031" s="822" t="s">
        <v>3624</v>
      </c>
      <c r="J1031" s="822" t="s">
        <v>3625</v>
      </c>
      <c r="K1031" s="822" t="s">
        <v>2910</v>
      </c>
      <c r="L1031" s="825">
        <v>300.33</v>
      </c>
      <c r="M1031" s="825">
        <v>300.33</v>
      </c>
      <c r="N1031" s="822">
        <v>1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50</v>
      </c>
      <c r="B1032" s="822" t="s">
        <v>2403</v>
      </c>
      <c r="C1032" s="822" t="s">
        <v>2409</v>
      </c>
      <c r="D1032" s="823" t="s">
        <v>3849</v>
      </c>
      <c r="E1032" s="824" t="s">
        <v>2433</v>
      </c>
      <c r="F1032" s="822" t="s">
        <v>2404</v>
      </c>
      <c r="G1032" s="822" t="s">
        <v>2504</v>
      </c>
      <c r="H1032" s="822" t="s">
        <v>648</v>
      </c>
      <c r="I1032" s="822" t="s">
        <v>1963</v>
      </c>
      <c r="J1032" s="822" t="s">
        <v>1964</v>
      </c>
      <c r="K1032" s="822" t="s">
        <v>1965</v>
      </c>
      <c r="L1032" s="825">
        <v>93.43</v>
      </c>
      <c r="M1032" s="825">
        <v>1494.88</v>
      </c>
      <c r="N1032" s="822">
        <v>16</v>
      </c>
      <c r="O1032" s="826">
        <v>4</v>
      </c>
      <c r="P1032" s="825">
        <v>280.29000000000002</v>
      </c>
      <c r="Q1032" s="827">
        <v>0.1875</v>
      </c>
      <c r="R1032" s="822">
        <v>3</v>
      </c>
      <c r="S1032" s="827">
        <v>0.1875</v>
      </c>
      <c r="T1032" s="826">
        <v>0.5</v>
      </c>
      <c r="U1032" s="828">
        <v>0.125</v>
      </c>
    </row>
    <row r="1033" spans="1:21" ht="14.45" customHeight="1" x14ac:dyDescent="0.2">
      <c r="A1033" s="821">
        <v>50</v>
      </c>
      <c r="B1033" s="822" t="s">
        <v>2403</v>
      </c>
      <c r="C1033" s="822" t="s">
        <v>2409</v>
      </c>
      <c r="D1033" s="823" t="s">
        <v>3849</v>
      </c>
      <c r="E1033" s="824" t="s">
        <v>2433</v>
      </c>
      <c r="F1033" s="822" t="s">
        <v>2404</v>
      </c>
      <c r="G1033" s="822" t="s">
        <v>2504</v>
      </c>
      <c r="H1033" s="822" t="s">
        <v>329</v>
      </c>
      <c r="I1033" s="822" t="s">
        <v>3626</v>
      </c>
      <c r="J1033" s="822" t="s">
        <v>2909</v>
      </c>
      <c r="K1033" s="822" t="s">
        <v>2910</v>
      </c>
      <c r="L1033" s="825">
        <v>300.33</v>
      </c>
      <c r="M1033" s="825">
        <v>900.99</v>
      </c>
      <c r="N1033" s="822">
        <v>3</v>
      </c>
      <c r="O1033" s="826">
        <v>1.5</v>
      </c>
      <c r="P1033" s="825">
        <v>300.33</v>
      </c>
      <c r="Q1033" s="827">
        <v>0.33333333333333331</v>
      </c>
      <c r="R1033" s="822">
        <v>1</v>
      </c>
      <c r="S1033" s="827">
        <v>0.33333333333333331</v>
      </c>
      <c r="T1033" s="826">
        <v>0.5</v>
      </c>
      <c r="U1033" s="828">
        <v>0.33333333333333331</v>
      </c>
    </row>
    <row r="1034" spans="1:21" ht="14.45" customHeight="1" x14ac:dyDescent="0.2">
      <c r="A1034" s="821">
        <v>50</v>
      </c>
      <c r="B1034" s="822" t="s">
        <v>2403</v>
      </c>
      <c r="C1034" s="822" t="s">
        <v>2409</v>
      </c>
      <c r="D1034" s="823" t="s">
        <v>3849</v>
      </c>
      <c r="E1034" s="824" t="s">
        <v>2433</v>
      </c>
      <c r="F1034" s="822" t="s">
        <v>2404</v>
      </c>
      <c r="G1034" s="822" t="s">
        <v>2504</v>
      </c>
      <c r="H1034" s="822" t="s">
        <v>648</v>
      </c>
      <c r="I1034" s="822" t="s">
        <v>1966</v>
      </c>
      <c r="J1034" s="822" t="s">
        <v>1964</v>
      </c>
      <c r="K1034" s="822" t="s">
        <v>1967</v>
      </c>
      <c r="L1034" s="825">
        <v>186.87</v>
      </c>
      <c r="M1034" s="825">
        <v>186.87</v>
      </c>
      <c r="N1034" s="822">
        <v>1</v>
      </c>
      <c r="O1034" s="826">
        <v>1</v>
      </c>
      <c r="P1034" s="825">
        <v>186.87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50</v>
      </c>
      <c r="B1035" s="822" t="s">
        <v>2403</v>
      </c>
      <c r="C1035" s="822" t="s">
        <v>2409</v>
      </c>
      <c r="D1035" s="823" t="s">
        <v>3849</v>
      </c>
      <c r="E1035" s="824" t="s">
        <v>2433</v>
      </c>
      <c r="F1035" s="822" t="s">
        <v>2404</v>
      </c>
      <c r="G1035" s="822" t="s">
        <v>2439</v>
      </c>
      <c r="H1035" s="822" t="s">
        <v>329</v>
      </c>
      <c r="I1035" s="822" t="s">
        <v>2911</v>
      </c>
      <c r="J1035" s="822" t="s">
        <v>2509</v>
      </c>
      <c r="K1035" s="822" t="s">
        <v>2912</v>
      </c>
      <c r="L1035" s="825">
        <v>52.75</v>
      </c>
      <c r="M1035" s="825">
        <v>211</v>
      </c>
      <c r="N1035" s="822">
        <v>4</v>
      </c>
      <c r="O1035" s="826">
        <v>2.5</v>
      </c>
      <c r="P1035" s="825">
        <v>52.75</v>
      </c>
      <c r="Q1035" s="827">
        <v>0.25</v>
      </c>
      <c r="R1035" s="822">
        <v>1</v>
      </c>
      <c r="S1035" s="827">
        <v>0.25</v>
      </c>
      <c r="T1035" s="826">
        <v>1</v>
      </c>
      <c r="U1035" s="828">
        <v>0.4</v>
      </c>
    </row>
    <row r="1036" spans="1:21" ht="14.45" customHeight="1" x14ac:dyDescent="0.2">
      <c r="A1036" s="821">
        <v>50</v>
      </c>
      <c r="B1036" s="822" t="s">
        <v>2403</v>
      </c>
      <c r="C1036" s="822" t="s">
        <v>2409</v>
      </c>
      <c r="D1036" s="823" t="s">
        <v>3849</v>
      </c>
      <c r="E1036" s="824" t="s">
        <v>2433</v>
      </c>
      <c r="F1036" s="822" t="s">
        <v>2404</v>
      </c>
      <c r="G1036" s="822" t="s">
        <v>2439</v>
      </c>
      <c r="H1036" s="822" t="s">
        <v>329</v>
      </c>
      <c r="I1036" s="822" t="s">
        <v>2697</v>
      </c>
      <c r="J1036" s="822" t="s">
        <v>2512</v>
      </c>
      <c r="K1036" s="822" t="s">
        <v>2698</v>
      </c>
      <c r="L1036" s="825">
        <v>52.75</v>
      </c>
      <c r="M1036" s="825">
        <v>158.25</v>
      </c>
      <c r="N1036" s="822">
        <v>3</v>
      </c>
      <c r="O1036" s="826">
        <v>2</v>
      </c>
      <c r="P1036" s="825">
        <v>52.75</v>
      </c>
      <c r="Q1036" s="827">
        <v>0.33333333333333331</v>
      </c>
      <c r="R1036" s="822">
        <v>1</v>
      </c>
      <c r="S1036" s="827">
        <v>0.33333333333333331</v>
      </c>
      <c r="T1036" s="826">
        <v>1</v>
      </c>
      <c r="U1036" s="828">
        <v>0.5</v>
      </c>
    </row>
    <row r="1037" spans="1:21" ht="14.45" customHeight="1" x14ac:dyDescent="0.2">
      <c r="A1037" s="821">
        <v>50</v>
      </c>
      <c r="B1037" s="822" t="s">
        <v>2403</v>
      </c>
      <c r="C1037" s="822" t="s">
        <v>2409</v>
      </c>
      <c r="D1037" s="823" t="s">
        <v>3849</v>
      </c>
      <c r="E1037" s="824" t="s">
        <v>2433</v>
      </c>
      <c r="F1037" s="822" t="s">
        <v>2404</v>
      </c>
      <c r="G1037" s="822" t="s">
        <v>2439</v>
      </c>
      <c r="H1037" s="822" t="s">
        <v>329</v>
      </c>
      <c r="I1037" s="822" t="s">
        <v>2699</v>
      </c>
      <c r="J1037" s="822" t="s">
        <v>676</v>
      </c>
      <c r="K1037" s="822" t="s">
        <v>658</v>
      </c>
      <c r="L1037" s="825">
        <v>0</v>
      </c>
      <c r="M1037" s="825">
        <v>0</v>
      </c>
      <c r="N1037" s="822">
        <v>1</v>
      </c>
      <c r="O1037" s="826">
        <v>0.5</v>
      </c>
      <c r="P1037" s="825">
        <v>0</v>
      </c>
      <c r="Q1037" s="827"/>
      <c r="R1037" s="822">
        <v>1</v>
      </c>
      <c r="S1037" s="827">
        <v>1</v>
      </c>
      <c r="T1037" s="826">
        <v>0.5</v>
      </c>
      <c r="U1037" s="828">
        <v>1</v>
      </c>
    </row>
    <row r="1038" spans="1:21" ht="14.45" customHeight="1" x14ac:dyDescent="0.2">
      <c r="A1038" s="821">
        <v>50</v>
      </c>
      <c r="B1038" s="822" t="s">
        <v>2403</v>
      </c>
      <c r="C1038" s="822" t="s">
        <v>2409</v>
      </c>
      <c r="D1038" s="823" t="s">
        <v>3849</v>
      </c>
      <c r="E1038" s="824" t="s">
        <v>2433</v>
      </c>
      <c r="F1038" s="822" t="s">
        <v>2404</v>
      </c>
      <c r="G1038" s="822" t="s">
        <v>2439</v>
      </c>
      <c r="H1038" s="822" t="s">
        <v>329</v>
      </c>
      <c r="I1038" s="822" t="s">
        <v>3244</v>
      </c>
      <c r="J1038" s="822" t="s">
        <v>3245</v>
      </c>
      <c r="K1038" s="822" t="s">
        <v>3246</v>
      </c>
      <c r="L1038" s="825">
        <v>0</v>
      </c>
      <c r="M1038" s="825">
        <v>0</v>
      </c>
      <c r="N1038" s="822">
        <v>1</v>
      </c>
      <c r="O1038" s="826">
        <v>1</v>
      </c>
      <c r="P1038" s="825">
        <v>0</v>
      </c>
      <c r="Q1038" s="827"/>
      <c r="R1038" s="822">
        <v>1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50</v>
      </c>
      <c r="B1039" s="822" t="s">
        <v>2403</v>
      </c>
      <c r="C1039" s="822" t="s">
        <v>2409</v>
      </c>
      <c r="D1039" s="823" t="s">
        <v>3849</v>
      </c>
      <c r="E1039" s="824" t="s">
        <v>2433</v>
      </c>
      <c r="F1039" s="822" t="s">
        <v>2404</v>
      </c>
      <c r="G1039" s="822" t="s">
        <v>3251</v>
      </c>
      <c r="H1039" s="822" t="s">
        <v>648</v>
      </c>
      <c r="I1039" s="822" t="s">
        <v>2341</v>
      </c>
      <c r="J1039" s="822" t="s">
        <v>2191</v>
      </c>
      <c r="K1039" s="822" t="s">
        <v>2342</v>
      </c>
      <c r="L1039" s="825">
        <v>366.31</v>
      </c>
      <c r="M1039" s="825">
        <v>366.31</v>
      </c>
      <c r="N1039" s="822">
        <v>1</v>
      </c>
      <c r="O1039" s="826">
        <v>1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50</v>
      </c>
      <c r="B1040" s="822" t="s">
        <v>2403</v>
      </c>
      <c r="C1040" s="822" t="s">
        <v>2409</v>
      </c>
      <c r="D1040" s="823" t="s">
        <v>3849</v>
      </c>
      <c r="E1040" s="824" t="s">
        <v>2433</v>
      </c>
      <c r="F1040" s="822" t="s">
        <v>2404</v>
      </c>
      <c r="G1040" s="822" t="s">
        <v>2913</v>
      </c>
      <c r="H1040" s="822" t="s">
        <v>648</v>
      </c>
      <c r="I1040" s="822" t="s">
        <v>3627</v>
      </c>
      <c r="J1040" s="822" t="s">
        <v>2915</v>
      </c>
      <c r="K1040" s="822" t="s">
        <v>3628</v>
      </c>
      <c r="L1040" s="825">
        <v>57.64</v>
      </c>
      <c r="M1040" s="825">
        <v>172.92000000000002</v>
      </c>
      <c r="N1040" s="822">
        <v>3</v>
      </c>
      <c r="O1040" s="826">
        <v>1</v>
      </c>
      <c r="P1040" s="825">
        <v>172.92000000000002</v>
      </c>
      <c r="Q1040" s="827">
        <v>1</v>
      </c>
      <c r="R1040" s="822">
        <v>3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50</v>
      </c>
      <c r="B1041" s="822" t="s">
        <v>2403</v>
      </c>
      <c r="C1041" s="822" t="s">
        <v>2409</v>
      </c>
      <c r="D1041" s="823" t="s">
        <v>3849</v>
      </c>
      <c r="E1041" s="824" t="s">
        <v>2433</v>
      </c>
      <c r="F1041" s="822" t="s">
        <v>2404</v>
      </c>
      <c r="G1041" s="822" t="s">
        <v>2913</v>
      </c>
      <c r="H1041" s="822" t="s">
        <v>648</v>
      </c>
      <c r="I1041" s="822" t="s">
        <v>3627</v>
      </c>
      <c r="J1041" s="822" t="s">
        <v>2915</v>
      </c>
      <c r="K1041" s="822" t="s">
        <v>3628</v>
      </c>
      <c r="L1041" s="825">
        <v>27.37</v>
      </c>
      <c r="M1041" s="825">
        <v>164.22</v>
      </c>
      <c r="N1041" s="822">
        <v>6</v>
      </c>
      <c r="O1041" s="826">
        <v>1.5</v>
      </c>
      <c r="P1041" s="825">
        <v>164.22</v>
      </c>
      <c r="Q1041" s="827">
        <v>1</v>
      </c>
      <c r="R1041" s="822">
        <v>6</v>
      </c>
      <c r="S1041" s="827">
        <v>1</v>
      </c>
      <c r="T1041" s="826">
        <v>1.5</v>
      </c>
      <c r="U1041" s="828">
        <v>1</v>
      </c>
    </row>
    <row r="1042" spans="1:21" ht="14.45" customHeight="1" x14ac:dyDescent="0.2">
      <c r="A1042" s="821">
        <v>50</v>
      </c>
      <c r="B1042" s="822" t="s">
        <v>2403</v>
      </c>
      <c r="C1042" s="822" t="s">
        <v>2409</v>
      </c>
      <c r="D1042" s="823" t="s">
        <v>3849</v>
      </c>
      <c r="E1042" s="824" t="s">
        <v>2433</v>
      </c>
      <c r="F1042" s="822" t="s">
        <v>2404</v>
      </c>
      <c r="G1042" s="822" t="s">
        <v>3254</v>
      </c>
      <c r="H1042" s="822" t="s">
        <v>648</v>
      </c>
      <c r="I1042" s="822" t="s">
        <v>3258</v>
      </c>
      <c r="J1042" s="822" t="s">
        <v>3256</v>
      </c>
      <c r="K1042" s="822" t="s">
        <v>3259</v>
      </c>
      <c r="L1042" s="825">
        <v>207.27</v>
      </c>
      <c r="M1042" s="825">
        <v>207.27</v>
      </c>
      <c r="N1042" s="822">
        <v>1</v>
      </c>
      <c r="O1042" s="826">
        <v>1</v>
      </c>
      <c r="P1042" s="825">
        <v>207.27</v>
      </c>
      <c r="Q1042" s="827">
        <v>1</v>
      </c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50</v>
      </c>
      <c r="B1043" s="822" t="s">
        <v>2403</v>
      </c>
      <c r="C1043" s="822" t="s">
        <v>2409</v>
      </c>
      <c r="D1043" s="823" t="s">
        <v>3849</v>
      </c>
      <c r="E1043" s="824" t="s">
        <v>2433</v>
      </c>
      <c r="F1043" s="822" t="s">
        <v>2404</v>
      </c>
      <c r="G1043" s="822" t="s">
        <v>3629</v>
      </c>
      <c r="H1043" s="822" t="s">
        <v>329</v>
      </c>
      <c r="I1043" s="822" t="s">
        <v>3630</v>
      </c>
      <c r="J1043" s="822" t="s">
        <v>1289</v>
      </c>
      <c r="K1043" s="822" t="s">
        <v>3631</v>
      </c>
      <c r="L1043" s="825">
        <v>90.95</v>
      </c>
      <c r="M1043" s="825">
        <v>181.9</v>
      </c>
      <c r="N1043" s="822">
        <v>2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50</v>
      </c>
      <c r="B1044" s="822" t="s">
        <v>2403</v>
      </c>
      <c r="C1044" s="822" t="s">
        <v>2409</v>
      </c>
      <c r="D1044" s="823" t="s">
        <v>3849</v>
      </c>
      <c r="E1044" s="824" t="s">
        <v>2433</v>
      </c>
      <c r="F1044" s="822" t="s">
        <v>2404</v>
      </c>
      <c r="G1044" s="822" t="s">
        <v>2716</v>
      </c>
      <c r="H1044" s="822" t="s">
        <v>648</v>
      </c>
      <c r="I1044" s="822" t="s">
        <v>1926</v>
      </c>
      <c r="J1044" s="822" t="s">
        <v>1921</v>
      </c>
      <c r="K1044" s="822" t="s">
        <v>1927</v>
      </c>
      <c r="L1044" s="825">
        <v>73.45</v>
      </c>
      <c r="M1044" s="825">
        <v>220.35000000000002</v>
      </c>
      <c r="N1044" s="822">
        <v>3</v>
      </c>
      <c r="O1044" s="826">
        <v>0.5</v>
      </c>
      <c r="P1044" s="825">
        <v>220.35000000000002</v>
      </c>
      <c r="Q1044" s="827">
        <v>1</v>
      </c>
      <c r="R1044" s="822">
        <v>3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50</v>
      </c>
      <c r="B1045" s="822" t="s">
        <v>2403</v>
      </c>
      <c r="C1045" s="822" t="s">
        <v>2409</v>
      </c>
      <c r="D1045" s="823" t="s">
        <v>3849</v>
      </c>
      <c r="E1045" s="824" t="s">
        <v>2433</v>
      </c>
      <c r="F1045" s="822" t="s">
        <v>2404</v>
      </c>
      <c r="G1045" s="822" t="s">
        <v>2460</v>
      </c>
      <c r="H1045" s="822" t="s">
        <v>329</v>
      </c>
      <c r="I1045" s="822" t="s">
        <v>3284</v>
      </c>
      <c r="J1045" s="822" t="s">
        <v>710</v>
      </c>
      <c r="K1045" s="822" t="s">
        <v>711</v>
      </c>
      <c r="L1045" s="825">
        <v>234.07</v>
      </c>
      <c r="M1045" s="825">
        <v>468.14</v>
      </c>
      <c r="N1045" s="822">
        <v>2</v>
      </c>
      <c r="O1045" s="826">
        <v>1.5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50</v>
      </c>
      <c r="B1046" s="822" t="s">
        <v>2403</v>
      </c>
      <c r="C1046" s="822" t="s">
        <v>2409</v>
      </c>
      <c r="D1046" s="823" t="s">
        <v>3849</v>
      </c>
      <c r="E1046" s="824" t="s">
        <v>2433</v>
      </c>
      <c r="F1046" s="822" t="s">
        <v>2404</v>
      </c>
      <c r="G1046" s="822" t="s">
        <v>2460</v>
      </c>
      <c r="H1046" s="822" t="s">
        <v>329</v>
      </c>
      <c r="I1046" s="822" t="s">
        <v>2717</v>
      </c>
      <c r="J1046" s="822" t="s">
        <v>712</v>
      </c>
      <c r="K1046" s="822" t="s">
        <v>714</v>
      </c>
      <c r="L1046" s="825">
        <v>117.03</v>
      </c>
      <c r="M1046" s="825">
        <v>234.06</v>
      </c>
      <c r="N1046" s="822">
        <v>2</v>
      </c>
      <c r="O1046" s="826">
        <v>1.5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50</v>
      </c>
      <c r="B1047" s="822" t="s">
        <v>2403</v>
      </c>
      <c r="C1047" s="822" t="s">
        <v>2409</v>
      </c>
      <c r="D1047" s="823" t="s">
        <v>3849</v>
      </c>
      <c r="E1047" s="824" t="s">
        <v>2433</v>
      </c>
      <c r="F1047" s="822" t="s">
        <v>2404</v>
      </c>
      <c r="G1047" s="822" t="s">
        <v>2460</v>
      </c>
      <c r="H1047" s="822" t="s">
        <v>329</v>
      </c>
      <c r="I1047" s="822" t="s">
        <v>2518</v>
      </c>
      <c r="J1047" s="822" t="s">
        <v>712</v>
      </c>
      <c r="K1047" s="822" t="s">
        <v>715</v>
      </c>
      <c r="L1047" s="825">
        <v>58.52</v>
      </c>
      <c r="M1047" s="825">
        <v>117.04</v>
      </c>
      <c r="N1047" s="822">
        <v>2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50</v>
      </c>
      <c r="B1048" s="822" t="s">
        <v>2403</v>
      </c>
      <c r="C1048" s="822" t="s">
        <v>2409</v>
      </c>
      <c r="D1048" s="823" t="s">
        <v>3849</v>
      </c>
      <c r="E1048" s="824" t="s">
        <v>2433</v>
      </c>
      <c r="F1048" s="822" t="s">
        <v>2404</v>
      </c>
      <c r="G1048" s="822" t="s">
        <v>2460</v>
      </c>
      <c r="H1048" s="822" t="s">
        <v>648</v>
      </c>
      <c r="I1048" s="822" t="s">
        <v>2015</v>
      </c>
      <c r="J1048" s="822" t="s">
        <v>712</v>
      </c>
      <c r="K1048" s="822" t="s">
        <v>713</v>
      </c>
      <c r="L1048" s="825">
        <v>38.04</v>
      </c>
      <c r="M1048" s="825">
        <v>38.04</v>
      </c>
      <c r="N1048" s="822">
        <v>1</v>
      </c>
      <c r="O1048" s="826">
        <v>0.5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50</v>
      </c>
      <c r="B1049" s="822" t="s">
        <v>2403</v>
      </c>
      <c r="C1049" s="822" t="s">
        <v>2409</v>
      </c>
      <c r="D1049" s="823" t="s">
        <v>3849</v>
      </c>
      <c r="E1049" s="824" t="s">
        <v>2433</v>
      </c>
      <c r="F1049" s="822" t="s">
        <v>2404</v>
      </c>
      <c r="G1049" s="822" t="s">
        <v>2460</v>
      </c>
      <c r="H1049" s="822" t="s">
        <v>648</v>
      </c>
      <c r="I1049" s="822" t="s">
        <v>2016</v>
      </c>
      <c r="J1049" s="822" t="s">
        <v>712</v>
      </c>
      <c r="K1049" s="822" t="s">
        <v>716</v>
      </c>
      <c r="L1049" s="825">
        <v>10.65</v>
      </c>
      <c r="M1049" s="825">
        <v>31.950000000000003</v>
      </c>
      <c r="N1049" s="822">
        <v>3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50</v>
      </c>
      <c r="B1050" s="822" t="s">
        <v>2403</v>
      </c>
      <c r="C1050" s="822" t="s">
        <v>2409</v>
      </c>
      <c r="D1050" s="823" t="s">
        <v>3849</v>
      </c>
      <c r="E1050" s="824" t="s">
        <v>2433</v>
      </c>
      <c r="F1050" s="822" t="s">
        <v>2404</v>
      </c>
      <c r="G1050" s="822" t="s">
        <v>3287</v>
      </c>
      <c r="H1050" s="822" t="s">
        <v>648</v>
      </c>
      <c r="I1050" s="822" t="s">
        <v>3290</v>
      </c>
      <c r="J1050" s="822" t="s">
        <v>3291</v>
      </c>
      <c r="K1050" s="822" t="s">
        <v>3292</v>
      </c>
      <c r="L1050" s="825">
        <v>141.25</v>
      </c>
      <c r="M1050" s="825">
        <v>141.25</v>
      </c>
      <c r="N1050" s="822">
        <v>1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50</v>
      </c>
      <c r="B1051" s="822" t="s">
        <v>2403</v>
      </c>
      <c r="C1051" s="822" t="s">
        <v>2409</v>
      </c>
      <c r="D1051" s="823" t="s">
        <v>3849</v>
      </c>
      <c r="E1051" s="824" t="s">
        <v>2433</v>
      </c>
      <c r="F1051" s="822" t="s">
        <v>2404</v>
      </c>
      <c r="G1051" s="822" t="s">
        <v>2469</v>
      </c>
      <c r="H1051" s="822" t="s">
        <v>648</v>
      </c>
      <c r="I1051" s="822" t="s">
        <v>2924</v>
      </c>
      <c r="J1051" s="822" t="s">
        <v>933</v>
      </c>
      <c r="K1051" s="822" t="s">
        <v>2925</v>
      </c>
      <c r="L1051" s="825">
        <v>2309.36</v>
      </c>
      <c r="M1051" s="825">
        <v>32331.040000000001</v>
      </c>
      <c r="N1051" s="822">
        <v>14</v>
      </c>
      <c r="O1051" s="826">
        <v>4</v>
      </c>
      <c r="P1051" s="825">
        <v>30021.68</v>
      </c>
      <c r="Q1051" s="827">
        <v>0.9285714285714286</v>
      </c>
      <c r="R1051" s="822">
        <v>13</v>
      </c>
      <c r="S1051" s="827">
        <v>0.9285714285714286</v>
      </c>
      <c r="T1051" s="826">
        <v>3</v>
      </c>
      <c r="U1051" s="828">
        <v>0.75</v>
      </c>
    </row>
    <row r="1052" spans="1:21" ht="14.45" customHeight="1" x14ac:dyDescent="0.2">
      <c r="A1052" s="821">
        <v>50</v>
      </c>
      <c r="B1052" s="822" t="s">
        <v>2403</v>
      </c>
      <c r="C1052" s="822" t="s">
        <v>2409</v>
      </c>
      <c r="D1052" s="823" t="s">
        <v>3849</v>
      </c>
      <c r="E1052" s="824" t="s">
        <v>2433</v>
      </c>
      <c r="F1052" s="822" t="s">
        <v>2404</v>
      </c>
      <c r="G1052" s="822" t="s">
        <v>2469</v>
      </c>
      <c r="H1052" s="822" t="s">
        <v>648</v>
      </c>
      <c r="I1052" s="822" t="s">
        <v>1948</v>
      </c>
      <c r="J1052" s="822" t="s">
        <v>933</v>
      </c>
      <c r="K1052" s="822" t="s">
        <v>1949</v>
      </c>
      <c r="L1052" s="825">
        <v>1385.62</v>
      </c>
      <c r="M1052" s="825">
        <v>1385.62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50</v>
      </c>
      <c r="B1053" s="822" t="s">
        <v>2403</v>
      </c>
      <c r="C1053" s="822" t="s">
        <v>2409</v>
      </c>
      <c r="D1053" s="823" t="s">
        <v>3849</v>
      </c>
      <c r="E1053" s="824" t="s">
        <v>2433</v>
      </c>
      <c r="F1053" s="822" t="s">
        <v>2404</v>
      </c>
      <c r="G1053" s="822" t="s">
        <v>2469</v>
      </c>
      <c r="H1053" s="822" t="s">
        <v>648</v>
      </c>
      <c r="I1053" s="822" t="s">
        <v>1958</v>
      </c>
      <c r="J1053" s="822" t="s">
        <v>927</v>
      </c>
      <c r="K1053" s="822" t="s">
        <v>1959</v>
      </c>
      <c r="L1053" s="825">
        <v>1154.68</v>
      </c>
      <c r="M1053" s="825">
        <v>3464.04</v>
      </c>
      <c r="N1053" s="822">
        <v>3</v>
      </c>
      <c r="O1053" s="826">
        <v>2</v>
      </c>
      <c r="P1053" s="825">
        <v>3464.04</v>
      </c>
      <c r="Q1053" s="827">
        <v>1</v>
      </c>
      <c r="R1053" s="822">
        <v>3</v>
      </c>
      <c r="S1053" s="827">
        <v>1</v>
      </c>
      <c r="T1053" s="826">
        <v>2</v>
      </c>
      <c r="U1053" s="828">
        <v>1</v>
      </c>
    </row>
    <row r="1054" spans="1:21" ht="14.45" customHeight="1" x14ac:dyDescent="0.2">
      <c r="A1054" s="821">
        <v>50</v>
      </c>
      <c r="B1054" s="822" t="s">
        <v>2403</v>
      </c>
      <c r="C1054" s="822" t="s">
        <v>2409</v>
      </c>
      <c r="D1054" s="823" t="s">
        <v>3849</v>
      </c>
      <c r="E1054" s="824" t="s">
        <v>2433</v>
      </c>
      <c r="F1054" s="822" t="s">
        <v>2404</v>
      </c>
      <c r="G1054" s="822" t="s">
        <v>2469</v>
      </c>
      <c r="H1054" s="822" t="s">
        <v>648</v>
      </c>
      <c r="I1054" s="822" t="s">
        <v>1952</v>
      </c>
      <c r="J1054" s="822" t="s">
        <v>927</v>
      </c>
      <c r="K1054" s="822" t="s">
        <v>1953</v>
      </c>
      <c r="L1054" s="825">
        <v>923.74</v>
      </c>
      <c r="M1054" s="825">
        <v>2771.2200000000003</v>
      </c>
      <c r="N1054" s="822">
        <v>3</v>
      </c>
      <c r="O1054" s="826">
        <v>2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50</v>
      </c>
      <c r="B1055" s="822" t="s">
        <v>2403</v>
      </c>
      <c r="C1055" s="822" t="s">
        <v>2409</v>
      </c>
      <c r="D1055" s="823" t="s">
        <v>3849</v>
      </c>
      <c r="E1055" s="824" t="s">
        <v>2433</v>
      </c>
      <c r="F1055" s="822" t="s">
        <v>2404</v>
      </c>
      <c r="G1055" s="822" t="s">
        <v>2462</v>
      </c>
      <c r="H1055" s="822" t="s">
        <v>329</v>
      </c>
      <c r="I1055" s="822" t="s">
        <v>2726</v>
      </c>
      <c r="J1055" s="822" t="s">
        <v>2464</v>
      </c>
      <c r="K1055" s="822" t="s">
        <v>714</v>
      </c>
      <c r="L1055" s="825">
        <v>88.07</v>
      </c>
      <c r="M1055" s="825">
        <v>176.14</v>
      </c>
      <c r="N1055" s="822">
        <v>2</v>
      </c>
      <c r="O1055" s="826">
        <v>0.5</v>
      </c>
      <c r="P1055" s="825">
        <v>176.14</v>
      </c>
      <c r="Q1055" s="827">
        <v>1</v>
      </c>
      <c r="R1055" s="822">
        <v>2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50</v>
      </c>
      <c r="B1056" s="822" t="s">
        <v>2403</v>
      </c>
      <c r="C1056" s="822" t="s">
        <v>2409</v>
      </c>
      <c r="D1056" s="823" t="s">
        <v>3849</v>
      </c>
      <c r="E1056" s="824" t="s">
        <v>2433</v>
      </c>
      <c r="F1056" s="822" t="s">
        <v>2404</v>
      </c>
      <c r="G1056" s="822" t="s">
        <v>2727</v>
      </c>
      <c r="H1056" s="822" t="s">
        <v>648</v>
      </c>
      <c r="I1056" s="822" t="s">
        <v>3303</v>
      </c>
      <c r="J1056" s="822" t="s">
        <v>2729</v>
      </c>
      <c r="K1056" s="822" t="s">
        <v>3304</v>
      </c>
      <c r="L1056" s="825">
        <v>114.65</v>
      </c>
      <c r="M1056" s="825">
        <v>229.3</v>
      </c>
      <c r="N1056" s="822">
        <v>2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50</v>
      </c>
      <c r="B1057" s="822" t="s">
        <v>2403</v>
      </c>
      <c r="C1057" s="822" t="s">
        <v>2409</v>
      </c>
      <c r="D1057" s="823" t="s">
        <v>3849</v>
      </c>
      <c r="E1057" s="824" t="s">
        <v>2433</v>
      </c>
      <c r="F1057" s="822" t="s">
        <v>2404</v>
      </c>
      <c r="G1057" s="822" t="s">
        <v>2738</v>
      </c>
      <c r="H1057" s="822" t="s">
        <v>648</v>
      </c>
      <c r="I1057" s="822" t="s">
        <v>2739</v>
      </c>
      <c r="J1057" s="822" t="s">
        <v>2043</v>
      </c>
      <c r="K1057" s="822" t="s">
        <v>2740</v>
      </c>
      <c r="L1057" s="825">
        <v>103.64</v>
      </c>
      <c r="M1057" s="825">
        <v>103.64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50</v>
      </c>
      <c r="B1058" s="822" t="s">
        <v>2403</v>
      </c>
      <c r="C1058" s="822" t="s">
        <v>2409</v>
      </c>
      <c r="D1058" s="823" t="s">
        <v>3849</v>
      </c>
      <c r="E1058" s="824" t="s">
        <v>2433</v>
      </c>
      <c r="F1058" s="822" t="s">
        <v>2404</v>
      </c>
      <c r="G1058" s="822" t="s">
        <v>2521</v>
      </c>
      <c r="H1058" s="822" t="s">
        <v>329</v>
      </c>
      <c r="I1058" s="822" t="s">
        <v>3029</v>
      </c>
      <c r="J1058" s="822" t="s">
        <v>3030</v>
      </c>
      <c r="K1058" s="822" t="s">
        <v>3031</v>
      </c>
      <c r="L1058" s="825">
        <v>87.98</v>
      </c>
      <c r="M1058" s="825">
        <v>87.98</v>
      </c>
      <c r="N1058" s="822">
        <v>1</v>
      </c>
      <c r="O1058" s="826">
        <v>0.5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50</v>
      </c>
      <c r="B1059" s="822" t="s">
        <v>2403</v>
      </c>
      <c r="C1059" s="822" t="s">
        <v>2409</v>
      </c>
      <c r="D1059" s="823" t="s">
        <v>3849</v>
      </c>
      <c r="E1059" s="824" t="s">
        <v>2433</v>
      </c>
      <c r="F1059" s="822" t="s">
        <v>2404</v>
      </c>
      <c r="G1059" s="822" t="s">
        <v>3306</v>
      </c>
      <c r="H1059" s="822" t="s">
        <v>329</v>
      </c>
      <c r="I1059" s="822" t="s">
        <v>3632</v>
      </c>
      <c r="J1059" s="822" t="s">
        <v>3308</v>
      </c>
      <c r="K1059" s="822" t="s">
        <v>3309</v>
      </c>
      <c r="L1059" s="825">
        <v>119.84</v>
      </c>
      <c r="M1059" s="825">
        <v>479.36</v>
      </c>
      <c r="N1059" s="822">
        <v>4</v>
      </c>
      <c r="O1059" s="826">
        <v>1.5</v>
      </c>
      <c r="P1059" s="825">
        <v>479.36</v>
      </c>
      <c r="Q1059" s="827">
        <v>1</v>
      </c>
      <c r="R1059" s="822">
        <v>4</v>
      </c>
      <c r="S1059" s="827">
        <v>1</v>
      </c>
      <c r="T1059" s="826">
        <v>1.5</v>
      </c>
      <c r="U1059" s="828">
        <v>1</v>
      </c>
    </row>
    <row r="1060" spans="1:21" ht="14.45" customHeight="1" x14ac:dyDescent="0.2">
      <c r="A1060" s="821">
        <v>50</v>
      </c>
      <c r="B1060" s="822" t="s">
        <v>2403</v>
      </c>
      <c r="C1060" s="822" t="s">
        <v>2409</v>
      </c>
      <c r="D1060" s="823" t="s">
        <v>3849</v>
      </c>
      <c r="E1060" s="824" t="s">
        <v>2433</v>
      </c>
      <c r="F1060" s="822" t="s">
        <v>2404</v>
      </c>
      <c r="G1060" s="822" t="s">
        <v>3306</v>
      </c>
      <c r="H1060" s="822" t="s">
        <v>329</v>
      </c>
      <c r="I1060" s="822" t="s">
        <v>3307</v>
      </c>
      <c r="J1060" s="822" t="s">
        <v>3308</v>
      </c>
      <c r="K1060" s="822" t="s">
        <v>3309</v>
      </c>
      <c r="L1060" s="825">
        <v>119.84</v>
      </c>
      <c r="M1060" s="825">
        <v>239.68</v>
      </c>
      <c r="N1060" s="822">
        <v>2</v>
      </c>
      <c r="O1060" s="826">
        <v>0.5</v>
      </c>
      <c r="P1060" s="825">
        <v>239.68</v>
      </c>
      <c r="Q1060" s="827">
        <v>1</v>
      </c>
      <c r="R1060" s="822">
        <v>2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50</v>
      </c>
      <c r="B1061" s="822" t="s">
        <v>2403</v>
      </c>
      <c r="C1061" s="822" t="s">
        <v>2409</v>
      </c>
      <c r="D1061" s="823" t="s">
        <v>3849</v>
      </c>
      <c r="E1061" s="824" t="s">
        <v>2433</v>
      </c>
      <c r="F1061" s="822" t="s">
        <v>2404</v>
      </c>
      <c r="G1061" s="822" t="s">
        <v>2527</v>
      </c>
      <c r="H1061" s="822" t="s">
        <v>329</v>
      </c>
      <c r="I1061" s="822" t="s">
        <v>3633</v>
      </c>
      <c r="J1061" s="822" t="s">
        <v>3581</v>
      </c>
      <c r="K1061" s="822" t="s">
        <v>3634</v>
      </c>
      <c r="L1061" s="825">
        <v>27.37</v>
      </c>
      <c r="M1061" s="825">
        <v>27.37</v>
      </c>
      <c r="N1061" s="822">
        <v>1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50</v>
      </c>
      <c r="B1062" s="822" t="s">
        <v>2403</v>
      </c>
      <c r="C1062" s="822" t="s">
        <v>2409</v>
      </c>
      <c r="D1062" s="823" t="s">
        <v>3849</v>
      </c>
      <c r="E1062" s="824" t="s">
        <v>2433</v>
      </c>
      <c r="F1062" s="822" t="s">
        <v>2404</v>
      </c>
      <c r="G1062" s="822" t="s">
        <v>2527</v>
      </c>
      <c r="H1062" s="822" t="s">
        <v>329</v>
      </c>
      <c r="I1062" s="822" t="s">
        <v>2528</v>
      </c>
      <c r="J1062" s="822" t="s">
        <v>788</v>
      </c>
      <c r="K1062" s="822" t="s">
        <v>2529</v>
      </c>
      <c r="L1062" s="825">
        <v>57.64</v>
      </c>
      <c r="M1062" s="825">
        <v>57.64</v>
      </c>
      <c r="N1062" s="822">
        <v>1</v>
      </c>
      <c r="O1062" s="826">
        <v>1</v>
      </c>
      <c r="P1062" s="825">
        <v>57.64</v>
      </c>
      <c r="Q1062" s="827">
        <v>1</v>
      </c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50</v>
      </c>
      <c r="B1063" s="822" t="s">
        <v>2403</v>
      </c>
      <c r="C1063" s="822" t="s">
        <v>2409</v>
      </c>
      <c r="D1063" s="823" t="s">
        <v>3849</v>
      </c>
      <c r="E1063" s="824" t="s">
        <v>2433</v>
      </c>
      <c r="F1063" s="822" t="s">
        <v>2404</v>
      </c>
      <c r="G1063" s="822" t="s">
        <v>2445</v>
      </c>
      <c r="H1063" s="822" t="s">
        <v>648</v>
      </c>
      <c r="I1063" s="822" t="s">
        <v>2446</v>
      </c>
      <c r="J1063" s="822" t="s">
        <v>1170</v>
      </c>
      <c r="K1063" s="822" t="s">
        <v>736</v>
      </c>
      <c r="L1063" s="825">
        <v>34.47</v>
      </c>
      <c r="M1063" s="825">
        <v>34.47</v>
      </c>
      <c r="N1063" s="822">
        <v>1</v>
      </c>
      <c r="O1063" s="826">
        <v>1</v>
      </c>
      <c r="P1063" s="825">
        <v>34.47</v>
      </c>
      <c r="Q1063" s="827">
        <v>1</v>
      </c>
      <c r="R1063" s="822">
        <v>1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50</v>
      </c>
      <c r="B1064" s="822" t="s">
        <v>2403</v>
      </c>
      <c r="C1064" s="822" t="s">
        <v>2409</v>
      </c>
      <c r="D1064" s="823" t="s">
        <v>3849</v>
      </c>
      <c r="E1064" s="824" t="s">
        <v>2433</v>
      </c>
      <c r="F1064" s="822" t="s">
        <v>2404</v>
      </c>
      <c r="G1064" s="822" t="s">
        <v>2445</v>
      </c>
      <c r="H1064" s="822" t="s">
        <v>648</v>
      </c>
      <c r="I1064" s="822" t="s">
        <v>2050</v>
      </c>
      <c r="J1064" s="822" t="s">
        <v>1170</v>
      </c>
      <c r="K1064" s="822" t="s">
        <v>2051</v>
      </c>
      <c r="L1064" s="825">
        <v>103.4</v>
      </c>
      <c r="M1064" s="825">
        <v>517</v>
      </c>
      <c r="N1064" s="822">
        <v>5</v>
      </c>
      <c r="O1064" s="826">
        <v>4.5</v>
      </c>
      <c r="P1064" s="825">
        <v>103.4</v>
      </c>
      <c r="Q1064" s="827">
        <v>0.2</v>
      </c>
      <c r="R1064" s="822">
        <v>1</v>
      </c>
      <c r="S1064" s="827">
        <v>0.2</v>
      </c>
      <c r="T1064" s="826">
        <v>1</v>
      </c>
      <c r="U1064" s="828">
        <v>0.22222222222222221</v>
      </c>
    </row>
    <row r="1065" spans="1:21" ht="14.45" customHeight="1" x14ac:dyDescent="0.2">
      <c r="A1065" s="821">
        <v>50</v>
      </c>
      <c r="B1065" s="822" t="s">
        <v>2403</v>
      </c>
      <c r="C1065" s="822" t="s">
        <v>2409</v>
      </c>
      <c r="D1065" s="823" t="s">
        <v>3849</v>
      </c>
      <c r="E1065" s="824" t="s">
        <v>2433</v>
      </c>
      <c r="F1065" s="822" t="s">
        <v>2404</v>
      </c>
      <c r="G1065" s="822" t="s">
        <v>2445</v>
      </c>
      <c r="H1065" s="822" t="s">
        <v>648</v>
      </c>
      <c r="I1065" s="822" t="s">
        <v>2751</v>
      </c>
      <c r="J1065" s="822" t="s">
        <v>1610</v>
      </c>
      <c r="K1065" s="822" t="s">
        <v>2752</v>
      </c>
      <c r="L1065" s="825">
        <v>206.78</v>
      </c>
      <c r="M1065" s="825">
        <v>206.78</v>
      </c>
      <c r="N1065" s="822">
        <v>1</v>
      </c>
      <c r="O1065" s="826">
        <v>0.5</v>
      </c>
      <c r="P1065" s="825">
        <v>206.78</v>
      </c>
      <c r="Q1065" s="827">
        <v>1</v>
      </c>
      <c r="R1065" s="822">
        <v>1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50</v>
      </c>
      <c r="B1066" s="822" t="s">
        <v>2403</v>
      </c>
      <c r="C1066" s="822" t="s">
        <v>2409</v>
      </c>
      <c r="D1066" s="823" t="s">
        <v>3849</v>
      </c>
      <c r="E1066" s="824" t="s">
        <v>2433</v>
      </c>
      <c r="F1066" s="822" t="s">
        <v>2404</v>
      </c>
      <c r="G1066" s="822" t="s">
        <v>2756</v>
      </c>
      <c r="H1066" s="822" t="s">
        <v>329</v>
      </c>
      <c r="I1066" s="822" t="s">
        <v>3635</v>
      </c>
      <c r="J1066" s="822" t="s">
        <v>2758</v>
      </c>
      <c r="K1066" s="822" t="s">
        <v>3636</v>
      </c>
      <c r="L1066" s="825">
        <v>72.88</v>
      </c>
      <c r="M1066" s="825">
        <v>72.88</v>
      </c>
      <c r="N1066" s="822">
        <v>1</v>
      </c>
      <c r="O1066" s="826">
        <v>1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50</v>
      </c>
      <c r="B1067" s="822" t="s">
        <v>2403</v>
      </c>
      <c r="C1067" s="822" t="s">
        <v>2409</v>
      </c>
      <c r="D1067" s="823" t="s">
        <v>3849</v>
      </c>
      <c r="E1067" s="824" t="s">
        <v>2433</v>
      </c>
      <c r="F1067" s="822" t="s">
        <v>2404</v>
      </c>
      <c r="G1067" s="822" t="s">
        <v>2756</v>
      </c>
      <c r="H1067" s="822" t="s">
        <v>329</v>
      </c>
      <c r="I1067" s="822" t="s">
        <v>2757</v>
      </c>
      <c r="J1067" s="822" t="s">
        <v>2758</v>
      </c>
      <c r="K1067" s="822" t="s">
        <v>2759</v>
      </c>
      <c r="L1067" s="825">
        <v>218.62</v>
      </c>
      <c r="M1067" s="825">
        <v>437.24</v>
      </c>
      <c r="N1067" s="822">
        <v>2</v>
      </c>
      <c r="O1067" s="826">
        <v>1</v>
      </c>
      <c r="P1067" s="825">
        <v>218.62</v>
      </c>
      <c r="Q1067" s="827">
        <v>0.5</v>
      </c>
      <c r="R1067" s="822">
        <v>1</v>
      </c>
      <c r="S1067" s="827">
        <v>0.5</v>
      </c>
      <c r="T1067" s="826">
        <v>0.5</v>
      </c>
      <c r="U1067" s="828">
        <v>0.5</v>
      </c>
    </row>
    <row r="1068" spans="1:21" ht="14.45" customHeight="1" x14ac:dyDescent="0.2">
      <c r="A1068" s="821">
        <v>50</v>
      </c>
      <c r="B1068" s="822" t="s">
        <v>2403</v>
      </c>
      <c r="C1068" s="822" t="s">
        <v>2409</v>
      </c>
      <c r="D1068" s="823" t="s">
        <v>3849</v>
      </c>
      <c r="E1068" s="824" t="s">
        <v>2433</v>
      </c>
      <c r="F1068" s="822" t="s">
        <v>2404</v>
      </c>
      <c r="G1068" s="822" t="s">
        <v>2756</v>
      </c>
      <c r="H1068" s="822" t="s">
        <v>329</v>
      </c>
      <c r="I1068" s="822" t="s">
        <v>2760</v>
      </c>
      <c r="J1068" s="822" t="s">
        <v>2758</v>
      </c>
      <c r="K1068" s="822" t="s">
        <v>2761</v>
      </c>
      <c r="L1068" s="825">
        <v>437.23</v>
      </c>
      <c r="M1068" s="825">
        <v>2623.38</v>
      </c>
      <c r="N1068" s="822">
        <v>6</v>
      </c>
      <c r="O1068" s="826">
        <v>4.5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50</v>
      </c>
      <c r="B1069" s="822" t="s">
        <v>2403</v>
      </c>
      <c r="C1069" s="822" t="s">
        <v>2409</v>
      </c>
      <c r="D1069" s="823" t="s">
        <v>3849</v>
      </c>
      <c r="E1069" s="824" t="s">
        <v>2433</v>
      </c>
      <c r="F1069" s="822" t="s">
        <v>2404</v>
      </c>
      <c r="G1069" s="822" t="s">
        <v>2762</v>
      </c>
      <c r="H1069" s="822" t="s">
        <v>329</v>
      </c>
      <c r="I1069" s="822" t="s">
        <v>2763</v>
      </c>
      <c r="J1069" s="822" t="s">
        <v>2764</v>
      </c>
      <c r="K1069" s="822" t="s">
        <v>2765</v>
      </c>
      <c r="L1069" s="825">
        <v>87.67</v>
      </c>
      <c r="M1069" s="825">
        <v>87.67</v>
      </c>
      <c r="N1069" s="822">
        <v>1</v>
      </c>
      <c r="O1069" s="826">
        <v>0.5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50</v>
      </c>
      <c r="B1070" s="822" t="s">
        <v>2403</v>
      </c>
      <c r="C1070" s="822" t="s">
        <v>2409</v>
      </c>
      <c r="D1070" s="823" t="s">
        <v>3849</v>
      </c>
      <c r="E1070" s="824" t="s">
        <v>2433</v>
      </c>
      <c r="F1070" s="822" t="s">
        <v>2404</v>
      </c>
      <c r="G1070" s="822" t="s">
        <v>3637</v>
      </c>
      <c r="H1070" s="822" t="s">
        <v>329</v>
      </c>
      <c r="I1070" s="822" t="s">
        <v>3638</v>
      </c>
      <c r="J1070" s="822" t="s">
        <v>3639</v>
      </c>
      <c r="K1070" s="822" t="s">
        <v>3640</v>
      </c>
      <c r="L1070" s="825">
        <v>677.18</v>
      </c>
      <c r="M1070" s="825">
        <v>677.18</v>
      </c>
      <c r="N1070" s="822">
        <v>1</v>
      </c>
      <c r="O1070" s="826">
        <v>1</v>
      </c>
      <c r="P1070" s="825">
        <v>677.18</v>
      </c>
      <c r="Q1070" s="827">
        <v>1</v>
      </c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50</v>
      </c>
      <c r="B1071" s="822" t="s">
        <v>2403</v>
      </c>
      <c r="C1071" s="822" t="s">
        <v>2409</v>
      </c>
      <c r="D1071" s="823" t="s">
        <v>3849</v>
      </c>
      <c r="E1071" s="824" t="s">
        <v>2433</v>
      </c>
      <c r="F1071" s="822" t="s">
        <v>2404</v>
      </c>
      <c r="G1071" s="822" t="s">
        <v>3330</v>
      </c>
      <c r="H1071" s="822" t="s">
        <v>648</v>
      </c>
      <c r="I1071" s="822" t="s">
        <v>3564</v>
      </c>
      <c r="J1071" s="822" t="s">
        <v>3332</v>
      </c>
      <c r="K1071" s="822" t="s">
        <v>3565</v>
      </c>
      <c r="L1071" s="825">
        <v>320.20999999999998</v>
      </c>
      <c r="M1071" s="825">
        <v>320.20999999999998</v>
      </c>
      <c r="N1071" s="822">
        <v>1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50</v>
      </c>
      <c r="B1072" s="822" t="s">
        <v>2403</v>
      </c>
      <c r="C1072" s="822" t="s">
        <v>2409</v>
      </c>
      <c r="D1072" s="823" t="s">
        <v>3849</v>
      </c>
      <c r="E1072" s="824" t="s">
        <v>2433</v>
      </c>
      <c r="F1072" s="822" t="s">
        <v>2404</v>
      </c>
      <c r="G1072" s="822" t="s">
        <v>2766</v>
      </c>
      <c r="H1072" s="822" t="s">
        <v>648</v>
      </c>
      <c r="I1072" s="822" t="s">
        <v>2059</v>
      </c>
      <c r="J1072" s="822" t="s">
        <v>2054</v>
      </c>
      <c r="K1072" s="822" t="s">
        <v>2060</v>
      </c>
      <c r="L1072" s="825">
        <v>34.47</v>
      </c>
      <c r="M1072" s="825">
        <v>68.94</v>
      </c>
      <c r="N1072" s="822">
        <v>2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50</v>
      </c>
      <c r="B1073" s="822" t="s">
        <v>2403</v>
      </c>
      <c r="C1073" s="822" t="s">
        <v>2409</v>
      </c>
      <c r="D1073" s="823" t="s">
        <v>3849</v>
      </c>
      <c r="E1073" s="824" t="s">
        <v>2433</v>
      </c>
      <c r="F1073" s="822" t="s">
        <v>2404</v>
      </c>
      <c r="G1073" s="822" t="s">
        <v>2766</v>
      </c>
      <c r="H1073" s="822" t="s">
        <v>648</v>
      </c>
      <c r="I1073" s="822" t="s">
        <v>2061</v>
      </c>
      <c r="J1073" s="822" t="s">
        <v>2054</v>
      </c>
      <c r="K1073" s="822" t="s">
        <v>2062</v>
      </c>
      <c r="L1073" s="825">
        <v>114.88</v>
      </c>
      <c r="M1073" s="825">
        <v>114.88</v>
      </c>
      <c r="N1073" s="822">
        <v>1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50</v>
      </c>
      <c r="B1074" s="822" t="s">
        <v>2403</v>
      </c>
      <c r="C1074" s="822" t="s">
        <v>2409</v>
      </c>
      <c r="D1074" s="823" t="s">
        <v>3849</v>
      </c>
      <c r="E1074" s="824" t="s">
        <v>2433</v>
      </c>
      <c r="F1074" s="822" t="s">
        <v>2404</v>
      </c>
      <c r="G1074" s="822" t="s">
        <v>2532</v>
      </c>
      <c r="H1074" s="822" t="s">
        <v>329</v>
      </c>
      <c r="I1074" s="822" t="s">
        <v>2771</v>
      </c>
      <c r="J1074" s="822" t="s">
        <v>2534</v>
      </c>
      <c r="K1074" s="822" t="s">
        <v>2772</v>
      </c>
      <c r="L1074" s="825">
        <v>5788.01</v>
      </c>
      <c r="M1074" s="825">
        <v>98396.170000000013</v>
      </c>
      <c r="N1074" s="822">
        <v>17</v>
      </c>
      <c r="O1074" s="826">
        <v>14.5</v>
      </c>
      <c r="P1074" s="825">
        <v>34728.060000000005</v>
      </c>
      <c r="Q1074" s="827">
        <v>0.35294117647058826</v>
      </c>
      <c r="R1074" s="822">
        <v>6</v>
      </c>
      <c r="S1074" s="827">
        <v>0.35294117647058826</v>
      </c>
      <c r="T1074" s="826">
        <v>5.5</v>
      </c>
      <c r="U1074" s="828">
        <v>0.37931034482758619</v>
      </c>
    </row>
    <row r="1075" spans="1:21" ht="14.45" customHeight="1" x14ac:dyDescent="0.2">
      <c r="A1075" s="821">
        <v>50</v>
      </c>
      <c r="B1075" s="822" t="s">
        <v>2403</v>
      </c>
      <c r="C1075" s="822" t="s">
        <v>2409</v>
      </c>
      <c r="D1075" s="823" t="s">
        <v>3849</v>
      </c>
      <c r="E1075" s="824" t="s">
        <v>2433</v>
      </c>
      <c r="F1075" s="822" t="s">
        <v>2404</v>
      </c>
      <c r="G1075" s="822" t="s">
        <v>2532</v>
      </c>
      <c r="H1075" s="822" t="s">
        <v>329</v>
      </c>
      <c r="I1075" s="822" t="s">
        <v>2771</v>
      </c>
      <c r="J1075" s="822" t="s">
        <v>2534</v>
      </c>
      <c r="K1075" s="822" t="s">
        <v>2772</v>
      </c>
      <c r="L1075" s="825">
        <v>6177.8</v>
      </c>
      <c r="M1075" s="825">
        <v>18533.400000000001</v>
      </c>
      <c r="N1075" s="822">
        <v>3</v>
      </c>
      <c r="O1075" s="826">
        <v>1.5</v>
      </c>
      <c r="P1075" s="825">
        <v>6177.8</v>
      </c>
      <c r="Q1075" s="827">
        <v>0.33333333333333331</v>
      </c>
      <c r="R1075" s="822">
        <v>1</v>
      </c>
      <c r="S1075" s="827">
        <v>0.33333333333333331</v>
      </c>
      <c r="T1075" s="826">
        <v>0.5</v>
      </c>
      <c r="U1075" s="828">
        <v>0.33333333333333331</v>
      </c>
    </row>
    <row r="1076" spans="1:21" ht="14.45" customHeight="1" x14ac:dyDescent="0.2">
      <c r="A1076" s="821">
        <v>50</v>
      </c>
      <c r="B1076" s="822" t="s">
        <v>2403</v>
      </c>
      <c r="C1076" s="822" t="s">
        <v>2409</v>
      </c>
      <c r="D1076" s="823" t="s">
        <v>3849</v>
      </c>
      <c r="E1076" s="824" t="s">
        <v>2433</v>
      </c>
      <c r="F1076" s="822" t="s">
        <v>2404</v>
      </c>
      <c r="G1076" s="822" t="s">
        <v>2532</v>
      </c>
      <c r="H1076" s="822" t="s">
        <v>329</v>
      </c>
      <c r="I1076" s="822" t="s">
        <v>2771</v>
      </c>
      <c r="J1076" s="822" t="s">
        <v>2534</v>
      </c>
      <c r="K1076" s="822" t="s">
        <v>2772</v>
      </c>
      <c r="L1076" s="825">
        <v>4472.93</v>
      </c>
      <c r="M1076" s="825">
        <v>8945.86</v>
      </c>
      <c r="N1076" s="822">
        <v>2</v>
      </c>
      <c r="O1076" s="826">
        <v>1.5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50</v>
      </c>
      <c r="B1077" s="822" t="s">
        <v>2403</v>
      </c>
      <c r="C1077" s="822" t="s">
        <v>2409</v>
      </c>
      <c r="D1077" s="823" t="s">
        <v>3849</v>
      </c>
      <c r="E1077" s="824" t="s">
        <v>2433</v>
      </c>
      <c r="F1077" s="822" t="s">
        <v>2404</v>
      </c>
      <c r="G1077" s="822" t="s">
        <v>2536</v>
      </c>
      <c r="H1077" s="822" t="s">
        <v>329</v>
      </c>
      <c r="I1077" s="822" t="s">
        <v>2773</v>
      </c>
      <c r="J1077" s="822" t="s">
        <v>2538</v>
      </c>
      <c r="K1077" s="822" t="s">
        <v>775</v>
      </c>
      <c r="L1077" s="825">
        <v>84.83</v>
      </c>
      <c r="M1077" s="825">
        <v>84.83</v>
      </c>
      <c r="N1077" s="822">
        <v>1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50</v>
      </c>
      <c r="B1078" s="822" t="s">
        <v>2403</v>
      </c>
      <c r="C1078" s="822" t="s">
        <v>2409</v>
      </c>
      <c r="D1078" s="823" t="s">
        <v>3849</v>
      </c>
      <c r="E1078" s="824" t="s">
        <v>2433</v>
      </c>
      <c r="F1078" s="822" t="s">
        <v>2404</v>
      </c>
      <c r="G1078" s="822" t="s">
        <v>2536</v>
      </c>
      <c r="H1078" s="822" t="s">
        <v>329</v>
      </c>
      <c r="I1078" s="822" t="s">
        <v>3356</v>
      </c>
      <c r="J1078" s="822" t="s">
        <v>2538</v>
      </c>
      <c r="K1078" s="822" t="s">
        <v>2590</v>
      </c>
      <c r="L1078" s="825">
        <v>254.49</v>
      </c>
      <c r="M1078" s="825">
        <v>508.98</v>
      </c>
      <c r="N1078" s="822">
        <v>2</v>
      </c>
      <c r="O1078" s="826">
        <v>1</v>
      </c>
      <c r="P1078" s="825">
        <v>254.49</v>
      </c>
      <c r="Q1078" s="827">
        <v>0.5</v>
      </c>
      <c r="R1078" s="822">
        <v>1</v>
      </c>
      <c r="S1078" s="827">
        <v>0.5</v>
      </c>
      <c r="T1078" s="826">
        <v>0.5</v>
      </c>
      <c r="U1078" s="828">
        <v>0.5</v>
      </c>
    </row>
    <row r="1079" spans="1:21" ht="14.45" customHeight="1" x14ac:dyDescent="0.2">
      <c r="A1079" s="821">
        <v>50</v>
      </c>
      <c r="B1079" s="822" t="s">
        <v>2403</v>
      </c>
      <c r="C1079" s="822" t="s">
        <v>2409</v>
      </c>
      <c r="D1079" s="823" t="s">
        <v>3849</v>
      </c>
      <c r="E1079" s="824" t="s">
        <v>2433</v>
      </c>
      <c r="F1079" s="822" t="s">
        <v>2404</v>
      </c>
      <c r="G1079" s="822" t="s">
        <v>2536</v>
      </c>
      <c r="H1079" s="822" t="s">
        <v>329</v>
      </c>
      <c r="I1079" s="822" t="s">
        <v>3357</v>
      </c>
      <c r="J1079" s="822" t="s">
        <v>2538</v>
      </c>
      <c r="K1079" s="822" t="s">
        <v>2594</v>
      </c>
      <c r="L1079" s="825">
        <v>661.62</v>
      </c>
      <c r="M1079" s="825">
        <v>661.62</v>
      </c>
      <c r="N1079" s="822">
        <v>1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50</v>
      </c>
      <c r="B1080" s="822" t="s">
        <v>2403</v>
      </c>
      <c r="C1080" s="822" t="s">
        <v>2409</v>
      </c>
      <c r="D1080" s="823" t="s">
        <v>3849</v>
      </c>
      <c r="E1080" s="824" t="s">
        <v>2433</v>
      </c>
      <c r="F1080" s="822" t="s">
        <v>2404</v>
      </c>
      <c r="G1080" s="822" t="s">
        <v>2536</v>
      </c>
      <c r="H1080" s="822" t="s">
        <v>329</v>
      </c>
      <c r="I1080" s="822" t="s">
        <v>3357</v>
      </c>
      <c r="J1080" s="822" t="s">
        <v>2538</v>
      </c>
      <c r="K1080" s="822" t="s">
        <v>2594</v>
      </c>
      <c r="L1080" s="825">
        <v>391.5</v>
      </c>
      <c r="M1080" s="825">
        <v>391.5</v>
      </c>
      <c r="N1080" s="822">
        <v>1</v>
      </c>
      <c r="O1080" s="826">
        <v>0.5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50</v>
      </c>
      <c r="B1081" s="822" t="s">
        <v>2403</v>
      </c>
      <c r="C1081" s="822" t="s">
        <v>2409</v>
      </c>
      <c r="D1081" s="823" t="s">
        <v>3849</v>
      </c>
      <c r="E1081" s="824" t="s">
        <v>2433</v>
      </c>
      <c r="F1081" s="822" t="s">
        <v>2404</v>
      </c>
      <c r="G1081" s="822" t="s">
        <v>2536</v>
      </c>
      <c r="H1081" s="822" t="s">
        <v>329</v>
      </c>
      <c r="I1081" s="822" t="s">
        <v>3641</v>
      </c>
      <c r="J1081" s="822" t="s">
        <v>3590</v>
      </c>
      <c r="K1081" s="822" t="s">
        <v>3642</v>
      </c>
      <c r="L1081" s="825">
        <v>133.79</v>
      </c>
      <c r="M1081" s="825">
        <v>401.37</v>
      </c>
      <c r="N1081" s="822">
        <v>3</v>
      </c>
      <c r="O1081" s="826"/>
      <c r="P1081" s="825"/>
      <c r="Q1081" s="827">
        <v>0</v>
      </c>
      <c r="R1081" s="822"/>
      <c r="S1081" s="827">
        <v>0</v>
      </c>
      <c r="T1081" s="826"/>
      <c r="U1081" s="828"/>
    </row>
    <row r="1082" spans="1:21" ht="14.45" customHeight="1" x14ac:dyDescent="0.2">
      <c r="A1082" s="821">
        <v>50</v>
      </c>
      <c r="B1082" s="822" t="s">
        <v>2403</v>
      </c>
      <c r="C1082" s="822" t="s">
        <v>2409</v>
      </c>
      <c r="D1082" s="823" t="s">
        <v>3849</v>
      </c>
      <c r="E1082" s="824" t="s">
        <v>2433</v>
      </c>
      <c r="F1082" s="822" t="s">
        <v>2404</v>
      </c>
      <c r="G1082" s="822" t="s">
        <v>2536</v>
      </c>
      <c r="H1082" s="822" t="s">
        <v>329</v>
      </c>
      <c r="I1082" s="822" t="s">
        <v>3358</v>
      </c>
      <c r="J1082" s="822" t="s">
        <v>2775</v>
      </c>
      <c r="K1082" s="822" t="s">
        <v>2886</v>
      </c>
      <c r="L1082" s="825">
        <v>477.84</v>
      </c>
      <c r="M1082" s="825">
        <v>477.84</v>
      </c>
      <c r="N1082" s="822">
        <v>1</v>
      </c>
      <c r="O1082" s="826">
        <v>1</v>
      </c>
      <c r="P1082" s="825">
        <v>477.84</v>
      </c>
      <c r="Q1082" s="827">
        <v>1</v>
      </c>
      <c r="R1082" s="822">
        <v>1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50</v>
      </c>
      <c r="B1083" s="822" t="s">
        <v>2403</v>
      </c>
      <c r="C1083" s="822" t="s">
        <v>2409</v>
      </c>
      <c r="D1083" s="823" t="s">
        <v>3849</v>
      </c>
      <c r="E1083" s="824" t="s">
        <v>2433</v>
      </c>
      <c r="F1083" s="822" t="s">
        <v>2404</v>
      </c>
      <c r="G1083" s="822" t="s">
        <v>2536</v>
      </c>
      <c r="H1083" s="822" t="s">
        <v>329</v>
      </c>
      <c r="I1083" s="822" t="s">
        <v>3358</v>
      </c>
      <c r="J1083" s="822" t="s">
        <v>2775</v>
      </c>
      <c r="K1083" s="822" t="s">
        <v>2886</v>
      </c>
      <c r="L1083" s="825">
        <v>282.76</v>
      </c>
      <c r="M1083" s="825">
        <v>282.76</v>
      </c>
      <c r="N1083" s="822">
        <v>1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50</v>
      </c>
      <c r="B1084" s="822" t="s">
        <v>2403</v>
      </c>
      <c r="C1084" s="822" t="s">
        <v>2409</v>
      </c>
      <c r="D1084" s="823" t="s">
        <v>3849</v>
      </c>
      <c r="E1084" s="824" t="s">
        <v>2433</v>
      </c>
      <c r="F1084" s="822" t="s">
        <v>2404</v>
      </c>
      <c r="G1084" s="822" t="s">
        <v>2536</v>
      </c>
      <c r="H1084" s="822" t="s">
        <v>329</v>
      </c>
      <c r="I1084" s="822" t="s">
        <v>3643</v>
      </c>
      <c r="J1084" s="822" t="s">
        <v>3590</v>
      </c>
      <c r="K1084" s="822" t="s">
        <v>3644</v>
      </c>
      <c r="L1084" s="825">
        <v>0</v>
      </c>
      <c r="M1084" s="825">
        <v>0</v>
      </c>
      <c r="N1084" s="822">
        <v>1</v>
      </c>
      <c r="O1084" s="826">
        <v>1</v>
      </c>
      <c r="P1084" s="825"/>
      <c r="Q1084" s="827"/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50</v>
      </c>
      <c r="B1085" s="822" t="s">
        <v>2403</v>
      </c>
      <c r="C1085" s="822" t="s">
        <v>2409</v>
      </c>
      <c r="D1085" s="823" t="s">
        <v>3849</v>
      </c>
      <c r="E1085" s="824" t="s">
        <v>2433</v>
      </c>
      <c r="F1085" s="822" t="s">
        <v>2404</v>
      </c>
      <c r="G1085" s="822" t="s">
        <v>2536</v>
      </c>
      <c r="H1085" s="822" t="s">
        <v>329</v>
      </c>
      <c r="I1085" s="822" t="s">
        <v>2774</v>
      </c>
      <c r="J1085" s="822" t="s">
        <v>2775</v>
      </c>
      <c r="K1085" s="822" t="s">
        <v>1089</v>
      </c>
      <c r="L1085" s="825">
        <v>220.53</v>
      </c>
      <c r="M1085" s="825">
        <v>1323.18</v>
      </c>
      <c r="N1085" s="822">
        <v>6</v>
      </c>
      <c r="O1085" s="826">
        <v>2</v>
      </c>
      <c r="P1085" s="825">
        <v>661.59</v>
      </c>
      <c r="Q1085" s="827">
        <v>0.5</v>
      </c>
      <c r="R1085" s="822">
        <v>3</v>
      </c>
      <c r="S1085" s="827">
        <v>0.5</v>
      </c>
      <c r="T1085" s="826">
        <v>1</v>
      </c>
      <c r="U1085" s="828">
        <v>0.5</v>
      </c>
    </row>
    <row r="1086" spans="1:21" ht="14.45" customHeight="1" x14ac:dyDescent="0.2">
      <c r="A1086" s="821">
        <v>50</v>
      </c>
      <c r="B1086" s="822" t="s">
        <v>2403</v>
      </c>
      <c r="C1086" s="822" t="s">
        <v>2409</v>
      </c>
      <c r="D1086" s="823" t="s">
        <v>3849</v>
      </c>
      <c r="E1086" s="824" t="s">
        <v>2433</v>
      </c>
      <c r="F1086" s="822" t="s">
        <v>2404</v>
      </c>
      <c r="G1086" s="822" t="s">
        <v>2536</v>
      </c>
      <c r="H1086" s="822" t="s">
        <v>329</v>
      </c>
      <c r="I1086" s="822" t="s">
        <v>3359</v>
      </c>
      <c r="J1086" s="822" t="s">
        <v>2775</v>
      </c>
      <c r="K1086" s="822" t="s">
        <v>2588</v>
      </c>
      <c r="L1086" s="825">
        <v>310.58999999999997</v>
      </c>
      <c r="M1086" s="825">
        <v>310.58999999999997</v>
      </c>
      <c r="N1086" s="822">
        <v>1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50</v>
      </c>
      <c r="B1087" s="822" t="s">
        <v>2403</v>
      </c>
      <c r="C1087" s="822" t="s">
        <v>2409</v>
      </c>
      <c r="D1087" s="823" t="s">
        <v>3849</v>
      </c>
      <c r="E1087" s="824" t="s">
        <v>2433</v>
      </c>
      <c r="F1087" s="822" t="s">
        <v>2404</v>
      </c>
      <c r="G1087" s="822" t="s">
        <v>2539</v>
      </c>
      <c r="H1087" s="822" t="s">
        <v>329</v>
      </c>
      <c r="I1087" s="822" t="s">
        <v>3645</v>
      </c>
      <c r="J1087" s="822" t="s">
        <v>3646</v>
      </c>
      <c r="K1087" s="822" t="s">
        <v>3647</v>
      </c>
      <c r="L1087" s="825">
        <v>0</v>
      </c>
      <c r="M1087" s="825">
        <v>0</v>
      </c>
      <c r="N1087" s="822">
        <v>4</v>
      </c>
      <c r="O1087" s="826">
        <v>2</v>
      </c>
      <c r="P1087" s="825"/>
      <c r="Q1087" s="827"/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50</v>
      </c>
      <c r="B1088" s="822" t="s">
        <v>2403</v>
      </c>
      <c r="C1088" s="822" t="s">
        <v>2409</v>
      </c>
      <c r="D1088" s="823" t="s">
        <v>3849</v>
      </c>
      <c r="E1088" s="824" t="s">
        <v>2433</v>
      </c>
      <c r="F1088" s="822" t="s">
        <v>2404</v>
      </c>
      <c r="G1088" s="822" t="s">
        <v>2543</v>
      </c>
      <c r="H1088" s="822" t="s">
        <v>329</v>
      </c>
      <c r="I1088" s="822" t="s">
        <v>2776</v>
      </c>
      <c r="J1088" s="822" t="s">
        <v>1214</v>
      </c>
      <c r="K1088" s="822" t="s">
        <v>2777</v>
      </c>
      <c r="L1088" s="825">
        <v>64.349999999999994</v>
      </c>
      <c r="M1088" s="825">
        <v>128.69999999999999</v>
      </c>
      <c r="N1088" s="822">
        <v>2</v>
      </c>
      <c r="O1088" s="826">
        <v>1.5</v>
      </c>
      <c r="P1088" s="825">
        <v>64.349999999999994</v>
      </c>
      <c r="Q1088" s="827">
        <v>0.5</v>
      </c>
      <c r="R1088" s="822">
        <v>1</v>
      </c>
      <c r="S1088" s="827">
        <v>0.5</v>
      </c>
      <c r="T1088" s="826">
        <v>0.5</v>
      </c>
      <c r="U1088" s="828">
        <v>0.33333333333333331</v>
      </c>
    </row>
    <row r="1089" spans="1:21" ht="14.45" customHeight="1" x14ac:dyDescent="0.2">
      <c r="A1089" s="821">
        <v>50</v>
      </c>
      <c r="B1089" s="822" t="s">
        <v>2403</v>
      </c>
      <c r="C1089" s="822" t="s">
        <v>2409</v>
      </c>
      <c r="D1089" s="823" t="s">
        <v>3849</v>
      </c>
      <c r="E1089" s="824" t="s">
        <v>2433</v>
      </c>
      <c r="F1089" s="822" t="s">
        <v>2404</v>
      </c>
      <c r="G1089" s="822" t="s">
        <v>3066</v>
      </c>
      <c r="H1089" s="822" t="s">
        <v>648</v>
      </c>
      <c r="I1089" s="822" t="s">
        <v>2177</v>
      </c>
      <c r="J1089" s="822" t="s">
        <v>1137</v>
      </c>
      <c r="K1089" s="822" t="s">
        <v>1139</v>
      </c>
      <c r="L1089" s="825">
        <v>0</v>
      </c>
      <c r="M1089" s="825">
        <v>0</v>
      </c>
      <c r="N1089" s="822">
        <v>2</v>
      </c>
      <c r="O1089" s="826">
        <v>1.5</v>
      </c>
      <c r="P1089" s="825">
        <v>0</v>
      </c>
      <c r="Q1089" s="827"/>
      <c r="R1089" s="822">
        <v>1</v>
      </c>
      <c r="S1089" s="827">
        <v>0.5</v>
      </c>
      <c r="T1089" s="826">
        <v>1</v>
      </c>
      <c r="U1089" s="828">
        <v>0.66666666666666663</v>
      </c>
    </row>
    <row r="1090" spans="1:21" ht="14.45" customHeight="1" x14ac:dyDescent="0.2">
      <c r="A1090" s="821">
        <v>50</v>
      </c>
      <c r="B1090" s="822" t="s">
        <v>2403</v>
      </c>
      <c r="C1090" s="822" t="s">
        <v>2409</v>
      </c>
      <c r="D1090" s="823" t="s">
        <v>3849</v>
      </c>
      <c r="E1090" s="824" t="s">
        <v>2433</v>
      </c>
      <c r="F1090" s="822" t="s">
        <v>2404</v>
      </c>
      <c r="G1090" s="822" t="s">
        <v>2781</v>
      </c>
      <c r="H1090" s="822" t="s">
        <v>329</v>
      </c>
      <c r="I1090" s="822" t="s">
        <v>2782</v>
      </c>
      <c r="J1090" s="822" t="s">
        <v>2783</v>
      </c>
      <c r="K1090" s="822" t="s">
        <v>1240</v>
      </c>
      <c r="L1090" s="825">
        <v>120.14</v>
      </c>
      <c r="M1090" s="825">
        <v>1081.26</v>
      </c>
      <c r="N1090" s="822">
        <v>9</v>
      </c>
      <c r="O1090" s="826">
        <v>6</v>
      </c>
      <c r="P1090" s="825">
        <v>360.42</v>
      </c>
      <c r="Q1090" s="827">
        <v>0.33333333333333337</v>
      </c>
      <c r="R1090" s="822">
        <v>3</v>
      </c>
      <c r="S1090" s="827">
        <v>0.33333333333333331</v>
      </c>
      <c r="T1090" s="826">
        <v>2</v>
      </c>
      <c r="U1090" s="828">
        <v>0.33333333333333331</v>
      </c>
    </row>
    <row r="1091" spans="1:21" ht="14.45" customHeight="1" x14ac:dyDescent="0.2">
      <c r="A1091" s="821">
        <v>50</v>
      </c>
      <c r="B1091" s="822" t="s">
        <v>2403</v>
      </c>
      <c r="C1091" s="822" t="s">
        <v>2409</v>
      </c>
      <c r="D1091" s="823" t="s">
        <v>3849</v>
      </c>
      <c r="E1091" s="824" t="s">
        <v>2433</v>
      </c>
      <c r="F1091" s="822" t="s">
        <v>2404</v>
      </c>
      <c r="G1091" s="822" t="s">
        <v>2781</v>
      </c>
      <c r="H1091" s="822" t="s">
        <v>329</v>
      </c>
      <c r="I1091" s="822" t="s">
        <v>3388</v>
      </c>
      <c r="J1091" s="822" t="s">
        <v>2783</v>
      </c>
      <c r="K1091" s="822" t="s">
        <v>3389</v>
      </c>
      <c r="L1091" s="825">
        <v>240.27</v>
      </c>
      <c r="M1091" s="825">
        <v>961.08</v>
      </c>
      <c r="N1091" s="822">
        <v>4</v>
      </c>
      <c r="O1091" s="826">
        <v>3</v>
      </c>
      <c r="P1091" s="825">
        <v>720.81000000000006</v>
      </c>
      <c r="Q1091" s="827">
        <v>0.75</v>
      </c>
      <c r="R1091" s="822">
        <v>3</v>
      </c>
      <c r="S1091" s="827">
        <v>0.75</v>
      </c>
      <c r="T1091" s="826">
        <v>2</v>
      </c>
      <c r="U1091" s="828">
        <v>0.66666666666666663</v>
      </c>
    </row>
    <row r="1092" spans="1:21" ht="14.45" customHeight="1" x14ac:dyDescent="0.2">
      <c r="A1092" s="821">
        <v>50</v>
      </c>
      <c r="B1092" s="822" t="s">
        <v>2403</v>
      </c>
      <c r="C1092" s="822" t="s">
        <v>2409</v>
      </c>
      <c r="D1092" s="823" t="s">
        <v>3849</v>
      </c>
      <c r="E1092" s="824" t="s">
        <v>2433</v>
      </c>
      <c r="F1092" s="822" t="s">
        <v>2404</v>
      </c>
      <c r="G1092" s="822" t="s">
        <v>2546</v>
      </c>
      <c r="H1092" s="822" t="s">
        <v>329</v>
      </c>
      <c r="I1092" s="822" t="s">
        <v>2784</v>
      </c>
      <c r="J1092" s="822" t="s">
        <v>1291</v>
      </c>
      <c r="K1092" s="822" t="s">
        <v>2785</v>
      </c>
      <c r="L1092" s="825">
        <v>210.38</v>
      </c>
      <c r="M1092" s="825">
        <v>631.14</v>
      </c>
      <c r="N1092" s="822">
        <v>3</v>
      </c>
      <c r="O1092" s="826">
        <v>2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50</v>
      </c>
      <c r="B1093" s="822" t="s">
        <v>2403</v>
      </c>
      <c r="C1093" s="822" t="s">
        <v>2409</v>
      </c>
      <c r="D1093" s="823" t="s">
        <v>3849</v>
      </c>
      <c r="E1093" s="824" t="s">
        <v>2433</v>
      </c>
      <c r="F1093" s="822" t="s">
        <v>2404</v>
      </c>
      <c r="G1093" s="822" t="s">
        <v>2549</v>
      </c>
      <c r="H1093" s="822" t="s">
        <v>329</v>
      </c>
      <c r="I1093" s="822" t="s">
        <v>2550</v>
      </c>
      <c r="J1093" s="822" t="s">
        <v>1423</v>
      </c>
      <c r="K1093" s="822" t="s">
        <v>2551</v>
      </c>
      <c r="L1093" s="825">
        <v>219.37</v>
      </c>
      <c r="M1093" s="825">
        <v>438.74</v>
      </c>
      <c r="N1093" s="822">
        <v>2</v>
      </c>
      <c r="O1093" s="826">
        <v>1</v>
      </c>
      <c r="P1093" s="825">
        <v>438.74</v>
      </c>
      <c r="Q1093" s="827">
        <v>1</v>
      </c>
      <c r="R1093" s="822">
        <v>2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50</v>
      </c>
      <c r="B1094" s="822" t="s">
        <v>2403</v>
      </c>
      <c r="C1094" s="822" t="s">
        <v>2409</v>
      </c>
      <c r="D1094" s="823" t="s">
        <v>3849</v>
      </c>
      <c r="E1094" s="824" t="s">
        <v>2433</v>
      </c>
      <c r="F1094" s="822" t="s">
        <v>2404</v>
      </c>
      <c r="G1094" s="822" t="s">
        <v>3395</v>
      </c>
      <c r="H1094" s="822" t="s">
        <v>648</v>
      </c>
      <c r="I1094" s="822" t="s">
        <v>2089</v>
      </c>
      <c r="J1094" s="822" t="s">
        <v>924</v>
      </c>
      <c r="K1094" s="822" t="s">
        <v>2090</v>
      </c>
      <c r="L1094" s="825">
        <v>300.31</v>
      </c>
      <c r="M1094" s="825">
        <v>300.31</v>
      </c>
      <c r="N1094" s="822">
        <v>1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50</v>
      </c>
      <c r="B1095" s="822" t="s">
        <v>2403</v>
      </c>
      <c r="C1095" s="822" t="s">
        <v>2409</v>
      </c>
      <c r="D1095" s="823" t="s">
        <v>3849</v>
      </c>
      <c r="E1095" s="824" t="s">
        <v>2433</v>
      </c>
      <c r="F1095" s="822" t="s">
        <v>2404</v>
      </c>
      <c r="G1095" s="822" t="s">
        <v>2556</v>
      </c>
      <c r="H1095" s="822" t="s">
        <v>329</v>
      </c>
      <c r="I1095" s="822" t="s">
        <v>2789</v>
      </c>
      <c r="J1095" s="822" t="s">
        <v>2790</v>
      </c>
      <c r="K1095" s="822" t="s">
        <v>2791</v>
      </c>
      <c r="L1095" s="825">
        <v>237.31</v>
      </c>
      <c r="M1095" s="825">
        <v>711.93000000000006</v>
      </c>
      <c r="N1095" s="822">
        <v>3</v>
      </c>
      <c r="O1095" s="826">
        <v>2</v>
      </c>
      <c r="P1095" s="825">
        <v>474.62</v>
      </c>
      <c r="Q1095" s="827">
        <v>0.66666666666666663</v>
      </c>
      <c r="R1095" s="822">
        <v>2</v>
      </c>
      <c r="S1095" s="827">
        <v>0.66666666666666663</v>
      </c>
      <c r="T1095" s="826">
        <v>1.5</v>
      </c>
      <c r="U1095" s="828">
        <v>0.75</v>
      </c>
    </row>
    <row r="1096" spans="1:21" ht="14.45" customHeight="1" x14ac:dyDescent="0.2">
      <c r="A1096" s="821">
        <v>50</v>
      </c>
      <c r="B1096" s="822" t="s">
        <v>2403</v>
      </c>
      <c r="C1096" s="822" t="s">
        <v>2409</v>
      </c>
      <c r="D1096" s="823" t="s">
        <v>3849</v>
      </c>
      <c r="E1096" s="824" t="s">
        <v>2433</v>
      </c>
      <c r="F1096" s="822" t="s">
        <v>2404</v>
      </c>
      <c r="G1096" s="822" t="s">
        <v>2556</v>
      </c>
      <c r="H1096" s="822" t="s">
        <v>329</v>
      </c>
      <c r="I1096" s="822" t="s">
        <v>2792</v>
      </c>
      <c r="J1096" s="822" t="s">
        <v>1239</v>
      </c>
      <c r="K1096" s="822" t="s">
        <v>1240</v>
      </c>
      <c r="L1096" s="825">
        <v>263.68</v>
      </c>
      <c r="M1096" s="825">
        <v>263.68</v>
      </c>
      <c r="N1096" s="822">
        <v>1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50</v>
      </c>
      <c r="B1097" s="822" t="s">
        <v>2403</v>
      </c>
      <c r="C1097" s="822" t="s">
        <v>2409</v>
      </c>
      <c r="D1097" s="823" t="s">
        <v>3849</v>
      </c>
      <c r="E1097" s="824" t="s">
        <v>2433</v>
      </c>
      <c r="F1097" s="822" t="s">
        <v>2404</v>
      </c>
      <c r="G1097" s="822" t="s">
        <v>2556</v>
      </c>
      <c r="H1097" s="822" t="s">
        <v>329</v>
      </c>
      <c r="I1097" s="822" t="s">
        <v>3067</v>
      </c>
      <c r="J1097" s="822" t="s">
        <v>3068</v>
      </c>
      <c r="K1097" s="822" t="s">
        <v>3069</v>
      </c>
      <c r="L1097" s="825">
        <v>73.83</v>
      </c>
      <c r="M1097" s="825">
        <v>73.83</v>
      </c>
      <c r="N1097" s="822">
        <v>1</v>
      </c>
      <c r="O1097" s="826">
        <v>1</v>
      </c>
      <c r="P1097" s="825">
        <v>73.83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50</v>
      </c>
      <c r="B1098" s="822" t="s">
        <v>2403</v>
      </c>
      <c r="C1098" s="822" t="s">
        <v>2409</v>
      </c>
      <c r="D1098" s="823" t="s">
        <v>3849</v>
      </c>
      <c r="E1098" s="824" t="s">
        <v>2433</v>
      </c>
      <c r="F1098" s="822" t="s">
        <v>2404</v>
      </c>
      <c r="G1098" s="822" t="s">
        <v>2797</v>
      </c>
      <c r="H1098" s="822" t="s">
        <v>648</v>
      </c>
      <c r="I1098" s="822" t="s">
        <v>2801</v>
      </c>
      <c r="J1098" s="822" t="s">
        <v>2799</v>
      </c>
      <c r="K1098" s="822" t="s">
        <v>2802</v>
      </c>
      <c r="L1098" s="825">
        <v>131.86000000000001</v>
      </c>
      <c r="M1098" s="825">
        <v>1582.3200000000002</v>
      </c>
      <c r="N1098" s="822">
        <v>12</v>
      </c>
      <c r="O1098" s="826">
        <v>3.5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50</v>
      </c>
      <c r="B1099" s="822" t="s">
        <v>2403</v>
      </c>
      <c r="C1099" s="822" t="s">
        <v>2409</v>
      </c>
      <c r="D1099" s="823" t="s">
        <v>3849</v>
      </c>
      <c r="E1099" s="824" t="s">
        <v>2433</v>
      </c>
      <c r="F1099" s="822" t="s">
        <v>2404</v>
      </c>
      <c r="G1099" s="822" t="s">
        <v>2805</v>
      </c>
      <c r="H1099" s="822" t="s">
        <v>329</v>
      </c>
      <c r="I1099" s="822" t="s">
        <v>3407</v>
      </c>
      <c r="J1099" s="822" t="s">
        <v>2807</v>
      </c>
      <c r="K1099" s="822" t="s">
        <v>3408</v>
      </c>
      <c r="L1099" s="825">
        <v>311.12</v>
      </c>
      <c r="M1099" s="825">
        <v>2488.96</v>
      </c>
      <c r="N1099" s="822">
        <v>8</v>
      </c>
      <c r="O1099" s="826">
        <v>6</v>
      </c>
      <c r="P1099" s="825">
        <v>1555.6</v>
      </c>
      <c r="Q1099" s="827">
        <v>0.625</v>
      </c>
      <c r="R1099" s="822">
        <v>5</v>
      </c>
      <c r="S1099" s="827">
        <v>0.625</v>
      </c>
      <c r="T1099" s="826">
        <v>4.5</v>
      </c>
      <c r="U1099" s="828">
        <v>0.75</v>
      </c>
    </row>
    <row r="1100" spans="1:21" ht="14.45" customHeight="1" x14ac:dyDescent="0.2">
      <c r="A1100" s="821">
        <v>50</v>
      </c>
      <c r="B1100" s="822" t="s">
        <v>2403</v>
      </c>
      <c r="C1100" s="822" t="s">
        <v>2409</v>
      </c>
      <c r="D1100" s="823" t="s">
        <v>3849</v>
      </c>
      <c r="E1100" s="824" t="s">
        <v>2433</v>
      </c>
      <c r="F1100" s="822" t="s">
        <v>2404</v>
      </c>
      <c r="G1100" s="822" t="s">
        <v>2805</v>
      </c>
      <c r="H1100" s="822" t="s">
        <v>329</v>
      </c>
      <c r="I1100" s="822" t="s">
        <v>3648</v>
      </c>
      <c r="J1100" s="822" t="s">
        <v>3410</v>
      </c>
      <c r="K1100" s="822" t="s">
        <v>3649</v>
      </c>
      <c r="L1100" s="825">
        <v>80.94</v>
      </c>
      <c r="M1100" s="825">
        <v>485.64</v>
      </c>
      <c r="N1100" s="822">
        <v>6</v>
      </c>
      <c r="O1100" s="826">
        <v>2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50</v>
      </c>
      <c r="B1101" s="822" t="s">
        <v>2403</v>
      </c>
      <c r="C1101" s="822" t="s">
        <v>2409</v>
      </c>
      <c r="D1101" s="823" t="s">
        <v>3849</v>
      </c>
      <c r="E1101" s="824" t="s">
        <v>2433</v>
      </c>
      <c r="F1101" s="822" t="s">
        <v>2404</v>
      </c>
      <c r="G1101" s="822" t="s">
        <v>2805</v>
      </c>
      <c r="H1101" s="822" t="s">
        <v>648</v>
      </c>
      <c r="I1101" s="822" t="s">
        <v>2809</v>
      </c>
      <c r="J1101" s="822" t="s">
        <v>2810</v>
      </c>
      <c r="K1101" s="822" t="s">
        <v>2811</v>
      </c>
      <c r="L1101" s="825">
        <v>345.69</v>
      </c>
      <c r="M1101" s="825">
        <v>1382.76</v>
      </c>
      <c r="N1101" s="822">
        <v>4</v>
      </c>
      <c r="O1101" s="826">
        <v>3.5</v>
      </c>
      <c r="P1101" s="825">
        <v>691.38</v>
      </c>
      <c r="Q1101" s="827">
        <v>0.5</v>
      </c>
      <c r="R1101" s="822">
        <v>2</v>
      </c>
      <c r="S1101" s="827">
        <v>0.5</v>
      </c>
      <c r="T1101" s="826">
        <v>2</v>
      </c>
      <c r="U1101" s="828">
        <v>0.5714285714285714</v>
      </c>
    </row>
    <row r="1102" spans="1:21" ht="14.45" customHeight="1" x14ac:dyDescent="0.2">
      <c r="A1102" s="821">
        <v>50</v>
      </c>
      <c r="B1102" s="822" t="s">
        <v>2403</v>
      </c>
      <c r="C1102" s="822" t="s">
        <v>2409</v>
      </c>
      <c r="D1102" s="823" t="s">
        <v>3849</v>
      </c>
      <c r="E1102" s="824" t="s">
        <v>2433</v>
      </c>
      <c r="F1102" s="822" t="s">
        <v>2404</v>
      </c>
      <c r="G1102" s="822" t="s">
        <v>2805</v>
      </c>
      <c r="H1102" s="822" t="s">
        <v>329</v>
      </c>
      <c r="I1102" s="822" t="s">
        <v>3650</v>
      </c>
      <c r="J1102" s="822" t="s">
        <v>3410</v>
      </c>
      <c r="K1102" s="822" t="s">
        <v>3651</v>
      </c>
      <c r="L1102" s="825">
        <v>290.36</v>
      </c>
      <c r="M1102" s="825">
        <v>290.36</v>
      </c>
      <c r="N1102" s="822">
        <v>1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50</v>
      </c>
      <c r="B1103" s="822" t="s">
        <v>2403</v>
      </c>
      <c r="C1103" s="822" t="s">
        <v>2409</v>
      </c>
      <c r="D1103" s="823" t="s">
        <v>3849</v>
      </c>
      <c r="E1103" s="824" t="s">
        <v>2433</v>
      </c>
      <c r="F1103" s="822" t="s">
        <v>2404</v>
      </c>
      <c r="G1103" s="822" t="s">
        <v>2559</v>
      </c>
      <c r="H1103" s="822" t="s">
        <v>329</v>
      </c>
      <c r="I1103" s="822" t="s">
        <v>2560</v>
      </c>
      <c r="J1103" s="822" t="s">
        <v>2561</v>
      </c>
      <c r="K1103" s="822" t="s">
        <v>2562</v>
      </c>
      <c r="L1103" s="825">
        <v>93.43</v>
      </c>
      <c r="M1103" s="825">
        <v>186.86</v>
      </c>
      <c r="N1103" s="822">
        <v>2</v>
      </c>
      <c r="O1103" s="826">
        <v>1</v>
      </c>
      <c r="P1103" s="825">
        <v>186.86</v>
      </c>
      <c r="Q1103" s="827">
        <v>1</v>
      </c>
      <c r="R1103" s="822">
        <v>2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50</v>
      </c>
      <c r="B1104" s="822" t="s">
        <v>2403</v>
      </c>
      <c r="C1104" s="822" t="s">
        <v>2409</v>
      </c>
      <c r="D1104" s="823" t="s">
        <v>3849</v>
      </c>
      <c r="E1104" s="824" t="s">
        <v>2433</v>
      </c>
      <c r="F1104" s="822" t="s">
        <v>2404</v>
      </c>
      <c r="G1104" s="822" t="s">
        <v>3419</v>
      </c>
      <c r="H1104" s="822" t="s">
        <v>648</v>
      </c>
      <c r="I1104" s="822" t="s">
        <v>3652</v>
      </c>
      <c r="J1104" s="822" t="s">
        <v>2065</v>
      </c>
      <c r="K1104" s="822" t="s">
        <v>2066</v>
      </c>
      <c r="L1104" s="825">
        <v>112.59</v>
      </c>
      <c r="M1104" s="825">
        <v>112.59</v>
      </c>
      <c r="N1104" s="822">
        <v>1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50</v>
      </c>
      <c r="B1105" s="822" t="s">
        <v>2403</v>
      </c>
      <c r="C1105" s="822" t="s">
        <v>2409</v>
      </c>
      <c r="D1105" s="823" t="s">
        <v>3849</v>
      </c>
      <c r="E1105" s="824" t="s">
        <v>2433</v>
      </c>
      <c r="F1105" s="822" t="s">
        <v>2404</v>
      </c>
      <c r="G1105" s="822" t="s">
        <v>3074</v>
      </c>
      <c r="H1105" s="822" t="s">
        <v>329</v>
      </c>
      <c r="I1105" s="822" t="s">
        <v>3075</v>
      </c>
      <c r="J1105" s="822" t="s">
        <v>3076</v>
      </c>
      <c r="K1105" s="822" t="s">
        <v>3077</v>
      </c>
      <c r="L1105" s="825">
        <v>65.989999999999995</v>
      </c>
      <c r="M1105" s="825">
        <v>197.96999999999997</v>
      </c>
      <c r="N1105" s="822">
        <v>3</v>
      </c>
      <c r="O1105" s="826">
        <v>2</v>
      </c>
      <c r="P1105" s="825">
        <v>65.989999999999995</v>
      </c>
      <c r="Q1105" s="827">
        <v>0.33333333333333337</v>
      </c>
      <c r="R1105" s="822">
        <v>1</v>
      </c>
      <c r="S1105" s="827">
        <v>0.33333333333333331</v>
      </c>
      <c r="T1105" s="826">
        <v>1</v>
      </c>
      <c r="U1105" s="828">
        <v>0.5</v>
      </c>
    </row>
    <row r="1106" spans="1:21" ht="14.45" customHeight="1" x14ac:dyDescent="0.2">
      <c r="A1106" s="821">
        <v>50</v>
      </c>
      <c r="B1106" s="822" t="s">
        <v>2403</v>
      </c>
      <c r="C1106" s="822" t="s">
        <v>2409</v>
      </c>
      <c r="D1106" s="823" t="s">
        <v>3849</v>
      </c>
      <c r="E1106" s="824" t="s">
        <v>2433</v>
      </c>
      <c r="F1106" s="822" t="s">
        <v>2404</v>
      </c>
      <c r="G1106" s="822" t="s">
        <v>2822</v>
      </c>
      <c r="H1106" s="822" t="s">
        <v>329</v>
      </c>
      <c r="I1106" s="822" t="s">
        <v>2823</v>
      </c>
      <c r="J1106" s="822" t="s">
        <v>2824</v>
      </c>
      <c r="K1106" s="822" t="s">
        <v>2825</v>
      </c>
      <c r="L1106" s="825">
        <v>43.94</v>
      </c>
      <c r="M1106" s="825">
        <v>439.4</v>
      </c>
      <c r="N1106" s="822">
        <v>10</v>
      </c>
      <c r="O1106" s="826">
        <v>3.5</v>
      </c>
      <c r="P1106" s="825">
        <v>131.82</v>
      </c>
      <c r="Q1106" s="827">
        <v>0.3</v>
      </c>
      <c r="R1106" s="822">
        <v>3</v>
      </c>
      <c r="S1106" s="827">
        <v>0.3</v>
      </c>
      <c r="T1106" s="826">
        <v>0.5</v>
      </c>
      <c r="U1106" s="828">
        <v>0.14285714285714285</v>
      </c>
    </row>
    <row r="1107" spans="1:21" ht="14.45" customHeight="1" x14ac:dyDescent="0.2">
      <c r="A1107" s="821">
        <v>50</v>
      </c>
      <c r="B1107" s="822" t="s">
        <v>2403</v>
      </c>
      <c r="C1107" s="822" t="s">
        <v>2409</v>
      </c>
      <c r="D1107" s="823" t="s">
        <v>3849</v>
      </c>
      <c r="E1107" s="824" t="s">
        <v>2433</v>
      </c>
      <c r="F1107" s="822" t="s">
        <v>2404</v>
      </c>
      <c r="G1107" s="822" t="s">
        <v>2822</v>
      </c>
      <c r="H1107" s="822" t="s">
        <v>329</v>
      </c>
      <c r="I1107" s="822" t="s">
        <v>3435</v>
      </c>
      <c r="J1107" s="822" t="s">
        <v>2824</v>
      </c>
      <c r="K1107" s="822" t="s">
        <v>3436</v>
      </c>
      <c r="L1107" s="825">
        <v>87.87</v>
      </c>
      <c r="M1107" s="825">
        <v>878.7</v>
      </c>
      <c r="N1107" s="822">
        <v>10</v>
      </c>
      <c r="O1107" s="826">
        <v>2.5</v>
      </c>
      <c r="P1107" s="825">
        <v>263.61</v>
      </c>
      <c r="Q1107" s="827">
        <v>0.3</v>
      </c>
      <c r="R1107" s="822">
        <v>3</v>
      </c>
      <c r="S1107" s="827">
        <v>0.3</v>
      </c>
      <c r="T1107" s="826">
        <v>0.5</v>
      </c>
      <c r="U1107" s="828">
        <v>0.2</v>
      </c>
    </row>
    <row r="1108" spans="1:21" ht="14.45" customHeight="1" x14ac:dyDescent="0.2">
      <c r="A1108" s="821">
        <v>50</v>
      </c>
      <c r="B1108" s="822" t="s">
        <v>2403</v>
      </c>
      <c r="C1108" s="822" t="s">
        <v>2409</v>
      </c>
      <c r="D1108" s="823" t="s">
        <v>3849</v>
      </c>
      <c r="E1108" s="824" t="s">
        <v>2433</v>
      </c>
      <c r="F1108" s="822" t="s">
        <v>2404</v>
      </c>
      <c r="G1108" s="822" t="s">
        <v>3653</v>
      </c>
      <c r="H1108" s="822" t="s">
        <v>329</v>
      </c>
      <c r="I1108" s="822" t="s">
        <v>3654</v>
      </c>
      <c r="J1108" s="822" t="s">
        <v>3655</v>
      </c>
      <c r="K1108" s="822" t="s">
        <v>3656</v>
      </c>
      <c r="L1108" s="825">
        <v>124.3</v>
      </c>
      <c r="M1108" s="825">
        <v>372.9</v>
      </c>
      <c r="N1108" s="822">
        <v>3</v>
      </c>
      <c r="O1108" s="826">
        <v>1</v>
      </c>
      <c r="P1108" s="825">
        <v>372.9</v>
      </c>
      <c r="Q1108" s="827">
        <v>1</v>
      </c>
      <c r="R1108" s="822">
        <v>3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50</v>
      </c>
      <c r="B1109" s="822" t="s">
        <v>2403</v>
      </c>
      <c r="C1109" s="822" t="s">
        <v>2409</v>
      </c>
      <c r="D1109" s="823" t="s">
        <v>3849</v>
      </c>
      <c r="E1109" s="824" t="s">
        <v>2433</v>
      </c>
      <c r="F1109" s="822" t="s">
        <v>2404</v>
      </c>
      <c r="G1109" s="822" t="s">
        <v>1300</v>
      </c>
      <c r="H1109" s="822" t="s">
        <v>648</v>
      </c>
      <c r="I1109" s="822" t="s">
        <v>1937</v>
      </c>
      <c r="J1109" s="822" t="s">
        <v>1935</v>
      </c>
      <c r="K1109" s="822" t="s">
        <v>1938</v>
      </c>
      <c r="L1109" s="825">
        <v>184.74</v>
      </c>
      <c r="M1109" s="825">
        <v>923.7</v>
      </c>
      <c r="N1109" s="822">
        <v>5</v>
      </c>
      <c r="O1109" s="826">
        <v>3.5</v>
      </c>
      <c r="P1109" s="825">
        <v>184.74</v>
      </c>
      <c r="Q1109" s="827">
        <v>0.2</v>
      </c>
      <c r="R1109" s="822">
        <v>1</v>
      </c>
      <c r="S1109" s="827">
        <v>0.2</v>
      </c>
      <c r="T1109" s="826">
        <v>0.5</v>
      </c>
      <c r="U1109" s="828">
        <v>0.14285714285714285</v>
      </c>
    </row>
    <row r="1110" spans="1:21" ht="14.45" customHeight="1" x14ac:dyDescent="0.2">
      <c r="A1110" s="821">
        <v>50</v>
      </c>
      <c r="B1110" s="822" t="s">
        <v>2403</v>
      </c>
      <c r="C1110" s="822" t="s">
        <v>2409</v>
      </c>
      <c r="D1110" s="823" t="s">
        <v>3849</v>
      </c>
      <c r="E1110" s="824" t="s">
        <v>2433</v>
      </c>
      <c r="F1110" s="822" t="s">
        <v>2404</v>
      </c>
      <c r="G1110" s="822" t="s">
        <v>1300</v>
      </c>
      <c r="H1110" s="822" t="s">
        <v>648</v>
      </c>
      <c r="I1110" s="822" t="s">
        <v>1939</v>
      </c>
      <c r="J1110" s="822" t="s">
        <v>1940</v>
      </c>
      <c r="K1110" s="822" t="s">
        <v>1941</v>
      </c>
      <c r="L1110" s="825">
        <v>120.61</v>
      </c>
      <c r="M1110" s="825">
        <v>241.22</v>
      </c>
      <c r="N1110" s="822">
        <v>2</v>
      </c>
      <c r="O1110" s="826">
        <v>1.5</v>
      </c>
      <c r="P1110" s="825">
        <v>120.61</v>
      </c>
      <c r="Q1110" s="827">
        <v>0.5</v>
      </c>
      <c r="R1110" s="822">
        <v>1</v>
      </c>
      <c r="S1110" s="827">
        <v>0.5</v>
      </c>
      <c r="T1110" s="826">
        <v>1</v>
      </c>
      <c r="U1110" s="828">
        <v>0.66666666666666663</v>
      </c>
    </row>
    <row r="1111" spans="1:21" ht="14.45" customHeight="1" x14ac:dyDescent="0.2">
      <c r="A1111" s="821">
        <v>50</v>
      </c>
      <c r="B1111" s="822" t="s">
        <v>2403</v>
      </c>
      <c r="C1111" s="822" t="s">
        <v>2409</v>
      </c>
      <c r="D1111" s="823" t="s">
        <v>3849</v>
      </c>
      <c r="E1111" s="824" t="s">
        <v>2433</v>
      </c>
      <c r="F1111" s="822" t="s">
        <v>2404</v>
      </c>
      <c r="G1111" s="822" t="s">
        <v>1300</v>
      </c>
      <c r="H1111" s="822" t="s">
        <v>329</v>
      </c>
      <c r="I1111" s="822" t="s">
        <v>2940</v>
      </c>
      <c r="J1111" s="822" t="s">
        <v>1940</v>
      </c>
      <c r="K1111" s="822" t="s">
        <v>2062</v>
      </c>
      <c r="L1111" s="825">
        <v>184.74</v>
      </c>
      <c r="M1111" s="825">
        <v>184.74</v>
      </c>
      <c r="N1111" s="822">
        <v>1</v>
      </c>
      <c r="O1111" s="826">
        <v>0.5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50</v>
      </c>
      <c r="B1112" s="822" t="s">
        <v>2403</v>
      </c>
      <c r="C1112" s="822" t="s">
        <v>2409</v>
      </c>
      <c r="D1112" s="823" t="s">
        <v>3849</v>
      </c>
      <c r="E1112" s="824" t="s">
        <v>2433</v>
      </c>
      <c r="F1112" s="822" t="s">
        <v>2404</v>
      </c>
      <c r="G1112" s="822" t="s">
        <v>2830</v>
      </c>
      <c r="H1112" s="822" t="s">
        <v>329</v>
      </c>
      <c r="I1112" s="822" t="s">
        <v>3547</v>
      </c>
      <c r="J1112" s="822" t="s">
        <v>3442</v>
      </c>
      <c r="K1112" s="822" t="s">
        <v>2223</v>
      </c>
      <c r="L1112" s="825">
        <v>0</v>
      </c>
      <c r="M1112" s="825">
        <v>0</v>
      </c>
      <c r="N1112" s="822">
        <v>2</v>
      </c>
      <c r="O1112" s="826">
        <v>2</v>
      </c>
      <c r="P1112" s="825"/>
      <c r="Q1112" s="827"/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50</v>
      </c>
      <c r="B1113" s="822" t="s">
        <v>2403</v>
      </c>
      <c r="C1113" s="822" t="s">
        <v>2409</v>
      </c>
      <c r="D1113" s="823" t="s">
        <v>3849</v>
      </c>
      <c r="E1113" s="824" t="s">
        <v>2433</v>
      </c>
      <c r="F1113" s="822" t="s">
        <v>2404</v>
      </c>
      <c r="G1113" s="822" t="s">
        <v>2830</v>
      </c>
      <c r="H1113" s="822" t="s">
        <v>648</v>
      </c>
      <c r="I1113" s="822" t="s">
        <v>2224</v>
      </c>
      <c r="J1113" s="822" t="s">
        <v>1321</v>
      </c>
      <c r="K1113" s="822" t="s">
        <v>2225</v>
      </c>
      <c r="L1113" s="825">
        <v>0</v>
      </c>
      <c r="M1113" s="825">
        <v>0</v>
      </c>
      <c r="N1113" s="822">
        <v>2</v>
      </c>
      <c r="O1113" s="826">
        <v>1</v>
      </c>
      <c r="P1113" s="825">
        <v>0</v>
      </c>
      <c r="Q1113" s="827"/>
      <c r="R1113" s="822">
        <v>2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50</v>
      </c>
      <c r="B1114" s="822" t="s">
        <v>2403</v>
      </c>
      <c r="C1114" s="822" t="s">
        <v>2409</v>
      </c>
      <c r="D1114" s="823" t="s">
        <v>3849</v>
      </c>
      <c r="E1114" s="824" t="s">
        <v>2433</v>
      </c>
      <c r="F1114" s="822" t="s">
        <v>2404</v>
      </c>
      <c r="G1114" s="822" t="s">
        <v>2563</v>
      </c>
      <c r="H1114" s="822" t="s">
        <v>648</v>
      </c>
      <c r="I1114" s="822" t="s">
        <v>2831</v>
      </c>
      <c r="J1114" s="822" t="s">
        <v>1970</v>
      </c>
      <c r="K1114" s="822" t="s">
        <v>2832</v>
      </c>
      <c r="L1114" s="825">
        <v>4961.1400000000003</v>
      </c>
      <c r="M1114" s="825">
        <v>4961.1400000000003</v>
      </c>
      <c r="N1114" s="822">
        <v>1</v>
      </c>
      <c r="O1114" s="826">
        <v>1</v>
      </c>
      <c r="P1114" s="825">
        <v>4961.1400000000003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50</v>
      </c>
      <c r="B1115" s="822" t="s">
        <v>2403</v>
      </c>
      <c r="C1115" s="822" t="s">
        <v>2409</v>
      </c>
      <c r="D1115" s="823" t="s">
        <v>3849</v>
      </c>
      <c r="E1115" s="824" t="s">
        <v>2433</v>
      </c>
      <c r="F1115" s="822" t="s">
        <v>2404</v>
      </c>
      <c r="G1115" s="822" t="s">
        <v>2563</v>
      </c>
      <c r="H1115" s="822" t="s">
        <v>648</v>
      </c>
      <c r="I1115" s="822" t="s">
        <v>1969</v>
      </c>
      <c r="J1115" s="822" t="s">
        <v>1970</v>
      </c>
      <c r="K1115" s="822" t="s">
        <v>1971</v>
      </c>
      <c r="L1115" s="825">
        <v>2669.75</v>
      </c>
      <c r="M1115" s="825">
        <v>18688.25</v>
      </c>
      <c r="N1115" s="822">
        <v>7</v>
      </c>
      <c r="O1115" s="826">
        <v>4.5</v>
      </c>
      <c r="P1115" s="825">
        <v>13348.75</v>
      </c>
      <c r="Q1115" s="827">
        <v>0.7142857142857143</v>
      </c>
      <c r="R1115" s="822">
        <v>5</v>
      </c>
      <c r="S1115" s="827">
        <v>0.7142857142857143</v>
      </c>
      <c r="T1115" s="826">
        <v>3</v>
      </c>
      <c r="U1115" s="828">
        <v>0.66666666666666663</v>
      </c>
    </row>
    <row r="1116" spans="1:21" ht="14.45" customHeight="1" x14ac:dyDescent="0.2">
      <c r="A1116" s="821">
        <v>50</v>
      </c>
      <c r="B1116" s="822" t="s">
        <v>2403</v>
      </c>
      <c r="C1116" s="822" t="s">
        <v>2409</v>
      </c>
      <c r="D1116" s="823" t="s">
        <v>3849</v>
      </c>
      <c r="E1116" s="824" t="s">
        <v>2433</v>
      </c>
      <c r="F1116" s="822" t="s">
        <v>2404</v>
      </c>
      <c r="G1116" s="822" t="s">
        <v>2563</v>
      </c>
      <c r="H1116" s="822" t="s">
        <v>329</v>
      </c>
      <c r="I1116" s="822" t="s">
        <v>3657</v>
      </c>
      <c r="J1116" s="822" t="s">
        <v>1970</v>
      </c>
      <c r="K1116" s="822" t="s">
        <v>1493</v>
      </c>
      <c r="L1116" s="825">
        <v>873.09</v>
      </c>
      <c r="M1116" s="825">
        <v>873.09</v>
      </c>
      <c r="N1116" s="822">
        <v>1</v>
      </c>
      <c r="O1116" s="826">
        <v>1</v>
      </c>
      <c r="P1116" s="825">
        <v>873.09</v>
      </c>
      <c r="Q1116" s="827">
        <v>1</v>
      </c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50</v>
      </c>
      <c r="B1117" s="822" t="s">
        <v>2403</v>
      </c>
      <c r="C1117" s="822" t="s">
        <v>2409</v>
      </c>
      <c r="D1117" s="823" t="s">
        <v>3849</v>
      </c>
      <c r="E1117" s="824" t="s">
        <v>2433</v>
      </c>
      <c r="F1117" s="822" t="s">
        <v>2404</v>
      </c>
      <c r="G1117" s="822" t="s">
        <v>2837</v>
      </c>
      <c r="H1117" s="822" t="s">
        <v>329</v>
      </c>
      <c r="I1117" s="822" t="s">
        <v>2838</v>
      </c>
      <c r="J1117" s="822" t="s">
        <v>2839</v>
      </c>
      <c r="K1117" s="822" t="s">
        <v>2840</v>
      </c>
      <c r="L1117" s="825">
        <v>654.95000000000005</v>
      </c>
      <c r="M1117" s="825">
        <v>1964.8500000000001</v>
      </c>
      <c r="N1117" s="822">
        <v>3</v>
      </c>
      <c r="O1117" s="826">
        <v>1.5</v>
      </c>
      <c r="P1117" s="825">
        <v>654.95000000000005</v>
      </c>
      <c r="Q1117" s="827">
        <v>0.33333333333333331</v>
      </c>
      <c r="R1117" s="822">
        <v>1</v>
      </c>
      <c r="S1117" s="827">
        <v>0.33333333333333331</v>
      </c>
      <c r="T1117" s="826">
        <v>0.5</v>
      </c>
      <c r="U1117" s="828">
        <v>0.33333333333333331</v>
      </c>
    </row>
    <row r="1118" spans="1:21" ht="14.45" customHeight="1" x14ac:dyDescent="0.2">
      <c r="A1118" s="821">
        <v>50</v>
      </c>
      <c r="B1118" s="822" t="s">
        <v>2403</v>
      </c>
      <c r="C1118" s="822" t="s">
        <v>2409</v>
      </c>
      <c r="D1118" s="823" t="s">
        <v>3849</v>
      </c>
      <c r="E1118" s="824" t="s">
        <v>2433</v>
      </c>
      <c r="F1118" s="822" t="s">
        <v>2404</v>
      </c>
      <c r="G1118" s="822" t="s">
        <v>2837</v>
      </c>
      <c r="H1118" s="822" t="s">
        <v>329</v>
      </c>
      <c r="I1118" s="822" t="s">
        <v>3456</v>
      </c>
      <c r="J1118" s="822" t="s">
        <v>2839</v>
      </c>
      <c r="K1118" s="822" t="s">
        <v>3457</v>
      </c>
      <c r="L1118" s="825">
        <v>544.38</v>
      </c>
      <c r="M1118" s="825">
        <v>1633.1399999999999</v>
      </c>
      <c r="N1118" s="822">
        <v>3</v>
      </c>
      <c r="O1118" s="826">
        <v>3</v>
      </c>
      <c r="P1118" s="825">
        <v>544.38</v>
      </c>
      <c r="Q1118" s="827">
        <v>0.33333333333333337</v>
      </c>
      <c r="R1118" s="822">
        <v>1</v>
      </c>
      <c r="S1118" s="827">
        <v>0.33333333333333331</v>
      </c>
      <c r="T1118" s="826">
        <v>1</v>
      </c>
      <c r="U1118" s="828">
        <v>0.33333333333333331</v>
      </c>
    </row>
    <row r="1119" spans="1:21" ht="14.45" customHeight="1" x14ac:dyDescent="0.2">
      <c r="A1119" s="821">
        <v>50</v>
      </c>
      <c r="B1119" s="822" t="s">
        <v>2403</v>
      </c>
      <c r="C1119" s="822" t="s">
        <v>2409</v>
      </c>
      <c r="D1119" s="823" t="s">
        <v>3849</v>
      </c>
      <c r="E1119" s="824" t="s">
        <v>2433</v>
      </c>
      <c r="F1119" s="822" t="s">
        <v>2404</v>
      </c>
      <c r="G1119" s="822" t="s">
        <v>2837</v>
      </c>
      <c r="H1119" s="822" t="s">
        <v>329</v>
      </c>
      <c r="I1119" s="822" t="s">
        <v>2841</v>
      </c>
      <c r="J1119" s="822" t="s">
        <v>2839</v>
      </c>
      <c r="K1119" s="822" t="s">
        <v>2842</v>
      </c>
      <c r="L1119" s="825">
        <v>218.32</v>
      </c>
      <c r="M1119" s="825">
        <v>436.64</v>
      </c>
      <c r="N1119" s="822">
        <v>2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50</v>
      </c>
      <c r="B1120" s="822" t="s">
        <v>2403</v>
      </c>
      <c r="C1120" s="822" t="s">
        <v>2409</v>
      </c>
      <c r="D1120" s="823" t="s">
        <v>3849</v>
      </c>
      <c r="E1120" s="824" t="s">
        <v>2433</v>
      </c>
      <c r="F1120" s="822" t="s">
        <v>2404</v>
      </c>
      <c r="G1120" s="822" t="s">
        <v>2837</v>
      </c>
      <c r="H1120" s="822" t="s">
        <v>329</v>
      </c>
      <c r="I1120" s="822" t="s">
        <v>3460</v>
      </c>
      <c r="J1120" s="822" t="s">
        <v>2839</v>
      </c>
      <c r="K1120" s="822" t="s">
        <v>3461</v>
      </c>
      <c r="L1120" s="825">
        <v>327.49</v>
      </c>
      <c r="M1120" s="825">
        <v>327.49</v>
      </c>
      <c r="N1120" s="822">
        <v>1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50</v>
      </c>
      <c r="B1121" s="822" t="s">
        <v>2403</v>
      </c>
      <c r="C1121" s="822" t="s">
        <v>2409</v>
      </c>
      <c r="D1121" s="823" t="s">
        <v>3849</v>
      </c>
      <c r="E1121" s="824" t="s">
        <v>2433</v>
      </c>
      <c r="F1121" s="822" t="s">
        <v>2404</v>
      </c>
      <c r="G1121" s="822" t="s">
        <v>2837</v>
      </c>
      <c r="H1121" s="822" t="s">
        <v>329</v>
      </c>
      <c r="I1121" s="822" t="s">
        <v>3658</v>
      </c>
      <c r="J1121" s="822" t="s">
        <v>2839</v>
      </c>
      <c r="K1121" s="822" t="s">
        <v>3659</v>
      </c>
      <c r="L1121" s="825">
        <v>438.06</v>
      </c>
      <c r="M1121" s="825">
        <v>438.06</v>
      </c>
      <c r="N1121" s="822">
        <v>1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50</v>
      </c>
      <c r="B1122" s="822" t="s">
        <v>2403</v>
      </c>
      <c r="C1122" s="822" t="s">
        <v>2409</v>
      </c>
      <c r="D1122" s="823" t="s">
        <v>3849</v>
      </c>
      <c r="E1122" s="824" t="s">
        <v>2433</v>
      </c>
      <c r="F1122" s="822" t="s">
        <v>2404</v>
      </c>
      <c r="G1122" s="822" t="s">
        <v>2451</v>
      </c>
      <c r="H1122" s="822" t="s">
        <v>329</v>
      </c>
      <c r="I1122" s="822" t="s">
        <v>3086</v>
      </c>
      <c r="J1122" s="822" t="s">
        <v>2453</v>
      </c>
      <c r="K1122" s="822" t="s">
        <v>3087</v>
      </c>
      <c r="L1122" s="825">
        <v>299.83999999999997</v>
      </c>
      <c r="M1122" s="825">
        <v>599.67999999999995</v>
      </c>
      <c r="N1122" s="822">
        <v>2</v>
      </c>
      <c r="O1122" s="826">
        <v>2</v>
      </c>
      <c r="P1122" s="825">
        <v>599.67999999999995</v>
      </c>
      <c r="Q1122" s="827">
        <v>1</v>
      </c>
      <c r="R1122" s="822">
        <v>2</v>
      </c>
      <c r="S1122" s="827">
        <v>1</v>
      </c>
      <c r="T1122" s="826">
        <v>2</v>
      </c>
      <c r="U1122" s="828">
        <v>1</v>
      </c>
    </row>
    <row r="1123" spans="1:21" ht="14.45" customHeight="1" x14ac:dyDescent="0.2">
      <c r="A1123" s="821">
        <v>50</v>
      </c>
      <c r="B1123" s="822" t="s">
        <v>2403</v>
      </c>
      <c r="C1123" s="822" t="s">
        <v>2409</v>
      </c>
      <c r="D1123" s="823" t="s">
        <v>3849</v>
      </c>
      <c r="E1123" s="824" t="s">
        <v>2433</v>
      </c>
      <c r="F1123" s="822" t="s">
        <v>2404</v>
      </c>
      <c r="G1123" s="822" t="s">
        <v>2451</v>
      </c>
      <c r="H1123" s="822" t="s">
        <v>648</v>
      </c>
      <c r="I1123" s="822" t="s">
        <v>3660</v>
      </c>
      <c r="J1123" s="822" t="s">
        <v>2453</v>
      </c>
      <c r="K1123" s="822" t="s">
        <v>3661</v>
      </c>
      <c r="L1123" s="825">
        <v>150.94</v>
      </c>
      <c r="M1123" s="825">
        <v>150.94</v>
      </c>
      <c r="N1123" s="822">
        <v>1</v>
      </c>
      <c r="O1123" s="826">
        <v>1</v>
      </c>
      <c r="P1123" s="825">
        <v>150.94</v>
      </c>
      <c r="Q1123" s="827">
        <v>1</v>
      </c>
      <c r="R1123" s="822">
        <v>1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50</v>
      </c>
      <c r="B1124" s="822" t="s">
        <v>2403</v>
      </c>
      <c r="C1124" s="822" t="s">
        <v>2409</v>
      </c>
      <c r="D1124" s="823" t="s">
        <v>3849</v>
      </c>
      <c r="E1124" s="824" t="s">
        <v>2433</v>
      </c>
      <c r="F1124" s="822" t="s">
        <v>2404</v>
      </c>
      <c r="G1124" s="822" t="s">
        <v>2451</v>
      </c>
      <c r="H1124" s="822" t="s">
        <v>329</v>
      </c>
      <c r="I1124" s="822" t="s">
        <v>3662</v>
      </c>
      <c r="J1124" s="822" t="s">
        <v>1313</v>
      </c>
      <c r="K1124" s="822" t="s">
        <v>1315</v>
      </c>
      <c r="L1124" s="825">
        <v>50.32</v>
      </c>
      <c r="M1124" s="825">
        <v>50.32</v>
      </c>
      <c r="N1124" s="822">
        <v>1</v>
      </c>
      <c r="O1124" s="826">
        <v>1</v>
      </c>
      <c r="P1124" s="825">
        <v>50.32</v>
      </c>
      <c r="Q1124" s="827">
        <v>1</v>
      </c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50</v>
      </c>
      <c r="B1125" s="822" t="s">
        <v>2403</v>
      </c>
      <c r="C1125" s="822" t="s">
        <v>2409</v>
      </c>
      <c r="D1125" s="823" t="s">
        <v>3849</v>
      </c>
      <c r="E1125" s="824" t="s">
        <v>2433</v>
      </c>
      <c r="F1125" s="822" t="s">
        <v>2404</v>
      </c>
      <c r="G1125" s="822" t="s">
        <v>2451</v>
      </c>
      <c r="H1125" s="822" t="s">
        <v>329</v>
      </c>
      <c r="I1125" s="822" t="s">
        <v>3663</v>
      </c>
      <c r="J1125" s="822" t="s">
        <v>1313</v>
      </c>
      <c r="K1125" s="822" t="s">
        <v>3664</v>
      </c>
      <c r="L1125" s="825">
        <v>16.77</v>
      </c>
      <c r="M1125" s="825">
        <v>16.77</v>
      </c>
      <c r="N1125" s="822">
        <v>1</v>
      </c>
      <c r="O1125" s="826">
        <v>1</v>
      </c>
      <c r="P1125" s="825">
        <v>16.77</v>
      </c>
      <c r="Q1125" s="827">
        <v>1</v>
      </c>
      <c r="R1125" s="822">
        <v>1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50</v>
      </c>
      <c r="B1126" s="822" t="s">
        <v>2403</v>
      </c>
      <c r="C1126" s="822" t="s">
        <v>2409</v>
      </c>
      <c r="D1126" s="823" t="s">
        <v>3849</v>
      </c>
      <c r="E1126" s="824" t="s">
        <v>2433</v>
      </c>
      <c r="F1126" s="822" t="s">
        <v>2404</v>
      </c>
      <c r="G1126" s="822" t="s">
        <v>2854</v>
      </c>
      <c r="H1126" s="822" t="s">
        <v>329</v>
      </c>
      <c r="I1126" s="822" t="s">
        <v>2855</v>
      </c>
      <c r="J1126" s="822" t="s">
        <v>2856</v>
      </c>
      <c r="K1126" s="822" t="s">
        <v>2857</v>
      </c>
      <c r="L1126" s="825">
        <v>83.38</v>
      </c>
      <c r="M1126" s="825">
        <v>1167.32</v>
      </c>
      <c r="N1126" s="822">
        <v>14</v>
      </c>
      <c r="O1126" s="826">
        <v>5</v>
      </c>
      <c r="P1126" s="825">
        <v>333.52</v>
      </c>
      <c r="Q1126" s="827">
        <v>0.2857142857142857</v>
      </c>
      <c r="R1126" s="822">
        <v>4</v>
      </c>
      <c r="S1126" s="827">
        <v>0.2857142857142857</v>
      </c>
      <c r="T1126" s="826">
        <v>1.5</v>
      </c>
      <c r="U1126" s="828">
        <v>0.3</v>
      </c>
    </row>
    <row r="1127" spans="1:21" ht="14.45" customHeight="1" x14ac:dyDescent="0.2">
      <c r="A1127" s="821">
        <v>50</v>
      </c>
      <c r="B1127" s="822" t="s">
        <v>2403</v>
      </c>
      <c r="C1127" s="822" t="s">
        <v>2409</v>
      </c>
      <c r="D1127" s="823" t="s">
        <v>3849</v>
      </c>
      <c r="E1127" s="824" t="s">
        <v>2433</v>
      </c>
      <c r="F1127" s="822" t="s">
        <v>2404</v>
      </c>
      <c r="G1127" s="822" t="s">
        <v>2447</v>
      </c>
      <c r="H1127" s="822" t="s">
        <v>648</v>
      </c>
      <c r="I1127" s="822" t="s">
        <v>2117</v>
      </c>
      <c r="J1127" s="822" t="s">
        <v>1346</v>
      </c>
      <c r="K1127" s="822" t="s">
        <v>2118</v>
      </c>
      <c r="L1127" s="825">
        <v>154.36000000000001</v>
      </c>
      <c r="M1127" s="825">
        <v>308.72000000000003</v>
      </c>
      <c r="N1127" s="822">
        <v>2</v>
      </c>
      <c r="O1127" s="826">
        <v>1</v>
      </c>
      <c r="P1127" s="825">
        <v>308.72000000000003</v>
      </c>
      <c r="Q1127" s="827">
        <v>1</v>
      </c>
      <c r="R1127" s="822">
        <v>2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50</v>
      </c>
      <c r="B1128" s="822" t="s">
        <v>2403</v>
      </c>
      <c r="C1128" s="822" t="s">
        <v>2409</v>
      </c>
      <c r="D1128" s="823" t="s">
        <v>3849</v>
      </c>
      <c r="E1128" s="824" t="s">
        <v>2433</v>
      </c>
      <c r="F1128" s="822" t="s">
        <v>2404</v>
      </c>
      <c r="G1128" s="822" t="s">
        <v>2447</v>
      </c>
      <c r="H1128" s="822" t="s">
        <v>329</v>
      </c>
      <c r="I1128" s="822" t="s">
        <v>2566</v>
      </c>
      <c r="J1128" s="822" t="s">
        <v>1346</v>
      </c>
      <c r="K1128" s="822" t="s">
        <v>2567</v>
      </c>
      <c r="L1128" s="825">
        <v>225.06</v>
      </c>
      <c r="M1128" s="825">
        <v>225.06</v>
      </c>
      <c r="N1128" s="822">
        <v>1</v>
      </c>
      <c r="O1128" s="826">
        <v>1</v>
      </c>
      <c r="P1128" s="825">
        <v>225.06</v>
      </c>
      <c r="Q1128" s="827">
        <v>1</v>
      </c>
      <c r="R1128" s="822">
        <v>1</v>
      </c>
      <c r="S1128" s="827">
        <v>1</v>
      </c>
      <c r="T1128" s="826">
        <v>1</v>
      </c>
      <c r="U1128" s="828">
        <v>1</v>
      </c>
    </row>
    <row r="1129" spans="1:21" ht="14.45" customHeight="1" x14ac:dyDescent="0.2">
      <c r="A1129" s="821">
        <v>50</v>
      </c>
      <c r="B1129" s="822" t="s">
        <v>2403</v>
      </c>
      <c r="C1129" s="822" t="s">
        <v>2409</v>
      </c>
      <c r="D1129" s="823" t="s">
        <v>3849</v>
      </c>
      <c r="E1129" s="824" t="s">
        <v>2433</v>
      </c>
      <c r="F1129" s="822" t="s">
        <v>2404</v>
      </c>
      <c r="G1129" s="822" t="s">
        <v>2860</v>
      </c>
      <c r="H1129" s="822" t="s">
        <v>648</v>
      </c>
      <c r="I1129" s="822" t="s">
        <v>2861</v>
      </c>
      <c r="J1129" s="822" t="s">
        <v>2862</v>
      </c>
      <c r="K1129" s="822" t="s">
        <v>2863</v>
      </c>
      <c r="L1129" s="825">
        <v>212.45</v>
      </c>
      <c r="M1129" s="825">
        <v>212.45</v>
      </c>
      <c r="N1129" s="822">
        <v>1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50</v>
      </c>
      <c r="B1130" s="822" t="s">
        <v>2403</v>
      </c>
      <c r="C1130" s="822" t="s">
        <v>2409</v>
      </c>
      <c r="D1130" s="823" t="s">
        <v>3849</v>
      </c>
      <c r="E1130" s="824" t="s">
        <v>2433</v>
      </c>
      <c r="F1130" s="822" t="s">
        <v>2404</v>
      </c>
      <c r="G1130" s="822" t="s">
        <v>2864</v>
      </c>
      <c r="H1130" s="822" t="s">
        <v>648</v>
      </c>
      <c r="I1130" s="822" t="s">
        <v>2299</v>
      </c>
      <c r="J1130" s="822" t="s">
        <v>2098</v>
      </c>
      <c r="K1130" s="822" t="s">
        <v>2300</v>
      </c>
      <c r="L1130" s="825">
        <v>49.08</v>
      </c>
      <c r="M1130" s="825">
        <v>49.08</v>
      </c>
      <c r="N1130" s="822">
        <v>1</v>
      </c>
      <c r="O1130" s="826">
        <v>1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50</v>
      </c>
      <c r="B1131" s="822" t="s">
        <v>2403</v>
      </c>
      <c r="C1131" s="822" t="s">
        <v>2409</v>
      </c>
      <c r="D1131" s="823" t="s">
        <v>3849</v>
      </c>
      <c r="E1131" s="824" t="s">
        <v>2433</v>
      </c>
      <c r="F1131" s="822" t="s">
        <v>2404</v>
      </c>
      <c r="G1131" s="822" t="s">
        <v>2868</v>
      </c>
      <c r="H1131" s="822" t="s">
        <v>329</v>
      </c>
      <c r="I1131" s="822" t="s">
        <v>2869</v>
      </c>
      <c r="J1131" s="822" t="s">
        <v>1577</v>
      </c>
      <c r="K1131" s="822" t="s">
        <v>1578</v>
      </c>
      <c r="L1131" s="825">
        <v>121.92</v>
      </c>
      <c r="M1131" s="825">
        <v>1219.2</v>
      </c>
      <c r="N1131" s="822">
        <v>10</v>
      </c>
      <c r="O1131" s="826">
        <v>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50</v>
      </c>
      <c r="B1132" s="822" t="s">
        <v>2403</v>
      </c>
      <c r="C1132" s="822" t="s">
        <v>2409</v>
      </c>
      <c r="D1132" s="823" t="s">
        <v>3849</v>
      </c>
      <c r="E1132" s="824" t="s">
        <v>2433</v>
      </c>
      <c r="F1132" s="822" t="s">
        <v>2405</v>
      </c>
      <c r="G1132" s="822" t="s">
        <v>2870</v>
      </c>
      <c r="H1132" s="822" t="s">
        <v>329</v>
      </c>
      <c r="I1132" s="822" t="s">
        <v>3665</v>
      </c>
      <c r="J1132" s="822" t="s">
        <v>3089</v>
      </c>
      <c r="K1132" s="822"/>
      <c r="L1132" s="825">
        <v>0</v>
      </c>
      <c r="M1132" s="825">
        <v>0</v>
      </c>
      <c r="N1132" s="822">
        <v>1</v>
      </c>
      <c r="O1132" s="826">
        <v>1</v>
      </c>
      <c r="P1132" s="825">
        <v>0</v>
      </c>
      <c r="Q1132" s="827"/>
      <c r="R1132" s="822">
        <v>1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50</v>
      </c>
      <c r="B1133" s="822" t="s">
        <v>2403</v>
      </c>
      <c r="C1133" s="822" t="s">
        <v>2409</v>
      </c>
      <c r="D1133" s="823" t="s">
        <v>3849</v>
      </c>
      <c r="E1133" s="824" t="s">
        <v>2433</v>
      </c>
      <c r="F1133" s="822" t="s">
        <v>2405</v>
      </c>
      <c r="G1133" s="822" t="s">
        <v>2870</v>
      </c>
      <c r="H1133" s="822" t="s">
        <v>329</v>
      </c>
      <c r="I1133" s="822" t="s">
        <v>3666</v>
      </c>
      <c r="J1133" s="822" t="s">
        <v>3089</v>
      </c>
      <c r="K1133" s="822"/>
      <c r="L1133" s="825">
        <v>0</v>
      </c>
      <c r="M1133" s="825">
        <v>0</v>
      </c>
      <c r="N1133" s="822">
        <v>1</v>
      </c>
      <c r="O1133" s="826">
        <v>1</v>
      </c>
      <c r="P1133" s="825">
        <v>0</v>
      </c>
      <c r="Q1133" s="827"/>
      <c r="R1133" s="822">
        <v>1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50</v>
      </c>
      <c r="B1134" s="822" t="s">
        <v>2403</v>
      </c>
      <c r="C1134" s="822" t="s">
        <v>2409</v>
      </c>
      <c r="D1134" s="823" t="s">
        <v>3849</v>
      </c>
      <c r="E1134" s="824" t="s">
        <v>2433</v>
      </c>
      <c r="F1134" s="822" t="s">
        <v>2406</v>
      </c>
      <c r="G1134" s="822" t="s">
        <v>2870</v>
      </c>
      <c r="H1134" s="822" t="s">
        <v>329</v>
      </c>
      <c r="I1134" s="822" t="s">
        <v>2871</v>
      </c>
      <c r="J1134" s="822" t="s">
        <v>2872</v>
      </c>
      <c r="K1134" s="822" t="s">
        <v>2873</v>
      </c>
      <c r="L1134" s="825">
        <v>389.82</v>
      </c>
      <c r="M1134" s="825">
        <v>1559.28</v>
      </c>
      <c r="N1134" s="822">
        <v>4</v>
      </c>
      <c r="O1134" s="826">
        <v>4</v>
      </c>
      <c r="P1134" s="825">
        <v>1559.28</v>
      </c>
      <c r="Q1134" s="827">
        <v>1</v>
      </c>
      <c r="R1134" s="822">
        <v>4</v>
      </c>
      <c r="S1134" s="827">
        <v>1</v>
      </c>
      <c r="T1134" s="826">
        <v>4</v>
      </c>
      <c r="U1134" s="828">
        <v>1</v>
      </c>
    </row>
    <row r="1135" spans="1:21" ht="14.45" customHeight="1" x14ac:dyDescent="0.2">
      <c r="A1135" s="821">
        <v>50</v>
      </c>
      <c r="B1135" s="822" t="s">
        <v>2403</v>
      </c>
      <c r="C1135" s="822" t="s">
        <v>2409</v>
      </c>
      <c r="D1135" s="823" t="s">
        <v>3849</v>
      </c>
      <c r="E1135" s="824" t="s">
        <v>2433</v>
      </c>
      <c r="F1135" s="822" t="s">
        <v>2406</v>
      </c>
      <c r="G1135" s="822" t="s">
        <v>2870</v>
      </c>
      <c r="H1135" s="822" t="s">
        <v>329</v>
      </c>
      <c r="I1135" s="822" t="s">
        <v>2874</v>
      </c>
      <c r="J1135" s="822" t="s">
        <v>2875</v>
      </c>
      <c r="K1135" s="822" t="s">
        <v>2876</v>
      </c>
      <c r="L1135" s="825">
        <v>389.82</v>
      </c>
      <c r="M1135" s="825">
        <v>1559.28</v>
      </c>
      <c r="N1135" s="822">
        <v>4</v>
      </c>
      <c r="O1135" s="826">
        <v>4</v>
      </c>
      <c r="P1135" s="825">
        <v>1559.28</v>
      </c>
      <c r="Q1135" s="827">
        <v>1</v>
      </c>
      <c r="R1135" s="822">
        <v>4</v>
      </c>
      <c r="S1135" s="827">
        <v>1</v>
      </c>
      <c r="T1135" s="826">
        <v>4</v>
      </c>
      <c r="U1135" s="828">
        <v>1</v>
      </c>
    </row>
    <row r="1136" spans="1:21" ht="14.45" customHeight="1" x14ac:dyDescent="0.2">
      <c r="A1136" s="821">
        <v>50</v>
      </c>
      <c r="B1136" s="822" t="s">
        <v>2403</v>
      </c>
      <c r="C1136" s="822" t="s">
        <v>2409</v>
      </c>
      <c r="D1136" s="823" t="s">
        <v>3849</v>
      </c>
      <c r="E1136" s="824" t="s">
        <v>2433</v>
      </c>
      <c r="F1136" s="822" t="s">
        <v>2406</v>
      </c>
      <c r="G1136" s="822" t="s">
        <v>2870</v>
      </c>
      <c r="H1136" s="822" t="s">
        <v>329</v>
      </c>
      <c r="I1136" s="822" t="s">
        <v>2877</v>
      </c>
      <c r="J1136" s="822" t="s">
        <v>2878</v>
      </c>
      <c r="K1136" s="822" t="s">
        <v>2879</v>
      </c>
      <c r="L1136" s="825">
        <v>389.82</v>
      </c>
      <c r="M1136" s="825">
        <v>2728.7400000000002</v>
      </c>
      <c r="N1136" s="822">
        <v>7</v>
      </c>
      <c r="O1136" s="826">
        <v>7</v>
      </c>
      <c r="P1136" s="825">
        <v>2338.92</v>
      </c>
      <c r="Q1136" s="827">
        <v>0.8571428571428571</v>
      </c>
      <c r="R1136" s="822">
        <v>6</v>
      </c>
      <c r="S1136" s="827">
        <v>0.8571428571428571</v>
      </c>
      <c r="T1136" s="826">
        <v>6</v>
      </c>
      <c r="U1136" s="828">
        <v>0.8571428571428571</v>
      </c>
    </row>
    <row r="1137" spans="1:21" ht="14.45" customHeight="1" x14ac:dyDescent="0.2">
      <c r="A1137" s="821">
        <v>50</v>
      </c>
      <c r="B1137" s="822" t="s">
        <v>2403</v>
      </c>
      <c r="C1137" s="822" t="s">
        <v>2409</v>
      </c>
      <c r="D1137" s="823" t="s">
        <v>3849</v>
      </c>
      <c r="E1137" s="824" t="s">
        <v>2433</v>
      </c>
      <c r="F1137" s="822" t="s">
        <v>2406</v>
      </c>
      <c r="G1137" s="822" t="s">
        <v>2870</v>
      </c>
      <c r="H1137" s="822" t="s">
        <v>329</v>
      </c>
      <c r="I1137" s="822" t="s">
        <v>2880</v>
      </c>
      <c r="J1137" s="822" t="s">
        <v>2881</v>
      </c>
      <c r="K1137" s="822" t="s">
        <v>2882</v>
      </c>
      <c r="L1137" s="825">
        <v>39.1</v>
      </c>
      <c r="M1137" s="825">
        <v>2072.3000000000002</v>
      </c>
      <c r="N1137" s="822">
        <v>53</v>
      </c>
      <c r="O1137" s="826">
        <v>14</v>
      </c>
      <c r="P1137" s="825">
        <v>1915.9000000000003</v>
      </c>
      <c r="Q1137" s="827">
        <v>0.92452830188679258</v>
      </c>
      <c r="R1137" s="822">
        <v>49</v>
      </c>
      <c r="S1137" s="827">
        <v>0.92452830188679247</v>
      </c>
      <c r="T1137" s="826">
        <v>13</v>
      </c>
      <c r="U1137" s="828">
        <v>0.9285714285714286</v>
      </c>
    </row>
    <row r="1138" spans="1:21" ht="14.45" customHeight="1" x14ac:dyDescent="0.2">
      <c r="A1138" s="821">
        <v>50</v>
      </c>
      <c r="B1138" s="822" t="s">
        <v>2403</v>
      </c>
      <c r="C1138" s="822" t="s">
        <v>2409</v>
      </c>
      <c r="D1138" s="823" t="s">
        <v>3849</v>
      </c>
      <c r="E1138" s="824" t="s">
        <v>2433</v>
      </c>
      <c r="F1138" s="822" t="s">
        <v>2406</v>
      </c>
      <c r="G1138" s="822" t="s">
        <v>2870</v>
      </c>
      <c r="H1138" s="822" t="s">
        <v>329</v>
      </c>
      <c r="I1138" s="822" t="s">
        <v>2883</v>
      </c>
      <c r="J1138" s="822" t="s">
        <v>2881</v>
      </c>
      <c r="K1138" s="822" t="s">
        <v>2884</v>
      </c>
      <c r="L1138" s="825">
        <v>49.02</v>
      </c>
      <c r="M1138" s="825">
        <v>1764.7199999999998</v>
      </c>
      <c r="N1138" s="822">
        <v>36</v>
      </c>
      <c r="O1138" s="826">
        <v>9</v>
      </c>
      <c r="P1138" s="825">
        <v>1764.7199999999998</v>
      </c>
      <c r="Q1138" s="827">
        <v>1</v>
      </c>
      <c r="R1138" s="822">
        <v>36</v>
      </c>
      <c r="S1138" s="827">
        <v>1</v>
      </c>
      <c r="T1138" s="826">
        <v>9</v>
      </c>
      <c r="U1138" s="828">
        <v>1</v>
      </c>
    </row>
    <row r="1139" spans="1:21" ht="14.45" customHeight="1" x14ac:dyDescent="0.2">
      <c r="A1139" s="821">
        <v>50</v>
      </c>
      <c r="B1139" s="822" t="s">
        <v>2403</v>
      </c>
      <c r="C1139" s="822" t="s">
        <v>2409</v>
      </c>
      <c r="D1139" s="823" t="s">
        <v>3849</v>
      </c>
      <c r="E1139" s="824" t="s">
        <v>2434</v>
      </c>
      <c r="F1139" s="822" t="s">
        <v>2404</v>
      </c>
      <c r="G1139" s="822" t="s">
        <v>3362</v>
      </c>
      <c r="H1139" s="822" t="s">
        <v>329</v>
      </c>
      <c r="I1139" s="822" t="s">
        <v>3667</v>
      </c>
      <c r="J1139" s="822" t="s">
        <v>3668</v>
      </c>
      <c r="K1139" s="822" t="s">
        <v>3669</v>
      </c>
      <c r="L1139" s="825">
        <v>0</v>
      </c>
      <c r="M1139" s="825">
        <v>0</v>
      </c>
      <c r="N1139" s="822">
        <v>1</v>
      </c>
      <c r="O1139" s="826">
        <v>1</v>
      </c>
      <c r="P1139" s="825">
        <v>0</v>
      </c>
      <c r="Q1139" s="827"/>
      <c r="R1139" s="822">
        <v>1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50</v>
      </c>
      <c r="B1140" s="822" t="s">
        <v>2403</v>
      </c>
      <c r="C1140" s="822" t="s">
        <v>2409</v>
      </c>
      <c r="D1140" s="823" t="s">
        <v>3849</v>
      </c>
      <c r="E1140" s="824" t="s">
        <v>2434</v>
      </c>
      <c r="F1140" s="822" t="s">
        <v>2404</v>
      </c>
      <c r="G1140" s="822" t="s">
        <v>3362</v>
      </c>
      <c r="H1140" s="822" t="s">
        <v>329</v>
      </c>
      <c r="I1140" s="822" t="s">
        <v>3670</v>
      </c>
      <c r="J1140" s="822" t="s">
        <v>3671</v>
      </c>
      <c r="K1140" s="822" t="s">
        <v>3669</v>
      </c>
      <c r="L1140" s="825">
        <v>0</v>
      </c>
      <c r="M1140" s="825">
        <v>0</v>
      </c>
      <c r="N1140" s="822">
        <v>9</v>
      </c>
      <c r="O1140" s="826">
        <v>6</v>
      </c>
      <c r="P1140" s="825">
        <v>0</v>
      </c>
      <c r="Q1140" s="827"/>
      <c r="R1140" s="822">
        <v>6</v>
      </c>
      <c r="S1140" s="827">
        <v>0.66666666666666663</v>
      </c>
      <c r="T1140" s="826">
        <v>4</v>
      </c>
      <c r="U1140" s="828">
        <v>0.66666666666666663</v>
      </c>
    </row>
    <row r="1141" spans="1:21" ht="14.45" customHeight="1" x14ac:dyDescent="0.2">
      <c r="A1141" s="821">
        <v>50</v>
      </c>
      <c r="B1141" s="822" t="s">
        <v>2403</v>
      </c>
      <c r="C1141" s="822" t="s">
        <v>2409</v>
      </c>
      <c r="D1141" s="823" t="s">
        <v>3849</v>
      </c>
      <c r="E1141" s="824" t="s">
        <v>2434</v>
      </c>
      <c r="F1141" s="822" t="s">
        <v>2404</v>
      </c>
      <c r="G1141" s="822" t="s">
        <v>2447</v>
      </c>
      <c r="H1141" s="822" t="s">
        <v>648</v>
      </c>
      <c r="I1141" s="822" t="s">
        <v>2117</v>
      </c>
      <c r="J1141" s="822" t="s">
        <v>1346</v>
      </c>
      <c r="K1141" s="822" t="s">
        <v>2118</v>
      </c>
      <c r="L1141" s="825">
        <v>154.36000000000001</v>
      </c>
      <c r="M1141" s="825">
        <v>154.36000000000001</v>
      </c>
      <c r="N1141" s="822">
        <v>1</v>
      </c>
      <c r="O1141" s="826">
        <v>1</v>
      </c>
      <c r="P1141" s="825">
        <v>154.36000000000001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50</v>
      </c>
      <c r="B1142" s="822" t="s">
        <v>2403</v>
      </c>
      <c r="C1142" s="822" t="s">
        <v>2409</v>
      </c>
      <c r="D1142" s="823" t="s">
        <v>3849</v>
      </c>
      <c r="E1142" s="824" t="s">
        <v>2434</v>
      </c>
      <c r="F1142" s="822" t="s">
        <v>2404</v>
      </c>
      <c r="G1142" s="822" t="s">
        <v>2447</v>
      </c>
      <c r="H1142" s="822" t="s">
        <v>329</v>
      </c>
      <c r="I1142" s="822" t="s">
        <v>3672</v>
      </c>
      <c r="J1142" s="822" t="s">
        <v>3673</v>
      </c>
      <c r="K1142" s="822" t="s">
        <v>3674</v>
      </c>
      <c r="L1142" s="825">
        <v>75.73</v>
      </c>
      <c r="M1142" s="825">
        <v>75.73</v>
      </c>
      <c r="N1142" s="822">
        <v>1</v>
      </c>
      <c r="O1142" s="826">
        <v>1</v>
      </c>
      <c r="P1142" s="825">
        <v>75.73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50</v>
      </c>
      <c r="B1143" s="822" t="s">
        <v>2403</v>
      </c>
      <c r="C1143" s="822" t="s">
        <v>2409</v>
      </c>
      <c r="D1143" s="823" t="s">
        <v>3849</v>
      </c>
      <c r="E1143" s="824" t="s">
        <v>2422</v>
      </c>
      <c r="F1143" s="822" t="s">
        <v>2404</v>
      </c>
      <c r="G1143" s="822" t="s">
        <v>2470</v>
      </c>
      <c r="H1143" s="822" t="s">
        <v>329</v>
      </c>
      <c r="I1143" s="822" t="s">
        <v>3123</v>
      </c>
      <c r="J1143" s="822" t="s">
        <v>3124</v>
      </c>
      <c r="K1143" s="822" t="s">
        <v>658</v>
      </c>
      <c r="L1143" s="825">
        <v>72.55</v>
      </c>
      <c r="M1143" s="825">
        <v>72.55</v>
      </c>
      <c r="N1143" s="822">
        <v>1</v>
      </c>
      <c r="O1143" s="826">
        <v>0.5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50</v>
      </c>
      <c r="B1144" s="822" t="s">
        <v>2403</v>
      </c>
      <c r="C1144" s="822" t="s">
        <v>2409</v>
      </c>
      <c r="D1144" s="823" t="s">
        <v>3849</v>
      </c>
      <c r="E1144" s="824" t="s">
        <v>2422</v>
      </c>
      <c r="F1144" s="822" t="s">
        <v>2404</v>
      </c>
      <c r="G1144" s="822" t="s">
        <v>2474</v>
      </c>
      <c r="H1144" s="822" t="s">
        <v>648</v>
      </c>
      <c r="I1144" s="822" t="s">
        <v>2212</v>
      </c>
      <c r="J1144" s="822" t="s">
        <v>2210</v>
      </c>
      <c r="K1144" s="822" t="s">
        <v>2213</v>
      </c>
      <c r="L1144" s="825">
        <v>11.71</v>
      </c>
      <c r="M1144" s="825">
        <v>23.42</v>
      </c>
      <c r="N1144" s="822">
        <v>2</v>
      </c>
      <c r="O1144" s="826">
        <v>1.5</v>
      </c>
      <c r="P1144" s="825">
        <v>11.71</v>
      </c>
      <c r="Q1144" s="827">
        <v>0.5</v>
      </c>
      <c r="R1144" s="822">
        <v>1</v>
      </c>
      <c r="S1144" s="827">
        <v>0.5</v>
      </c>
      <c r="T1144" s="826">
        <v>0.5</v>
      </c>
      <c r="U1144" s="828">
        <v>0.33333333333333331</v>
      </c>
    </row>
    <row r="1145" spans="1:21" ht="14.45" customHeight="1" x14ac:dyDescent="0.2">
      <c r="A1145" s="821">
        <v>50</v>
      </c>
      <c r="B1145" s="822" t="s">
        <v>2403</v>
      </c>
      <c r="C1145" s="822" t="s">
        <v>2409</v>
      </c>
      <c r="D1145" s="823" t="s">
        <v>3849</v>
      </c>
      <c r="E1145" s="824" t="s">
        <v>2422</v>
      </c>
      <c r="F1145" s="822" t="s">
        <v>2404</v>
      </c>
      <c r="G1145" s="822" t="s">
        <v>2477</v>
      </c>
      <c r="H1145" s="822" t="s">
        <v>648</v>
      </c>
      <c r="I1145" s="822" t="s">
        <v>1977</v>
      </c>
      <c r="J1145" s="822" t="s">
        <v>796</v>
      </c>
      <c r="K1145" s="822" t="s">
        <v>1978</v>
      </c>
      <c r="L1145" s="825">
        <v>80.010000000000005</v>
      </c>
      <c r="M1145" s="825">
        <v>960.12</v>
      </c>
      <c r="N1145" s="822">
        <v>12</v>
      </c>
      <c r="O1145" s="826">
        <v>7</v>
      </c>
      <c r="P1145" s="825">
        <v>160.02000000000001</v>
      </c>
      <c r="Q1145" s="827">
        <v>0.16666666666666669</v>
      </c>
      <c r="R1145" s="822">
        <v>2</v>
      </c>
      <c r="S1145" s="827">
        <v>0.16666666666666666</v>
      </c>
      <c r="T1145" s="826">
        <v>1</v>
      </c>
      <c r="U1145" s="828">
        <v>0.14285714285714285</v>
      </c>
    </row>
    <row r="1146" spans="1:21" ht="14.45" customHeight="1" x14ac:dyDescent="0.2">
      <c r="A1146" s="821">
        <v>50</v>
      </c>
      <c r="B1146" s="822" t="s">
        <v>2403</v>
      </c>
      <c r="C1146" s="822" t="s">
        <v>2409</v>
      </c>
      <c r="D1146" s="823" t="s">
        <v>3849</v>
      </c>
      <c r="E1146" s="824" t="s">
        <v>2422</v>
      </c>
      <c r="F1146" s="822" t="s">
        <v>2404</v>
      </c>
      <c r="G1146" s="822" t="s">
        <v>2478</v>
      </c>
      <c r="H1146" s="822" t="s">
        <v>648</v>
      </c>
      <c r="I1146" s="822" t="s">
        <v>2576</v>
      </c>
      <c r="J1146" s="822" t="s">
        <v>2039</v>
      </c>
      <c r="K1146" s="822" t="s">
        <v>2060</v>
      </c>
      <c r="L1146" s="825">
        <v>31.09</v>
      </c>
      <c r="M1146" s="825">
        <v>62.18</v>
      </c>
      <c r="N1146" s="822">
        <v>2</v>
      </c>
      <c r="O1146" s="826">
        <v>1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50</v>
      </c>
      <c r="B1147" s="822" t="s">
        <v>2403</v>
      </c>
      <c r="C1147" s="822" t="s">
        <v>2409</v>
      </c>
      <c r="D1147" s="823" t="s">
        <v>3849</v>
      </c>
      <c r="E1147" s="824" t="s">
        <v>2422</v>
      </c>
      <c r="F1147" s="822" t="s">
        <v>2404</v>
      </c>
      <c r="G1147" s="822" t="s">
        <v>2478</v>
      </c>
      <c r="H1147" s="822" t="s">
        <v>329</v>
      </c>
      <c r="I1147" s="822" t="s">
        <v>3675</v>
      </c>
      <c r="J1147" s="822" t="s">
        <v>3676</v>
      </c>
      <c r="K1147" s="822" t="s">
        <v>2060</v>
      </c>
      <c r="L1147" s="825">
        <v>31.09</v>
      </c>
      <c r="M1147" s="825">
        <v>31.09</v>
      </c>
      <c r="N1147" s="822">
        <v>1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50</v>
      </c>
      <c r="B1148" s="822" t="s">
        <v>2403</v>
      </c>
      <c r="C1148" s="822" t="s">
        <v>2409</v>
      </c>
      <c r="D1148" s="823" t="s">
        <v>3849</v>
      </c>
      <c r="E1148" s="824" t="s">
        <v>2422</v>
      </c>
      <c r="F1148" s="822" t="s">
        <v>2404</v>
      </c>
      <c r="G1148" s="822" t="s">
        <v>2459</v>
      </c>
      <c r="H1148" s="822" t="s">
        <v>648</v>
      </c>
      <c r="I1148" s="822" t="s">
        <v>2077</v>
      </c>
      <c r="J1148" s="822" t="s">
        <v>2078</v>
      </c>
      <c r="K1148" s="822" t="s">
        <v>2079</v>
      </c>
      <c r="L1148" s="825">
        <v>220.53</v>
      </c>
      <c r="M1148" s="825">
        <v>1764.24</v>
      </c>
      <c r="N1148" s="822">
        <v>8</v>
      </c>
      <c r="O1148" s="826">
        <v>6</v>
      </c>
      <c r="P1148" s="825">
        <v>220.53</v>
      </c>
      <c r="Q1148" s="827">
        <v>0.125</v>
      </c>
      <c r="R1148" s="822">
        <v>1</v>
      </c>
      <c r="S1148" s="827">
        <v>0.125</v>
      </c>
      <c r="T1148" s="826">
        <v>0.5</v>
      </c>
      <c r="U1148" s="828">
        <v>8.3333333333333329E-2</v>
      </c>
    </row>
    <row r="1149" spans="1:21" ht="14.45" customHeight="1" x14ac:dyDescent="0.2">
      <c r="A1149" s="821">
        <v>50</v>
      </c>
      <c r="B1149" s="822" t="s">
        <v>2403</v>
      </c>
      <c r="C1149" s="822" t="s">
        <v>2409</v>
      </c>
      <c r="D1149" s="823" t="s">
        <v>3849</v>
      </c>
      <c r="E1149" s="824" t="s">
        <v>2422</v>
      </c>
      <c r="F1149" s="822" t="s">
        <v>2404</v>
      </c>
      <c r="G1149" s="822" t="s">
        <v>2459</v>
      </c>
      <c r="H1149" s="822" t="s">
        <v>648</v>
      </c>
      <c r="I1149" s="822" t="s">
        <v>2077</v>
      </c>
      <c r="J1149" s="822" t="s">
        <v>2078</v>
      </c>
      <c r="K1149" s="822" t="s">
        <v>2079</v>
      </c>
      <c r="L1149" s="825">
        <v>130.51</v>
      </c>
      <c r="M1149" s="825">
        <v>1566.12</v>
      </c>
      <c r="N1149" s="822">
        <v>12</v>
      </c>
      <c r="O1149" s="826">
        <v>6</v>
      </c>
      <c r="P1149" s="825">
        <v>261.02</v>
      </c>
      <c r="Q1149" s="827">
        <v>0.16666666666666666</v>
      </c>
      <c r="R1149" s="822">
        <v>2</v>
      </c>
      <c r="S1149" s="827">
        <v>0.16666666666666666</v>
      </c>
      <c r="T1149" s="826">
        <v>1</v>
      </c>
      <c r="U1149" s="828">
        <v>0.16666666666666666</v>
      </c>
    </row>
    <row r="1150" spans="1:21" ht="14.45" customHeight="1" x14ac:dyDescent="0.2">
      <c r="A1150" s="821">
        <v>50</v>
      </c>
      <c r="B1150" s="822" t="s">
        <v>2403</v>
      </c>
      <c r="C1150" s="822" t="s">
        <v>2409</v>
      </c>
      <c r="D1150" s="823" t="s">
        <v>3849</v>
      </c>
      <c r="E1150" s="824" t="s">
        <v>2422</v>
      </c>
      <c r="F1150" s="822" t="s">
        <v>2404</v>
      </c>
      <c r="G1150" s="822" t="s">
        <v>2459</v>
      </c>
      <c r="H1150" s="822" t="s">
        <v>648</v>
      </c>
      <c r="I1150" s="822" t="s">
        <v>3677</v>
      </c>
      <c r="J1150" s="822" t="s">
        <v>2081</v>
      </c>
      <c r="K1150" s="822" t="s">
        <v>3678</v>
      </c>
      <c r="L1150" s="825">
        <v>82.7</v>
      </c>
      <c r="M1150" s="825">
        <v>82.7</v>
      </c>
      <c r="N1150" s="822">
        <v>1</v>
      </c>
      <c r="O1150" s="826">
        <v>0.5</v>
      </c>
      <c r="P1150" s="825">
        <v>82.7</v>
      </c>
      <c r="Q1150" s="827">
        <v>1</v>
      </c>
      <c r="R1150" s="822">
        <v>1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50</v>
      </c>
      <c r="B1151" s="822" t="s">
        <v>2403</v>
      </c>
      <c r="C1151" s="822" t="s">
        <v>2409</v>
      </c>
      <c r="D1151" s="823" t="s">
        <v>3849</v>
      </c>
      <c r="E1151" s="824" t="s">
        <v>2422</v>
      </c>
      <c r="F1151" s="822" t="s">
        <v>2404</v>
      </c>
      <c r="G1151" s="822" t="s">
        <v>2459</v>
      </c>
      <c r="H1151" s="822" t="s">
        <v>329</v>
      </c>
      <c r="I1151" s="822" t="s">
        <v>2083</v>
      </c>
      <c r="J1151" s="822" t="s">
        <v>2078</v>
      </c>
      <c r="K1151" s="822" t="s">
        <v>1089</v>
      </c>
      <c r="L1151" s="825">
        <v>143.35</v>
      </c>
      <c r="M1151" s="825">
        <v>143.35</v>
      </c>
      <c r="N1151" s="822">
        <v>1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50</v>
      </c>
      <c r="B1152" s="822" t="s">
        <v>2403</v>
      </c>
      <c r="C1152" s="822" t="s">
        <v>2409</v>
      </c>
      <c r="D1152" s="823" t="s">
        <v>3849</v>
      </c>
      <c r="E1152" s="824" t="s">
        <v>2422</v>
      </c>
      <c r="F1152" s="822" t="s">
        <v>2404</v>
      </c>
      <c r="G1152" s="822" t="s">
        <v>2459</v>
      </c>
      <c r="H1152" s="822" t="s">
        <v>329</v>
      </c>
      <c r="I1152" s="822" t="s">
        <v>2083</v>
      </c>
      <c r="J1152" s="822" t="s">
        <v>2078</v>
      </c>
      <c r="K1152" s="822" t="s">
        <v>1089</v>
      </c>
      <c r="L1152" s="825">
        <v>84.83</v>
      </c>
      <c r="M1152" s="825">
        <v>254.49</v>
      </c>
      <c r="N1152" s="822">
        <v>3</v>
      </c>
      <c r="O1152" s="826">
        <v>1.5</v>
      </c>
      <c r="P1152" s="825">
        <v>84.83</v>
      </c>
      <c r="Q1152" s="827">
        <v>0.33333333333333331</v>
      </c>
      <c r="R1152" s="822">
        <v>1</v>
      </c>
      <c r="S1152" s="827">
        <v>0.33333333333333331</v>
      </c>
      <c r="T1152" s="826">
        <v>0.5</v>
      </c>
      <c r="U1152" s="828">
        <v>0.33333333333333331</v>
      </c>
    </row>
    <row r="1153" spans="1:21" ht="14.45" customHeight="1" x14ac:dyDescent="0.2">
      <c r="A1153" s="821">
        <v>50</v>
      </c>
      <c r="B1153" s="822" t="s">
        <v>2403</v>
      </c>
      <c r="C1153" s="822" t="s">
        <v>2409</v>
      </c>
      <c r="D1153" s="823" t="s">
        <v>3849</v>
      </c>
      <c r="E1153" s="824" t="s">
        <v>2422</v>
      </c>
      <c r="F1153" s="822" t="s">
        <v>2404</v>
      </c>
      <c r="G1153" s="822" t="s">
        <v>2459</v>
      </c>
      <c r="H1153" s="822" t="s">
        <v>329</v>
      </c>
      <c r="I1153" s="822" t="s">
        <v>2482</v>
      </c>
      <c r="J1153" s="822" t="s">
        <v>2483</v>
      </c>
      <c r="K1153" s="822" t="s">
        <v>2079</v>
      </c>
      <c r="L1153" s="825">
        <v>220.53</v>
      </c>
      <c r="M1153" s="825">
        <v>220.53</v>
      </c>
      <c r="N1153" s="822">
        <v>1</v>
      </c>
      <c r="O1153" s="826">
        <v>0.5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50</v>
      </c>
      <c r="B1154" s="822" t="s">
        <v>2403</v>
      </c>
      <c r="C1154" s="822" t="s">
        <v>2409</v>
      </c>
      <c r="D1154" s="823" t="s">
        <v>3849</v>
      </c>
      <c r="E1154" s="824" t="s">
        <v>2422</v>
      </c>
      <c r="F1154" s="822" t="s">
        <v>2404</v>
      </c>
      <c r="G1154" s="822" t="s">
        <v>2459</v>
      </c>
      <c r="H1154" s="822" t="s">
        <v>329</v>
      </c>
      <c r="I1154" s="822" t="s">
        <v>2482</v>
      </c>
      <c r="J1154" s="822" t="s">
        <v>2483</v>
      </c>
      <c r="K1154" s="822" t="s">
        <v>2079</v>
      </c>
      <c r="L1154" s="825">
        <v>130.51</v>
      </c>
      <c r="M1154" s="825">
        <v>261.02</v>
      </c>
      <c r="N1154" s="822">
        <v>2</v>
      </c>
      <c r="O1154" s="826">
        <v>1</v>
      </c>
      <c r="P1154" s="825">
        <v>130.51</v>
      </c>
      <c r="Q1154" s="827">
        <v>0.5</v>
      </c>
      <c r="R1154" s="822">
        <v>1</v>
      </c>
      <c r="S1154" s="827">
        <v>0.5</v>
      </c>
      <c r="T1154" s="826">
        <v>0.5</v>
      </c>
      <c r="U1154" s="828">
        <v>0.5</v>
      </c>
    </row>
    <row r="1155" spans="1:21" ht="14.45" customHeight="1" x14ac:dyDescent="0.2">
      <c r="A1155" s="821">
        <v>50</v>
      </c>
      <c r="B1155" s="822" t="s">
        <v>2403</v>
      </c>
      <c r="C1155" s="822" t="s">
        <v>2409</v>
      </c>
      <c r="D1155" s="823" t="s">
        <v>3849</v>
      </c>
      <c r="E1155" s="824" t="s">
        <v>2422</v>
      </c>
      <c r="F1155" s="822" t="s">
        <v>2404</v>
      </c>
      <c r="G1155" s="822" t="s">
        <v>2459</v>
      </c>
      <c r="H1155" s="822" t="s">
        <v>329</v>
      </c>
      <c r="I1155" s="822" t="s">
        <v>2595</v>
      </c>
      <c r="J1155" s="822" t="s">
        <v>2081</v>
      </c>
      <c r="K1155" s="822" t="s">
        <v>2596</v>
      </c>
      <c r="L1155" s="825">
        <v>84.83</v>
      </c>
      <c r="M1155" s="825">
        <v>84.83</v>
      </c>
      <c r="N1155" s="822">
        <v>1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50</v>
      </c>
      <c r="B1156" s="822" t="s">
        <v>2403</v>
      </c>
      <c r="C1156" s="822" t="s">
        <v>2409</v>
      </c>
      <c r="D1156" s="823" t="s">
        <v>3849</v>
      </c>
      <c r="E1156" s="824" t="s">
        <v>2422</v>
      </c>
      <c r="F1156" s="822" t="s">
        <v>2404</v>
      </c>
      <c r="G1156" s="822" t="s">
        <v>2459</v>
      </c>
      <c r="H1156" s="822" t="s">
        <v>648</v>
      </c>
      <c r="I1156" s="822" t="s">
        <v>3679</v>
      </c>
      <c r="J1156" s="822" t="s">
        <v>2081</v>
      </c>
      <c r="K1156" s="822" t="s">
        <v>3680</v>
      </c>
      <c r="L1156" s="825">
        <v>27.56</v>
      </c>
      <c r="M1156" s="825">
        <v>27.56</v>
      </c>
      <c r="N1156" s="822">
        <v>1</v>
      </c>
      <c r="O1156" s="826">
        <v>0.5</v>
      </c>
      <c r="P1156" s="825">
        <v>27.56</v>
      </c>
      <c r="Q1156" s="827">
        <v>1</v>
      </c>
      <c r="R1156" s="822">
        <v>1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50</v>
      </c>
      <c r="B1157" s="822" t="s">
        <v>2403</v>
      </c>
      <c r="C1157" s="822" t="s">
        <v>2409</v>
      </c>
      <c r="D1157" s="823" t="s">
        <v>3849</v>
      </c>
      <c r="E1157" s="824" t="s">
        <v>2422</v>
      </c>
      <c r="F1157" s="822" t="s">
        <v>2404</v>
      </c>
      <c r="G1157" s="822" t="s">
        <v>3602</v>
      </c>
      <c r="H1157" s="822" t="s">
        <v>329</v>
      </c>
      <c r="I1157" s="822" t="s">
        <v>3681</v>
      </c>
      <c r="J1157" s="822" t="s">
        <v>3604</v>
      </c>
      <c r="K1157" s="822" t="s">
        <v>3682</v>
      </c>
      <c r="L1157" s="825">
        <v>29.39</v>
      </c>
      <c r="M1157" s="825">
        <v>29.39</v>
      </c>
      <c r="N1157" s="822">
        <v>1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50</v>
      </c>
      <c r="B1158" s="822" t="s">
        <v>2403</v>
      </c>
      <c r="C1158" s="822" t="s">
        <v>2409</v>
      </c>
      <c r="D1158" s="823" t="s">
        <v>3849</v>
      </c>
      <c r="E1158" s="824" t="s">
        <v>2422</v>
      </c>
      <c r="F1158" s="822" t="s">
        <v>2404</v>
      </c>
      <c r="G1158" s="822" t="s">
        <v>2438</v>
      </c>
      <c r="H1158" s="822" t="s">
        <v>329</v>
      </c>
      <c r="I1158" s="822" t="s">
        <v>2488</v>
      </c>
      <c r="J1158" s="822" t="s">
        <v>786</v>
      </c>
      <c r="K1158" s="822" t="s">
        <v>787</v>
      </c>
      <c r="L1158" s="825">
        <v>16.38</v>
      </c>
      <c r="M1158" s="825">
        <v>32.76</v>
      </c>
      <c r="N1158" s="822">
        <v>2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50</v>
      </c>
      <c r="B1159" s="822" t="s">
        <v>2403</v>
      </c>
      <c r="C1159" s="822" t="s">
        <v>2409</v>
      </c>
      <c r="D1159" s="823" t="s">
        <v>3849</v>
      </c>
      <c r="E1159" s="824" t="s">
        <v>2422</v>
      </c>
      <c r="F1159" s="822" t="s">
        <v>2404</v>
      </c>
      <c r="G1159" s="822" t="s">
        <v>2438</v>
      </c>
      <c r="H1159" s="822" t="s">
        <v>329</v>
      </c>
      <c r="I1159" s="822" t="s">
        <v>2489</v>
      </c>
      <c r="J1159" s="822" t="s">
        <v>786</v>
      </c>
      <c r="K1159" s="822" t="s">
        <v>1493</v>
      </c>
      <c r="L1159" s="825">
        <v>32.76</v>
      </c>
      <c r="M1159" s="825">
        <v>32.76</v>
      </c>
      <c r="N1159" s="822">
        <v>1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50</v>
      </c>
      <c r="B1160" s="822" t="s">
        <v>2403</v>
      </c>
      <c r="C1160" s="822" t="s">
        <v>2409</v>
      </c>
      <c r="D1160" s="823" t="s">
        <v>3849</v>
      </c>
      <c r="E1160" s="824" t="s">
        <v>2422</v>
      </c>
      <c r="F1160" s="822" t="s">
        <v>2404</v>
      </c>
      <c r="G1160" s="822" t="s">
        <v>2438</v>
      </c>
      <c r="H1160" s="822" t="s">
        <v>329</v>
      </c>
      <c r="I1160" s="822" t="s">
        <v>2490</v>
      </c>
      <c r="J1160" s="822" t="s">
        <v>2491</v>
      </c>
      <c r="K1160" s="822" t="s">
        <v>736</v>
      </c>
      <c r="L1160" s="825">
        <v>35.11</v>
      </c>
      <c r="M1160" s="825">
        <v>35.11</v>
      </c>
      <c r="N1160" s="822">
        <v>1</v>
      </c>
      <c r="O1160" s="826">
        <v>0.5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50</v>
      </c>
      <c r="B1161" s="822" t="s">
        <v>2403</v>
      </c>
      <c r="C1161" s="822" t="s">
        <v>2409</v>
      </c>
      <c r="D1161" s="823" t="s">
        <v>3849</v>
      </c>
      <c r="E1161" s="824" t="s">
        <v>2422</v>
      </c>
      <c r="F1161" s="822" t="s">
        <v>2404</v>
      </c>
      <c r="G1161" s="822" t="s">
        <v>2438</v>
      </c>
      <c r="H1161" s="822" t="s">
        <v>648</v>
      </c>
      <c r="I1161" s="822" t="s">
        <v>2031</v>
      </c>
      <c r="J1161" s="822" t="s">
        <v>731</v>
      </c>
      <c r="K1161" s="822" t="s">
        <v>734</v>
      </c>
      <c r="L1161" s="825">
        <v>17.559999999999999</v>
      </c>
      <c r="M1161" s="825">
        <v>351.2</v>
      </c>
      <c r="N1161" s="822">
        <v>20</v>
      </c>
      <c r="O1161" s="826">
        <v>12</v>
      </c>
      <c r="P1161" s="825">
        <v>122.92</v>
      </c>
      <c r="Q1161" s="827">
        <v>0.35000000000000003</v>
      </c>
      <c r="R1161" s="822">
        <v>7</v>
      </c>
      <c r="S1161" s="827">
        <v>0.35</v>
      </c>
      <c r="T1161" s="826">
        <v>4.5</v>
      </c>
      <c r="U1161" s="828">
        <v>0.375</v>
      </c>
    </row>
    <row r="1162" spans="1:21" ht="14.45" customHeight="1" x14ac:dyDescent="0.2">
      <c r="A1162" s="821">
        <v>50</v>
      </c>
      <c r="B1162" s="822" t="s">
        <v>2403</v>
      </c>
      <c r="C1162" s="822" t="s">
        <v>2409</v>
      </c>
      <c r="D1162" s="823" t="s">
        <v>3849</v>
      </c>
      <c r="E1162" s="824" t="s">
        <v>2422</v>
      </c>
      <c r="F1162" s="822" t="s">
        <v>2404</v>
      </c>
      <c r="G1162" s="822" t="s">
        <v>2438</v>
      </c>
      <c r="H1162" s="822" t="s">
        <v>648</v>
      </c>
      <c r="I1162" s="822" t="s">
        <v>2032</v>
      </c>
      <c r="J1162" s="822" t="s">
        <v>731</v>
      </c>
      <c r="K1162" s="822" t="s">
        <v>736</v>
      </c>
      <c r="L1162" s="825">
        <v>35.11</v>
      </c>
      <c r="M1162" s="825">
        <v>210.66000000000003</v>
      </c>
      <c r="N1162" s="822">
        <v>6</v>
      </c>
      <c r="O1162" s="826">
        <v>4.5</v>
      </c>
      <c r="P1162" s="825">
        <v>35.11</v>
      </c>
      <c r="Q1162" s="827">
        <v>0.16666666666666666</v>
      </c>
      <c r="R1162" s="822">
        <v>1</v>
      </c>
      <c r="S1162" s="827">
        <v>0.16666666666666666</v>
      </c>
      <c r="T1162" s="826">
        <v>0.5</v>
      </c>
      <c r="U1162" s="828">
        <v>0.1111111111111111</v>
      </c>
    </row>
    <row r="1163" spans="1:21" ht="14.45" customHeight="1" x14ac:dyDescent="0.2">
      <c r="A1163" s="821">
        <v>50</v>
      </c>
      <c r="B1163" s="822" t="s">
        <v>2403</v>
      </c>
      <c r="C1163" s="822" t="s">
        <v>2409</v>
      </c>
      <c r="D1163" s="823" t="s">
        <v>3849</v>
      </c>
      <c r="E1163" s="824" t="s">
        <v>2422</v>
      </c>
      <c r="F1163" s="822" t="s">
        <v>2404</v>
      </c>
      <c r="G1163" s="822" t="s">
        <v>2435</v>
      </c>
      <c r="H1163" s="822" t="s">
        <v>648</v>
      </c>
      <c r="I1163" s="822" t="s">
        <v>2123</v>
      </c>
      <c r="J1163" s="822" t="s">
        <v>1311</v>
      </c>
      <c r="K1163" s="822" t="s">
        <v>772</v>
      </c>
      <c r="L1163" s="825">
        <v>96.04</v>
      </c>
      <c r="M1163" s="825">
        <v>96.04</v>
      </c>
      <c r="N1163" s="822">
        <v>1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50</v>
      </c>
      <c r="B1164" s="822" t="s">
        <v>2403</v>
      </c>
      <c r="C1164" s="822" t="s">
        <v>2409</v>
      </c>
      <c r="D1164" s="823" t="s">
        <v>3849</v>
      </c>
      <c r="E1164" s="824" t="s">
        <v>2422</v>
      </c>
      <c r="F1164" s="822" t="s">
        <v>2404</v>
      </c>
      <c r="G1164" s="822" t="s">
        <v>2972</v>
      </c>
      <c r="H1164" s="822" t="s">
        <v>648</v>
      </c>
      <c r="I1164" s="822" t="s">
        <v>3683</v>
      </c>
      <c r="J1164" s="822" t="s">
        <v>1316</v>
      </c>
      <c r="K1164" s="822" t="s">
        <v>3684</v>
      </c>
      <c r="L1164" s="825">
        <v>0</v>
      </c>
      <c r="M1164" s="825">
        <v>0</v>
      </c>
      <c r="N1164" s="822">
        <v>1</v>
      </c>
      <c r="O1164" s="826">
        <v>0.5</v>
      </c>
      <c r="P1164" s="825"/>
      <c r="Q1164" s="827"/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50</v>
      </c>
      <c r="B1165" s="822" t="s">
        <v>2403</v>
      </c>
      <c r="C1165" s="822" t="s">
        <v>2409</v>
      </c>
      <c r="D1165" s="823" t="s">
        <v>3849</v>
      </c>
      <c r="E1165" s="824" t="s">
        <v>2422</v>
      </c>
      <c r="F1165" s="822" t="s">
        <v>2404</v>
      </c>
      <c r="G1165" s="822" t="s">
        <v>2466</v>
      </c>
      <c r="H1165" s="822" t="s">
        <v>329</v>
      </c>
      <c r="I1165" s="822" t="s">
        <v>2467</v>
      </c>
      <c r="J1165" s="822" t="s">
        <v>2468</v>
      </c>
      <c r="K1165" s="822" t="s">
        <v>772</v>
      </c>
      <c r="L1165" s="825">
        <v>78.33</v>
      </c>
      <c r="M1165" s="825">
        <v>78.33</v>
      </c>
      <c r="N1165" s="822">
        <v>1</v>
      </c>
      <c r="O1165" s="826">
        <v>0.5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50</v>
      </c>
      <c r="B1166" s="822" t="s">
        <v>2403</v>
      </c>
      <c r="C1166" s="822" t="s">
        <v>2409</v>
      </c>
      <c r="D1166" s="823" t="s">
        <v>3849</v>
      </c>
      <c r="E1166" s="824" t="s">
        <v>2422</v>
      </c>
      <c r="F1166" s="822" t="s">
        <v>2404</v>
      </c>
      <c r="G1166" s="822" t="s">
        <v>3166</v>
      </c>
      <c r="H1166" s="822" t="s">
        <v>329</v>
      </c>
      <c r="I1166" s="822" t="s">
        <v>3685</v>
      </c>
      <c r="J1166" s="822" t="s">
        <v>1482</v>
      </c>
      <c r="K1166" s="822" t="s">
        <v>775</v>
      </c>
      <c r="L1166" s="825">
        <v>132</v>
      </c>
      <c r="M1166" s="825">
        <v>132</v>
      </c>
      <c r="N1166" s="822">
        <v>1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50</v>
      </c>
      <c r="B1167" s="822" t="s">
        <v>2403</v>
      </c>
      <c r="C1167" s="822" t="s">
        <v>2409</v>
      </c>
      <c r="D1167" s="823" t="s">
        <v>3849</v>
      </c>
      <c r="E1167" s="824" t="s">
        <v>2422</v>
      </c>
      <c r="F1167" s="822" t="s">
        <v>2404</v>
      </c>
      <c r="G1167" s="822" t="s">
        <v>2608</v>
      </c>
      <c r="H1167" s="822" t="s">
        <v>329</v>
      </c>
      <c r="I1167" s="822" t="s">
        <v>2612</v>
      </c>
      <c r="J1167" s="822" t="s">
        <v>2610</v>
      </c>
      <c r="K1167" s="822" t="s">
        <v>2613</v>
      </c>
      <c r="L1167" s="825">
        <v>1544.99</v>
      </c>
      <c r="M1167" s="825">
        <v>1544.99</v>
      </c>
      <c r="N1167" s="822">
        <v>1</v>
      </c>
      <c r="O1167" s="826">
        <v>0.5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50</v>
      </c>
      <c r="B1168" s="822" t="s">
        <v>2403</v>
      </c>
      <c r="C1168" s="822" t="s">
        <v>2409</v>
      </c>
      <c r="D1168" s="823" t="s">
        <v>3849</v>
      </c>
      <c r="E1168" s="824" t="s">
        <v>2422</v>
      </c>
      <c r="F1168" s="822" t="s">
        <v>2404</v>
      </c>
      <c r="G1168" s="822" t="s">
        <v>3188</v>
      </c>
      <c r="H1168" s="822" t="s">
        <v>648</v>
      </c>
      <c r="I1168" s="822" t="s">
        <v>3189</v>
      </c>
      <c r="J1168" s="822" t="s">
        <v>3190</v>
      </c>
      <c r="K1168" s="822" t="s">
        <v>3191</v>
      </c>
      <c r="L1168" s="825">
        <v>300.31</v>
      </c>
      <c r="M1168" s="825">
        <v>300.31</v>
      </c>
      <c r="N1168" s="822">
        <v>1</v>
      </c>
      <c r="O1168" s="826">
        <v>0.5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50</v>
      </c>
      <c r="B1169" s="822" t="s">
        <v>2403</v>
      </c>
      <c r="C1169" s="822" t="s">
        <v>2409</v>
      </c>
      <c r="D1169" s="823" t="s">
        <v>3849</v>
      </c>
      <c r="E1169" s="824" t="s">
        <v>2422</v>
      </c>
      <c r="F1169" s="822" t="s">
        <v>2404</v>
      </c>
      <c r="G1169" s="822" t="s">
        <v>2495</v>
      </c>
      <c r="H1169" s="822" t="s">
        <v>648</v>
      </c>
      <c r="I1169" s="822" t="s">
        <v>1993</v>
      </c>
      <c r="J1169" s="822" t="s">
        <v>1994</v>
      </c>
      <c r="K1169" s="822" t="s">
        <v>1995</v>
      </c>
      <c r="L1169" s="825">
        <v>42.51</v>
      </c>
      <c r="M1169" s="825">
        <v>382.59</v>
      </c>
      <c r="N1169" s="822">
        <v>9</v>
      </c>
      <c r="O1169" s="826">
        <v>5</v>
      </c>
      <c r="P1169" s="825">
        <v>170.04</v>
      </c>
      <c r="Q1169" s="827">
        <v>0.44444444444444448</v>
      </c>
      <c r="R1169" s="822">
        <v>4</v>
      </c>
      <c r="S1169" s="827">
        <v>0.44444444444444442</v>
      </c>
      <c r="T1169" s="826">
        <v>2</v>
      </c>
      <c r="U1169" s="828">
        <v>0.4</v>
      </c>
    </row>
    <row r="1170" spans="1:21" ht="14.45" customHeight="1" x14ac:dyDescent="0.2">
      <c r="A1170" s="821">
        <v>50</v>
      </c>
      <c r="B1170" s="822" t="s">
        <v>2403</v>
      </c>
      <c r="C1170" s="822" t="s">
        <v>2409</v>
      </c>
      <c r="D1170" s="823" t="s">
        <v>3849</v>
      </c>
      <c r="E1170" s="824" t="s">
        <v>2422</v>
      </c>
      <c r="F1170" s="822" t="s">
        <v>2404</v>
      </c>
      <c r="G1170" s="822" t="s">
        <v>2495</v>
      </c>
      <c r="H1170" s="822" t="s">
        <v>648</v>
      </c>
      <c r="I1170" s="822" t="s">
        <v>1996</v>
      </c>
      <c r="J1170" s="822" t="s">
        <v>1994</v>
      </c>
      <c r="K1170" s="822" t="s">
        <v>1997</v>
      </c>
      <c r="L1170" s="825">
        <v>85.02</v>
      </c>
      <c r="M1170" s="825">
        <v>85.02</v>
      </c>
      <c r="N1170" s="822">
        <v>1</v>
      </c>
      <c r="O1170" s="826">
        <v>0.5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50</v>
      </c>
      <c r="B1171" s="822" t="s">
        <v>2403</v>
      </c>
      <c r="C1171" s="822" t="s">
        <v>2409</v>
      </c>
      <c r="D1171" s="823" t="s">
        <v>3849</v>
      </c>
      <c r="E1171" s="824" t="s">
        <v>2422</v>
      </c>
      <c r="F1171" s="822" t="s">
        <v>2404</v>
      </c>
      <c r="G1171" s="822" t="s">
        <v>2495</v>
      </c>
      <c r="H1171" s="822" t="s">
        <v>329</v>
      </c>
      <c r="I1171" s="822" t="s">
        <v>2000</v>
      </c>
      <c r="J1171" s="822" t="s">
        <v>935</v>
      </c>
      <c r="K1171" s="822" t="s">
        <v>1995</v>
      </c>
      <c r="L1171" s="825">
        <v>42.51</v>
      </c>
      <c r="M1171" s="825">
        <v>42.51</v>
      </c>
      <c r="N1171" s="822">
        <v>1</v>
      </c>
      <c r="O1171" s="826">
        <v>0.5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50</v>
      </c>
      <c r="B1172" s="822" t="s">
        <v>2403</v>
      </c>
      <c r="C1172" s="822" t="s">
        <v>2409</v>
      </c>
      <c r="D1172" s="823" t="s">
        <v>3849</v>
      </c>
      <c r="E1172" s="824" t="s">
        <v>2422</v>
      </c>
      <c r="F1172" s="822" t="s">
        <v>2404</v>
      </c>
      <c r="G1172" s="822" t="s">
        <v>2997</v>
      </c>
      <c r="H1172" s="822" t="s">
        <v>648</v>
      </c>
      <c r="I1172" s="822" t="s">
        <v>1929</v>
      </c>
      <c r="J1172" s="822" t="s">
        <v>1930</v>
      </c>
      <c r="K1172" s="822" t="s">
        <v>1931</v>
      </c>
      <c r="L1172" s="825">
        <v>20.83</v>
      </c>
      <c r="M1172" s="825">
        <v>20.83</v>
      </c>
      <c r="N1172" s="822">
        <v>1</v>
      </c>
      <c r="O1172" s="826">
        <v>0.5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50</v>
      </c>
      <c r="B1173" s="822" t="s">
        <v>2403</v>
      </c>
      <c r="C1173" s="822" t="s">
        <v>2409</v>
      </c>
      <c r="D1173" s="823" t="s">
        <v>3849</v>
      </c>
      <c r="E1173" s="824" t="s">
        <v>2422</v>
      </c>
      <c r="F1173" s="822" t="s">
        <v>2404</v>
      </c>
      <c r="G1173" s="822" t="s">
        <v>2664</v>
      </c>
      <c r="H1173" s="822" t="s">
        <v>329</v>
      </c>
      <c r="I1173" s="822" t="s">
        <v>3218</v>
      </c>
      <c r="J1173" s="822" t="s">
        <v>1021</v>
      </c>
      <c r="K1173" s="822" t="s">
        <v>3219</v>
      </c>
      <c r="L1173" s="825">
        <v>75.05</v>
      </c>
      <c r="M1173" s="825">
        <v>150.1</v>
      </c>
      <c r="N1173" s="822">
        <v>2</v>
      </c>
      <c r="O1173" s="826">
        <v>1.5</v>
      </c>
      <c r="P1173" s="825">
        <v>75.05</v>
      </c>
      <c r="Q1173" s="827">
        <v>0.5</v>
      </c>
      <c r="R1173" s="822">
        <v>1</v>
      </c>
      <c r="S1173" s="827">
        <v>0.5</v>
      </c>
      <c r="T1173" s="826">
        <v>0.5</v>
      </c>
      <c r="U1173" s="828">
        <v>0.33333333333333331</v>
      </c>
    </row>
    <row r="1174" spans="1:21" ht="14.45" customHeight="1" x14ac:dyDescent="0.2">
      <c r="A1174" s="821">
        <v>50</v>
      </c>
      <c r="B1174" s="822" t="s">
        <v>2403</v>
      </c>
      <c r="C1174" s="822" t="s">
        <v>2409</v>
      </c>
      <c r="D1174" s="823" t="s">
        <v>3849</v>
      </c>
      <c r="E1174" s="824" t="s">
        <v>2422</v>
      </c>
      <c r="F1174" s="822" t="s">
        <v>2404</v>
      </c>
      <c r="G1174" s="822" t="s">
        <v>2664</v>
      </c>
      <c r="H1174" s="822" t="s">
        <v>329</v>
      </c>
      <c r="I1174" s="822" t="s">
        <v>2665</v>
      </c>
      <c r="J1174" s="822" t="s">
        <v>1025</v>
      </c>
      <c r="K1174" s="822" t="s">
        <v>2666</v>
      </c>
      <c r="L1174" s="825">
        <v>45.03</v>
      </c>
      <c r="M1174" s="825">
        <v>180.12</v>
      </c>
      <c r="N1174" s="822">
        <v>4</v>
      </c>
      <c r="O1174" s="826">
        <v>3</v>
      </c>
      <c r="P1174" s="825">
        <v>90.06</v>
      </c>
      <c r="Q1174" s="827">
        <v>0.5</v>
      </c>
      <c r="R1174" s="822">
        <v>2</v>
      </c>
      <c r="S1174" s="827">
        <v>0.5</v>
      </c>
      <c r="T1174" s="826">
        <v>1</v>
      </c>
      <c r="U1174" s="828">
        <v>0.33333333333333331</v>
      </c>
    </row>
    <row r="1175" spans="1:21" ht="14.45" customHeight="1" x14ac:dyDescent="0.2">
      <c r="A1175" s="821">
        <v>50</v>
      </c>
      <c r="B1175" s="822" t="s">
        <v>2403</v>
      </c>
      <c r="C1175" s="822" t="s">
        <v>2409</v>
      </c>
      <c r="D1175" s="823" t="s">
        <v>3849</v>
      </c>
      <c r="E1175" s="824" t="s">
        <v>2422</v>
      </c>
      <c r="F1175" s="822" t="s">
        <v>2404</v>
      </c>
      <c r="G1175" s="822" t="s">
        <v>2664</v>
      </c>
      <c r="H1175" s="822" t="s">
        <v>329</v>
      </c>
      <c r="I1175" s="822" t="s">
        <v>2665</v>
      </c>
      <c r="J1175" s="822" t="s">
        <v>1025</v>
      </c>
      <c r="K1175" s="822" t="s">
        <v>2666</v>
      </c>
      <c r="L1175" s="825">
        <v>59.33</v>
      </c>
      <c r="M1175" s="825">
        <v>59.33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50</v>
      </c>
      <c r="B1176" s="822" t="s">
        <v>2403</v>
      </c>
      <c r="C1176" s="822" t="s">
        <v>2409</v>
      </c>
      <c r="D1176" s="823" t="s">
        <v>3849</v>
      </c>
      <c r="E1176" s="824" t="s">
        <v>2422</v>
      </c>
      <c r="F1176" s="822" t="s">
        <v>2404</v>
      </c>
      <c r="G1176" s="822" t="s">
        <v>2667</v>
      </c>
      <c r="H1176" s="822" t="s">
        <v>329</v>
      </c>
      <c r="I1176" s="822" t="s">
        <v>2668</v>
      </c>
      <c r="J1176" s="822" t="s">
        <v>1296</v>
      </c>
      <c r="K1176" s="822" t="s">
        <v>1297</v>
      </c>
      <c r="L1176" s="825">
        <v>94.7</v>
      </c>
      <c r="M1176" s="825">
        <v>94.7</v>
      </c>
      <c r="N1176" s="822">
        <v>1</v>
      </c>
      <c r="O1176" s="826">
        <v>1</v>
      </c>
      <c r="P1176" s="825">
        <v>94.7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50</v>
      </c>
      <c r="B1177" s="822" t="s">
        <v>2403</v>
      </c>
      <c r="C1177" s="822" t="s">
        <v>2409</v>
      </c>
      <c r="D1177" s="823" t="s">
        <v>3849</v>
      </c>
      <c r="E1177" s="824" t="s">
        <v>2422</v>
      </c>
      <c r="F1177" s="822" t="s">
        <v>2404</v>
      </c>
      <c r="G1177" s="822" t="s">
        <v>2672</v>
      </c>
      <c r="H1177" s="822" t="s">
        <v>329</v>
      </c>
      <c r="I1177" s="822" t="s">
        <v>2673</v>
      </c>
      <c r="J1177" s="822" t="s">
        <v>1010</v>
      </c>
      <c r="K1177" s="822" t="s">
        <v>2674</v>
      </c>
      <c r="L1177" s="825">
        <v>49.2</v>
      </c>
      <c r="M1177" s="825">
        <v>49.2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50</v>
      </c>
      <c r="B1178" s="822" t="s">
        <v>2403</v>
      </c>
      <c r="C1178" s="822" t="s">
        <v>2409</v>
      </c>
      <c r="D1178" s="823" t="s">
        <v>3849</v>
      </c>
      <c r="E1178" s="824" t="s">
        <v>2422</v>
      </c>
      <c r="F1178" s="822" t="s">
        <v>2404</v>
      </c>
      <c r="G1178" s="822" t="s">
        <v>3618</v>
      </c>
      <c r="H1178" s="822" t="s">
        <v>329</v>
      </c>
      <c r="I1178" s="822" t="s">
        <v>3686</v>
      </c>
      <c r="J1178" s="822" t="s">
        <v>3620</v>
      </c>
      <c r="K1178" s="822" t="s">
        <v>3687</v>
      </c>
      <c r="L1178" s="825">
        <v>982.84</v>
      </c>
      <c r="M1178" s="825">
        <v>982.84</v>
      </c>
      <c r="N1178" s="822">
        <v>1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50</v>
      </c>
      <c r="B1179" s="822" t="s">
        <v>2403</v>
      </c>
      <c r="C1179" s="822" t="s">
        <v>2409</v>
      </c>
      <c r="D1179" s="823" t="s">
        <v>3849</v>
      </c>
      <c r="E1179" s="824" t="s">
        <v>2422</v>
      </c>
      <c r="F1179" s="822" t="s">
        <v>2404</v>
      </c>
      <c r="G1179" s="822" t="s">
        <v>3688</v>
      </c>
      <c r="H1179" s="822" t="s">
        <v>329</v>
      </c>
      <c r="I1179" s="822" t="s">
        <v>3689</v>
      </c>
      <c r="J1179" s="822" t="s">
        <v>3690</v>
      </c>
      <c r="K1179" s="822" t="s">
        <v>902</v>
      </c>
      <c r="L1179" s="825">
        <v>72.47</v>
      </c>
      <c r="M1179" s="825">
        <v>217.41</v>
      </c>
      <c r="N1179" s="822">
        <v>3</v>
      </c>
      <c r="O1179" s="826">
        <v>2.5</v>
      </c>
      <c r="P1179" s="825">
        <v>72.47</v>
      </c>
      <c r="Q1179" s="827">
        <v>0.33333333333333331</v>
      </c>
      <c r="R1179" s="822">
        <v>1</v>
      </c>
      <c r="S1179" s="827">
        <v>0.33333333333333331</v>
      </c>
      <c r="T1179" s="826">
        <v>0.5</v>
      </c>
      <c r="U1179" s="828">
        <v>0.2</v>
      </c>
    </row>
    <row r="1180" spans="1:21" ht="14.45" customHeight="1" x14ac:dyDescent="0.2">
      <c r="A1180" s="821">
        <v>50</v>
      </c>
      <c r="B1180" s="822" t="s">
        <v>2403</v>
      </c>
      <c r="C1180" s="822" t="s">
        <v>2409</v>
      </c>
      <c r="D1180" s="823" t="s">
        <v>3849</v>
      </c>
      <c r="E1180" s="824" t="s">
        <v>2422</v>
      </c>
      <c r="F1180" s="822" t="s">
        <v>2404</v>
      </c>
      <c r="G1180" s="822" t="s">
        <v>3235</v>
      </c>
      <c r="H1180" s="822" t="s">
        <v>329</v>
      </c>
      <c r="I1180" s="822" t="s">
        <v>3236</v>
      </c>
      <c r="J1180" s="822" t="s">
        <v>3237</v>
      </c>
      <c r="K1180" s="822" t="s">
        <v>3238</v>
      </c>
      <c r="L1180" s="825">
        <v>132.97999999999999</v>
      </c>
      <c r="M1180" s="825">
        <v>132.97999999999999</v>
      </c>
      <c r="N1180" s="822">
        <v>1</v>
      </c>
      <c r="O1180" s="826">
        <v>1</v>
      </c>
      <c r="P1180" s="825">
        <v>132.97999999999999</v>
      </c>
      <c r="Q1180" s="827">
        <v>1</v>
      </c>
      <c r="R1180" s="822">
        <v>1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50</v>
      </c>
      <c r="B1181" s="822" t="s">
        <v>2403</v>
      </c>
      <c r="C1181" s="822" t="s">
        <v>2409</v>
      </c>
      <c r="D1181" s="823" t="s">
        <v>3849</v>
      </c>
      <c r="E1181" s="824" t="s">
        <v>2422</v>
      </c>
      <c r="F1181" s="822" t="s">
        <v>2404</v>
      </c>
      <c r="G1181" s="822" t="s">
        <v>2504</v>
      </c>
      <c r="H1181" s="822" t="s">
        <v>648</v>
      </c>
      <c r="I1181" s="822" t="s">
        <v>1963</v>
      </c>
      <c r="J1181" s="822" t="s">
        <v>1964</v>
      </c>
      <c r="K1181" s="822" t="s">
        <v>1965</v>
      </c>
      <c r="L1181" s="825">
        <v>93.43</v>
      </c>
      <c r="M1181" s="825">
        <v>747.44</v>
      </c>
      <c r="N1181" s="822">
        <v>8</v>
      </c>
      <c r="O1181" s="826">
        <v>6</v>
      </c>
      <c r="P1181" s="825">
        <v>93.43</v>
      </c>
      <c r="Q1181" s="827">
        <v>0.125</v>
      </c>
      <c r="R1181" s="822">
        <v>1</v>
      </c>
      <c r="S1181" s="827">
        <v>0.125</v>
      </c>
      <c r="T1181" s="826">
        <v>0.5</v>
      </c>
      <c r="U1181" s="828">
        <v>8.3333333333333329E-2</v>
      </c>
    </row>
    <row r="1182" spans="1:21" ht="14.45" customHeight="1" x14ac:dyDescent="0.2">
      <c r="A1182" s="821">
        <v>50</v>
      </c>
      <c r="B1182" s="822" t="s">
        <v>2403</v>
      </c>
      <c r="C1182" s="822" t="s">
        <v>2409</v>
      </c>
      <c r="D1182" s="823" t="s">
        <v>3849</v>
      </c>
      <c r="E1182" s="824" t="s">
        <v>2422</v>
      </c>
      <c r="F1182" s="822" t="s">
        <v>2404</v>
      </c>
      <c r="G1182" s="822" t="s">
        <v>2504</v>
      </c>
      <c r="H1182" s="822" t="s">
        <v>648</v>
      </c>
      <c r="I1182" s="822" t="s">
        <v>1966</v>
      </c>
      <c r="J1182" s="822" t="s">
        <v>1964</v>
      </c>
      <c r="K1182" s="822" t="s">
        <v>1967</v>
      </c>
      <c r="L1182" s="825">
        <v>186.87</v>
      </c>
      <c r="M1182" s="825">
        <v>1121.22</v>
      </c>
      <c r="N1182" s="822">
        <v>6</v>
      </c>
      <c r="O1182" s="826">
        <v>3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50</v>
      </c>
      <c r="B1183" s="822" t="s">
        <v>2403</v>
      </c>
      <c r="C1183" s="822" t="s">
        <v>2409</v>
      </c>
      <c r="D1183" s="823" t="s">
        <v>3849</v>
      </c>
      <c r="E1183" s="824" t="s">
        <v>2422</v>
      </c>
      <c r="F1183" s="822" t="s">
        <v>2404</v>
      </c>
      <c r="G1183" s="822" t="s">
        <v>2504</v>
      </c>
      <c r="H1183" s="822" t="s">
        <v>329</v>
      </c>
      <c r="I1183" s="822" t="s">
        <v>3691</v>
      </c>
      <c r="J1183" s="822" t="s">
        <v>2909</v>
      </c>
      <c r="K1183" s="822" t="s">
        <v>3575</v>
      </c>
      <c r="L1183" s="825">
        <v>100.11</v>
      </c>
      <c r="M1183" s="825">
        <v>100.11</v>
      </c>
      <c r="N1183" s="822">
        <v>1</v>
      </c>
      <c r="O1183" s="826">
        <v>0.5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50</v>
      </c>
      <c r="B1184" s="822" t="s">
        <v>2403</v>
      </c>
      <c r="C1184" s="822" t="s">
        <v>2409</v>
      </c>
      <c r="D1184" s="823" t="s">
        <v>3849</v>
      </c>
      <c r="E1184" s="824" t="s">
        <v>2422</v>
      </c>
      <c r="F1184" s="822" t="s">
        <v>2404</v>
      </c>
      <c r="G1184" s="822" t="s">
        <v>2505</v>
      </c>
      <c r="H1184" s="822" t="s">
        <v>329</v>
      </c>
      <c r="I1184" s="822" t="s">
        <v>3692</v>
      </c>
      <c r="J1184" s="822" t="s">
        <v>783</v>
      </c>
      <c r="K1184" s="822" t="s">
        <v>3693</v>
      </c>
      <c r="L1184" s="825">
        <v>231.16</v>
      </c>
      <c r="M1184" s="825">
        <v>231.16</v>
      </c>
      <c r="N1184" s="822">
        <v>1</v>
      </c>
      <c r="O1184" s="826">
        <v>1</v>
      </c>
      <c r="P1184" s="825">
        <v>231.16</v>
      </c>
      <c r="Q1184" s="827">
        <v>1</v>
      </c>
      <c r="R1184" s="822">
        <v>1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50</v>
      </c>
      <c r="B1185" s="822" t="s">
        <v>2403</v>
      </c>
      <c r="C1185" s="822" t="s">
        <v>2409</v>
      </c>
      <c r="D1185" s="823" t="s">
        <v>3849</v>
      </c>
      <c r="E1185" s="824" t="s">
        <v>2422</v>
      </c>
      <c r="F1185" s="822" t="s">
        <v>2404</v>
      </c>
      <c r="G1185" s="822" t="s">
        <v>2439</v>
      </c>
      <c r="H1185" s="822" t="s">
        <v>329</v>
      </c>
      <c r="I1185" s="822" t="s">
        <v>2693</v>
      </c>
      <c r="J1185" s="822" t="s">
        <v>676</v>
      </c>
      <c r="K1185" s="822" t="s">
        <v>2694</v>
      </c>
      <c r="L1185" s="825">
        <v>31.65</v>
      </c>
      <c r="M1185" s="825">
        <v>538.04999999999995</v>
      </c>
      <c r="N1185" s="822">
        <v>17</v>
      </c>
      <c r="O1185" s="826">
        <v>9.5</v>
      </c>
      <c r="P1185" s="825">
        <v>94.949999999999989</v>
      </c>
      <c r="Q1185" s="827">
        <v>0.1764705882352941</v>
      </c>
      <c r="R1185" s="822">
        <v>3</v>
      </c>
      <c r="S1185" s="827">
        <v>0.17647058823529413</v>
      </c>
      <c r="T1185" s="826">
        <v>1.5</v>
      </c>
      <c r="U1185" s="828">
        <v>0.15789473684210525</v>
      </c>
    </row>
    <row r="1186" spans="1:21" ht="14.45" customHeight="1" x14ac:dyDescent="0.2">
      <c r="A1186" s="821">
        <v>50</v>
      </c>
      <c r="B1186" s="822" t="s">
        <v>2403</v>
      </c>
      <c r="C1186" s="822" t="s">
        <v>2409</v>
      </c>
      <c r="D1186" s="823" t="s">
        <v>3849</v>
      </c>
      <c r="E1186" s="824" t="s">
        <v>2422</v>
      </c>
      <c r="F1186" s="822" t="s">
        <v>2404</v>
      </c>
      <c r="G1186" s="822" t="s">
        <v>2439</v>
      </c>
      <c r="H1186" s="822" t="s">
        <v>329</v>
      </c>
      <c r="I1186" s="822" t="s">
        <v>2695</v>
      </c>
      <c r="J1186" s="822" t="s">
        <v>2509</v>
      </c>
      <c r="K1186" s="822" t="s">
        <v>2696</v>
      </c>
      <c r="L1186" s="825">
        <v>26.37</v>
      </c>
      <c r="M1186" s="825">
        <v>184.59</v>
      </c>
      <c r="N1186" s="822">
        <v>7</v>
      </c>
      <c r="O1186" s="826">
        <v>4.5</v>
      </c>
      <c r="P1186" s="825">
        <v>26.37</v>
      </c>
      <c r="Q1186" s="827">
        <v>0.14285714285714285</v>
      </c>
      <c r="R1186" s="822">
        <v>1</v>
      </c>
      <c r="S1186" s="827">
        <v>0.14285714285714285</v>
      </c>
      <c r="T1186" s="826">
        <v>0.5</v>
      </c>
      <c r="U1186" s="828">
        <v>0.1111111111111111</v>
      </c>
    </row>
    <row r="1187" spans="1:21" ht="14.45" customHeight="1" x14ac:dyDescent="0.2">
      <c r="A1187" s="821">
        <v>50</v>
      </c>
      <c r="B1187" s="822" t="s">
        <v>2403</v>
      </c>
      <c r="C1187" s="822" t="s">
        <v>2409</v>
      </c>
      <c r="D1187" s="823" t="s">
        <v>3849</v>
      </c>
      <c r="E1187" s="824" t="s">
        <v>2422</v>
      </c>
      <c r="F1187" s="822" t="s">
        <v>2404</v>
      </c>
      <c r="G1187" s="822" t="s">
        <v>2439</v>
      </c>
      <c r="H1187" s="822" t="s">
        <v>329</v>
      </c>
      <c r="I1187" s="822" t="s">
        <v>2508</v>
      </c>
      <c r="J1187" s="822" t="s">
        <v>2509</v>
      </c>
      <c r="K1187" s="822" t="s">
        <v>2510</v>
      </c>
      <c r="L1187" s="825">
        <v>10.55</v>
      </c>
      <c r="M1187" s="825">
        <v>10.55</v>
      </c>
      <c r="N1187" s="822">
        <v>1</v>
      </c>
      <c r="O1187" s="826">
        <v>0.5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50</v>
      </c>
      <c r="B1188" s="822" t="s">
        <v>2403</v>
      </c>
      <c r="C1188" s="822" t="s">
        <v>2409</v>
      </c>
      <c r="D1188" s="823" t="s">
        <v>3849</v>
      </c>
      <c r="E1188" s="824" t="s">
        <v>2422</v>
      </c>
      <c r="F1188" s="822" t="s">
        <v>2404</v>
      </c>
      <c r="G1188" s="822" t="s">
        <v>2439</v>
      </c>
      <c r="H1188" s="822" t="s">
        <v>329</v>
      </c>
      <c r="I1188" s="822" t="s">
        <v>2697</v>
      </c>
      <c r="J1188" s="822" t="s">
        <v>2512</v>
      </c>
      <c r="K1188" s="822" t="s">
        <v>2698</v>
      </c>
      <c r="L1188" s="825">
        <v>52.75</v>
      </c>
      <c r="M1188" s="825">
        <v>52.75</v>
      </c>
      <c r="N1188" s="822">
        <v>1</v>
      </c>
      <c r="O1188" s="826">
        <v>0.5</v>
      </c>
      <c r="P1188" s="825">
        <v>52.75</v>
      </c>
      <c r="Q1188" s="827">
        <v>1</v>
      </c>
      <c r="R1188" s="822">
        <v>1</v>
      </c>
      <c r="S1188" s="827">
        <v>1</v>
      </c>
      <c r="T1188" s="826">
        <v>0.5</v>
      </c>
      <c r="U1188" s="828">
        <v>1</v>
      </c>
    </row>
    <row r="1189" spans="1:21" ht="14.45" customHeight="1" x14ac:dyDescent="0.2">
      <c r="A1189" s="821">
        <v>50</v>
      </c>
      <c r="B1189" s="822" t="s">
        <v>2403</v>
      </c>
      <c r="C1189" s="822" t="s">
        <v>2409</v>
      </c>
      <c r="D1189" s="823" t="s">
        <v>3849</v>
      </c>
      <c r="E1189" s="824" t="s">
        <v>2422</v>
      </c>
      <c r="F1189" s="822" t="s">
        <v>2404</v>
      </c>
      <c r="G1189" s="822" t="s">
        <v>2439</v>
      </c>
      <c r="H1189" s="822" t="s">
        <v>329</v>
      </c>
      <c r="I1189" s="822" t="s">
        <v>2511</v>
      </c>
      <c r="J1189" s="822" t="s">
        <v>2512</v>
      </c>
      <c r="K1189" s="822" t="s">
        <v>2513</v>
      </c>
      <c r="L1189" s="825">
        <v>31.65</v>
      </c>
      <c r="M1189" s="825">
        <v>31.65</v>
      </c>
      <c r="N1189" s="822">
        <v>1</v>
      </c>
      <c r="O1189" s="826">
        <v>1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50</v>
      </c>
      <c r="B1190" s="822" t="s">
        <v>2403</v>
      </c>
      <c r="C1190" s="822" t="s">
        <v>2409</v>
      </c>
      <c r="D1190" s="823" t="s">
        <v>3849</v>
      </c>
      <c r="E1190" s="824" t="s">
        <v>2422</v>
      </c>
      <c r="F1190" s="822" t="s">
        <v>2404</v>
      </c>
      <c r="G1190" s="822" t="s">
        <v>2439</v>
      </c>
      <c r="H1190" s="822" t="s">
        <v>329</v>
      </c>
      <c r="I1190" s="822" t="s">
        <v>3244</v>
      </c>
      <c r="J1190" s="822" t="s">
        <v>3245</v>
      </c>
      <c r="K1190" s="822" t="s">
        <v>3246</v>
      </c>
      <c r="L1190" s="825">
        <v>51.69</v>
      </c>
      <c r="M1190" s="825">
        <v>51.69</v>
      </c>
      <c r="N1190" s="822">
        <v>1</v>
      </c>
      <c r="O1190" s="826">
        <v>0.5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50</v>
      </c>
      <c r="B1191" s="822" t="s">
        <v>2403</v>
      </c>
      <c r="C1191" s="822" t="s">
        <v>2409</v>
      </c>
      <c r="D1191" s="823" t="s">
        <v>3849</v>
      </c>
      <c r="E1191" s="824" t="s">
        <v>2422</v>
      </c>
      <c r="F1191" s="822" t="s">
        <v>2404</v>
      </c>
      <c r="G1191" s="822" t="s">
        <v>3008</v>
      </c>
      <c r="H1191" s="822" t="s">
        <v>329</v>
      </c>
      <c r="I1191" s="822" t="s">
        <v>3009</v>
      </c>
      <c r="J1191" s="822" t="s">
        <v>3010</v>
      </c>
      <c r="K1191" s="822" t="s">
        <v>3011</v>
      </c>
      <c r="L1191" s="825">
        <v>73.150000000000006</v>
      </c>
      <c r="M1191" s="825">
        <v>73.150000000000006</v>
      </c>
      <c r="N1191" s="822">
        <v>1</v>
      </c>
      <c r="O1191" s="826">
        <v>1</v>
      </c>
      <c r="P1191" s="825">
        <v>73.150000000000006</v>
      </c>
      <c r="Q1191" s="827">
        <v>1</v>
      </c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50</v>
      </c>
      <c r="B1192" s="822" t="s">
        <v>2403</v>
      </c>
      <c r="C1192" s="822" t="s">
        <v>2409</v>
      </c>
      <c r="D1192" s="823" t="s">
        <v>3849</v>
      </c>
      <c r="E1192" s="824" t="s">
        <v>2422</v>
      </c>
      <c r="F1192" s="822" t="s">
        <v>2404</v>
      </c>
      <c r="G1192" s="822" t="s">
        <v>2917</v>
      </c>
      <c r="H1192" s="822" t="s">
        <v>329</v>
      </c>
      <c r="I1192" s="822" t="s">
        <v>2918</v>
      </c>
      <c r="J1192" s="822" t="s">
        <v>2919</v>
      </c>
      <c r="K1192" s="822" t="s">
        <v>2920</v>
      </c>
      <c r="L1192" s="825">
        <v>2666.33</v>
      </c>
      <c r="M1192" s="825">
        <v>2666.33</v>
      </c>
      <c r="N1192" s="822">
        <v>1</v>
      </c>
      <c r="O1192" s="826">
        <v>0.5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50</v>
      </c>
      <c r="B1193" s="822" t="s">
        <v>2403</v>
      </c>
      <c r="C1193" s="822" t="s">
        <v>2409</v>
      </c>
      <c r="D1193" s="823" t="s">
        <v>3849</v>
      </c>
      <c r="E1193" s="824" t="s">
        <v>2422</v>
      </c>
      <c r="F1193" s="822" t="s">
        <v>2404</v>
      </c>
      <c r="G1193" s="822" t="s">
        <v>2706</v>
      </c>
      <c r="H1193" s="822" t="s">
        <v>648</v>
      </c>
      <c r="I1193" s="822" t="s">
        <v>2921</v>
      </c>
      <c r="J1193" s="822" t="s">
        <v>1074</v>
      </c>
      <c r="K1193" s="822" t="s">
        <v>2922</v>
      </c>
      <c r="L1193" s="825">
        <v>39.549999999999997</v>
      </c>
      <c r="M1193" s="825">
        <v>39.549999999999997</v>
      </c>
      <c r="N1193" s="822">
        <v>1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50</v>
      </c>
      <c r="B1194" s="822" t="s">
        <v>2403</v>
      </c>
      <c r="C1194" s="822" t="s">
        <v>2409</v>
      </c>
      <c r="D1194" s="823" t="s">
        <v>3849</v>
      </c>
      <c r="E1194" s="824" t="s">
        <v>2422</v>
      </c>
      <c r="F1194" s="822" t="s">
        <v>2404</v>
      </c>
      <c r="G1194" s="822" t="s">
        <v>2706</v>
      </c>
      <c r="H1194" s="822" t="s">
        <v>648</v>
      </c>
      <c r="I1194" s="822" t="s">
        <v>3694</v>
      </c>
      <c r="J1194" s="822" t="s">
        <v>1072</v>
      </c>
      <c r="K1194" s="822" t="s">
        <v>3695</v>
      </c>
      <c r="L1194" s="825">
        <v>79.11</v>
      </c>
      <c r="M1194" s="825">
        <v>79.11</v>
      </c>
      <c r="N1194" s="822">
        <v>1</v>
      </c>
      <c r="O1194" s="826">
        <v>0.5</v>
      </c>
      <c r="P1194" s="825">
        <v>79.11</v>
      </c>
      <c r="Q1194" s="827">
        <v>1</v>
      </c>
      <c r="R1194" s="822">
        <v>1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50</v>
      </c>
      <c r="B1195" s="822" t="s">
        <v>2403</v>
      </c>
      <c r="C1195" s="822" t="s">
        <v>2409</v>
      </c>
      <c r="D1195" s="823" t="s">
        <v>3849</v>
      </c>
      <c r="E1195" s="824" t="s">
        <v>2422</v>
      </c>
      <c r="F1195" s="822" t="s">
        <v>2404</v>
      </c>
      <c r="G1195" s="822" t="s">
        <v>3696</v>
      </c>
      <c r="H1195" s="822" t="s">
        <v>329</v>
      </c>
      <c r="I1195" s="822" t="s">
        <v>3697</v>
      </c>
      <c r="J1195" s="822" t="s">
        <v>1076</v>
      </c>
      <c r="K1195" s="822" t="s">
        <v>749</v>
      </c>
      <c r="L1195" s="825">
        <v>0</v>
      </c>
      <c r="M1195" s="825">
        <v>0</v>
      </c>
      <c r="N1195" s="822">
        <v>1</v>
      </c>
      <c r="O1195" s="826">
        <v>0.5</v>
      </c>
      <c r="P1195" s="825"/>
      <c r="Q1195" s="827"/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50</v>
      </c>
      <c r="B1196" s="822" t="s">
        <v>2403</v>
      </c>
      <c r="C1196" s="822" t="s">
        <v>2409</v>
      </c>
      <c r="D1196" s="823" t="s">
        <v>3849</v>
      </c>
      <c r="E1196" s="824" t="s">
        <v>2422</v>
      </c>
      <c r="F1196" s="822" t="s">
        <v>2404</v>
      </c>
      <c r="G1196" s="822" t="s">
        <v>2716</v>
      </c>
      <c r="H1196" s="822" t="s">
        <v>648</v>
      </c>
      <c r="I1196" s="822" t="s">
        <v>1924</v>
      </c>
      <c r="J1196" s="822" t="s">
        <v>1921</v>
      </c>
      <c r="K1196" s="822" t="s">
        <v>1925</v>
      </c>
      <c r="L1196" s="825">
        <v>43.21</v>
      </c>
      <c r="M1196" s="825">
        <v>86.42</v>
      </c>
      <c r="N1196" s="822">
        <v>2</v>
      </c>
      <c r="O1196" s="826">
        <v>1.5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50</v>
      </c>
      <c r="B1197" s="822" t="s">
        <v>2403</v>
      </c>
      <c r="C1197" s="822" t="s">
        <v>2409</v>
      </c>
      <c r="D1197" s="823" t="s">
        <v>3849</v>
      </c>
      <c r="E1197" s="824" t="s">
        <v>2422</v>
      </c>
      <c r="F1197" s="822" t="s">
        <v>2404</v>
      </c>
      <c r="G1197" s="822" t="s">
        <v>2716</v>
      </c>
      <c r="H1197" s="822" t="s">
        <v>329</v>
      </c>
      <c r="I1197" s="822" t="s">
        <v>3698</v>
      </c>
      <c r="J1197" s="822" t="s">
        <v>3699</v>
      </c>
      <c r="K1197" s="822" t="s">
        <v>2980</v>
      </c>
      <c r="L1197" s="825">
        <v>43.21</v>
      </c>
      <c r="M1197" s="825">
        <v>43.21</v>
      </c>
      <c r="N1197" s="822">
        <v>1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50</v>
      </c>
      <c r="B1198" s="822" t="s">
        <v>2403</v>
      </c>
      <c r="C1198" s="822" t="s">
        <v>2409</v>
      </c>
      <c r="D1198" s="823" t="s">
        <v>3849</v>
      </c>
      <c r="E1198" s="824" t="s">
        <v>2422</v>
      </c>
      <c r="F1198" s="822" t="s">
        <v>2404</v>
      </c>
      <c r="G1198" s="822" t="s">
        <v>2716</v>
      </c>
      <c r="H1198" s="822" t="s">
        <v>329</v>
      </c>
      <c r="I1198" s="822" t="s">
        <v>3700</v>
      </c>
      <c r="J1198" s="822" t="s">
        <v>3699</v>
      </c>
      <c r="K1198" s="822" t="s">
        <v>3701</v>
      </c>
      <c r="L1198" s="825">
        <v>86.41</v>
      </c>
      <c r="M1198" s="825">
        <v>86.41</v>
      </c>
      <c r="N1198" s="822">
        <v>1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50</v>
      </c>
      <c r="B1199" s="822" t="s">
        <v>2403</v>
      </c>
      <c r="C1199" s="822" t="s">
        <v>2409</v>
      </c>
      <c r="D1199" s="823" t="s">
        <v>3849</v>
      </c>
      <c r="E1199" s="824" t="s">
        <v>2422</v>
      </c>
      <c r="F1199" s="822" t="s">
        <v>2404</v>
      </c>
      <c r="G1199" s="822" t="s">
        <v>3702</v>
      </c>
      <c r="H1199" s="822" t="s">
        <v>329</v>
      </c>
      <c r="I1199" s="822" t="s">
        <v>3703</v>
      </c>
      <c r="J1199" s="822" t="s">
        <v>3704</v>
      </c>
      <c r="K1199" s="822" t="s">
        <v>3705</v>
      </c>
      <c r="L1199" s="825">
        <v>32.869999999999997</v>
      </c>
      <c r="M1199" s="825">
        <v>32.869999999999997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50</v>
      </c>
      <c r="B1200" s="822" t="s">
        <v>2403</v>
      </c>
      <c r="C1200" s="822" t="s">
        <v>2409</v>
      </c>
      <c r="D1200" s="823" t="s">
        <v>3849</v>
      </c>
      <c r="E1200" s="824" t="s">
        <v>2422</v>
      </c>
      <c r="F1200" s="822" t="s">
        <v>2404</v>
      </c>
      <c r="G1200" s="822" t="s">
        <v>2460</v>
      </c>
      <c r="H1200" s="822" t="s">
        <v>329</v>
      </c>
      <c r="I1200" s="822" t="s">
        <v>3019</v>
      </c>
      <c r="J1200" s="822" t="s">
        <v>712</v>
      </c>
      <c r="K1200" s="822" t="s">
        <v>2014</v>
      </c>
      <c r="L1200" s="825">
        <v>35.11</v>
      </c>
      <c r="M1200" s="825">
        <v>35.11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50</v>
      </c>
      <c r="B1201" s="822" t="s">
        <v>2403</v>
      </c>
      <c r="C1201" s="822" t="s">
        <v>2409</v>
      </c>
      <c r="D1201" s="823" t="s">
        <v>3849</v>
      </c>
      <c r="E1201" s="824" t="s">
        <v>2422</v>
      </c>
      <c r="F1201" s="822" t="s">
        <v>2404</v>
      </c>
      <c r="G1201" s="822" t="s">
        <v>2460</v>
      </c>
      <c r="H1201" s="822" t="s">
        <v>648</v>
      </c>
      <c r="I1201" s="822" t="s">
        <v>2016</v>
      </c>
      <c r="J1201" s="822" t="s">
        <v>712</v>
      </c>
      <c r="K1201" s="822" t="s">
        <v>716</v>
      </c>
      <c r="L1201" s="825">
        <v>10.65</v>
      </c>
      <c r="M1201" s="825">
        <v>31.950000000000003</v>
      </c>
      <c r="N1201" s="822">
        <v>3</v>
      </c>
      <c r="O1201" s="826">
        <v>1.5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50</v>
      </c>
      <c r="B1202" s="822" t="s">
        <v>2403</v>
      </c>
      <c r="C1202" s="822" t="s">
        <v>2409</v>
      </c>
      <c r="D1202" s="823" t="s">
        <v>3849</v>
      </c>
      <c r="E1202" s="824" t="s">
        <v>2422</v>
      </c>
      <c r="F1202" s="822" t="s">
        <v>2404</v>
      </c>
      <c r="G1202" s="822" t="s">
        <v>2460</v>
      </c>
      <c r="H1202" s="822" t="s">
        <v>648</v>
      </c>
      <c r="I1202" s="822" t="s">
        <v>2519</v>
      </c>
      <c r="J1202" s="822" t="s">
        <v>712</v>
      </c>
      <c r="K1202" s="822" t="s">
        <v>2520</v>
      </c>
      <c r="L1202" s="825">
        <v>17.559999999999999</v>
      </c>
      <c r="M1202" s="825">
        <v>17.559999999999999</v>
      </c>
      <c r="N1202" s="822">
        <v>1</v>
      </c>
      <c r="O1202" s="826">
        <v>0.5</v>
      </c>
      <c r="P1202" s="825">
        <v>17.559999999999999</v>
      </c>
      <c r="Q1202" s="827">
        <v>1</v>
      </c>
      <c r="R1202" s="822">
        <v>1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50</v>
      </c>
      <c r="B1203" s="822" t="s">
        <v>2403</v>
      </c>
      <c r="C1203" s="822" t="s">
        <v>2409</v>
      </c>
      <c r="D1203" s="823" t="s">
        <v>3849</v>
      </c>
      <c r="E1203" s="824" t="s">
        <v>2422</v>
      </c>
      <c r="F1203" s="822" t="s">
        <v>2404</v>
      </c>
      <c r="G1203" s="822" t="s">
        <v>2469</v>
      </c>
      <c r="H1203" s="822" t="s">
        <v>648</v>
      </c>
      <c r="I1203" s="822" t="s">
        <v>2924</v>
      </c>
      <c r="J1203" s="822" t="s">
        <v>933</v>
      </c>
      <c r="K1203" s="822" t="s">
        <v>2925</v>
      </c>
      <c r="L1203" s="825">
        <v>2309.36</v>
      </c>
      <c r="M1203" s="825">
        <v>2309.36</v>
      </c>
      <c r="N1203" s="822">
        <v>1</v>
      </c>
      <c r="O1203" s="826">
        <v>0.5</v>
      </c>
      <c r="P1203" s="825">
        <v>2309.36</v>
      </c>
      <c r="Q1203" s="827">
        <v>1</v>
      </c>
      <c r="R1203" s="822">
        <v>1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50</v>
      </c>
      <c r="B1204" s="822" t="s">
        <v>2403</v>
      </c>
      <c r="C1204" s="822" t="s">
        <v>2409</v>
      </c>
      <c r="D1204" s="823" t="s">
        <v>3849</v>
      </c>
      <c r="E1204" s="824" t="s">
        <v>2422</v>
      </c>
      <c r="F1204" s="822" t="s">
        <v>2404</v>
      </c>
      <c r="G1204" s="822" t="s">
        <v>2469</v>
      </c>
      <c r="H1204" s="822" t="s">
        <v>648</v>
      </c>
      <c r="I1204" s="822" t="s">
        <v>1948</v>
      </c>
      <c r="J1204" s="822" t="s">
        <v>933</v>
      </c>
      <c r="K1204" s="822" t="s">
        <v>1949</v>
      </c>
      <c r="L1204" s="825">
        <v>1385.62</v>
      </c>
      <c r="M1204" s="825">
        <v>12470.579999999998</v>
      </c>
      <c r="N1204" s="822">
        <v>9</v>
      </c>
      <c r="O1204" s="826">
        <v>6.5</v>
      </c>
      <c r="P1204" s="825">
        <v>6928.0999999999995</v>
      </c>
      <c r="Q1204" s="827">
        <v>0.55555555555555558</v>
      </c>
      <c r="R1204" s="822">
        <v>5</v>
      </c>
      <c r="S1204" s="827">
        <v>0.55555555555555558</v>
      </c>
      <c r="T1204" s="826">
        <v>3.5</v>
      </c>
      <c r="U1204" s="828">
        <v>0.53846153846153844</v>
      </c>
    </row>
    <row r="1205" spans="1:21" ht="14.45" customHeight="1" x14ac:dyDescent="0.2">
      <c r="A1205" s="821">
        <v>50</v>
      </c>
      <c r="B1205" s="822" t="s">
        <v>2403</v>
      </c>
      <c r="C1205" s="822" t="s">
        <v>2409</v>
      </c>
      <c r="D1205" s="823" t="s">
        <v>3849</v>
      </c>
      <c r="E1205" s="824" t="s">
        <v>2422</v>
      </c>
      <c r="F1205" s="822" t="s">
        <v>2404</v>
      </c>
      <c r="G1205" s="822" t="s">
        <v>2469</v>
      </c>
      <c r="H1205" s="822" t="s">
        <v>648</v>
      </c>
      <c r="I1205" s="822" t="s">
        <v>1956</v>
      </c>
      <c r="J1205" s="822" t="s">
        <v>927</v>
      </c>
      <c r="K1205" s="822" t="s">
        <v>1957</v>
      </c>
      <c r="L1205" s="825">
        <v>736.33</v>
      </c>
      <c r="M1205" s="825">
        <v>736.33</v>
      </c>
      <c r="N1205" s="822">
        <v>1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50</v>
      </c>
      <c r="B1206" s="822" t="s">
        <v>2403</v>
      </c>
      <c r="C1206" s="822" t="s">
        <v>2409</v>
      </c>
      <c r="D1206" s="823" t="s">
        <v>3849</v>
      </c>
      <c r="E1206" s="824" t="s">
        <v>2422</v>
      </c>
      <c r="F1206" s="822" t="s">
        <v>2404</v>
      </c>
      <c r="G1206" s="822" t="s">
        <v>2469</v>
      </c>
      <c r="H1206" s="822" t="s">
        <v>648</v>
      </c>
      <c r="I1206" s="822" t="s">
        <v>1950</v>
      </c>
      <c r="J1206" s="822" t="s">
        <v>933</v>
      </c>
      <c r="K1206" s="822" t="s">
        <v>1951</v>
      </c>
      <c r="L1206" s="825">
        <v>1847.49</v>
      </c>
      <c r="M1206" s="825">
        <v>3694.98</v>
      </c>
      <c r="N1206" s="822">
        <v>2</v>
      </c>
      <c r="O1206" s="826">
        <v>1.5</v>
      </c>
      <c r="P1206" s="825">
        <v>1847.49</v>
      </c>
      <c r="Q1206" s="827">
        <v>0.5</v>
      </c>
      <c r="R1206" s="822">
        <v>1</v>
      </c>
      <c r="S1206" s="827">
        <v>0.5</v>
      </c>
      <c r="T1206" s="826">
        <v>1</v>
      </c>
      <c r="U1206" s="828">
        <v>0.66666666666666663</v>
      </c>
    </row>
    <row r="1207" spans="1:21" ht="14.45" customHeight="1" x14ac:dyDescent="0.2">
      <c r="A1207" s="821">
        <v>50</v>
      </c>
      <c r="B1207" s="822" t="s">
        <v>2403</v>
      </c>
      <c r="C1207" s="822" t="s">
        <v>2409</v>
      </c>
      <c r="D1207" s="823" t="s">
        <v>3849</v>
      </c>
      <c r="E1207" s="824" t="s">
        <v>2422</v>
      </c>
      <c r="F1207" s="822" t="s">
        <v>2404</v>
      </c>
      <c r="G1207" s="822" t="s">
        <v>2469</v>
      </c>
      <c r="H1207" s="822" t="s">
        <v>648</v>
      </c>
      <c r="I1207" s="822" t="s">
        <v>1958</v>
      </c>
      <c r="J1207" s="822" t="s">
        <v>927</v>
      </c>
      <c r="K1207" s="822" t="s">
        <v>1959</v>
      </c>
      <c r="L1207" s="825">
        <v>1154.68</v>
      </c>
      <c r="M1207" s="825">
        <v>1154.68</v>
      </c>
      <c r="N1207" s="822">
        <v>1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50</v>
      </c>
      <c r="B1208" s="822" t="s">
        <v>2403</v>
      </c>
      <c r="C1208" s="822" t="s">
        <v>2409</v>
      </c>
      <c r="D1208" s="823" t="s">
        <v>3849</v>
      </c>
      <c r="E1208" s="824" t="s">
        <v>2422</v>
      </c>
      <c r="F1208" s="822" t="s">
        <v>2404</v>
      </c>
      <c r="G1208" s="822" t="s">
        <v>2469</v>
      </c>
      <c r="H1208" s="822" t="s">
        <v>648</v>
      </c>
      <c r="I1208" s="822" t="s">
        <v>3706</v>
      </c>
      <c r="J1208" s="822" t="s">
        <v>933</v>
      </c>
      <c r="K1208" s="822" t="s">
        <v>3707</v>
      </c>
      <c r="L1208" s="825">
        <v>277.12</v>
      </c>
      <c r="M1208" s="825">
        <v>277.12</v>
      </c>
      <c r="N1208" s="822">
        <v>1</v>
      </c>
      <c r="O1208" s="826">
        <v>1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50</v>
      </c>
      <c r="B1209" s="822" t="s">
        <v>2403</v>
      </c>
      <c r="C1209" s="822" t="s">
        <v>2409</v>
      </c>
      <c r="D1209" s="823" t="s">
        <v>3849</v>
      </c>
      <c r="E1209" s="824" t="s">
        <v>2422</v>
      </c>
      <c r="F1209" s="822" t="s">
        <v>2404</v>
      </c>
      <c r="G1209" s="822" t="s">
        <v>2469</v>
      </c>
      <c r="H1209" s="822" t="s">
        <v>648</v>
      </c>
      <c r="I1209" s="822" t="s">
        <v>1952</v>
      </c>
      <c r="J1209" s="822" t="s">
        <v>927</v>
      </c>
      <c r="K1209" s="822" t="s">
        <v>1953</v>
      </c>
      <c r="L1209" s="825">
        <v>923.74</v>
      </c>
      <c r="M1209" s="825">
        <v>923.74</v>
      </c>
      <c r="N1209" s="822">
        <v>1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50</v>
      </c>
      <c r="B1210" s="822" t="s">
        <v>2403</v>
      </c>
      <c r="C1210" s="822" t="s">
        <v>2409</v>
      </c>
      <c r="D1210" s="823" t="s">
        <v>3849</v>
      </c>
      <c r="E1210" s="824" t="s">
        <v>2422</v>
      </c>
      <c r="F1210" s="822" t="s">
        <v>2404</v>
      </c>
      <c r="G1210" s="822" t="s">
        <v>2727</v>
      </c>
      <c r="H1210" s="822" t="s">
        <v>329</v>
      </c>
      <c r="I1210" s="822" t="s">
        <v>2728</v>
      </c>
      <c r="J1210" s="822" t="s">
        <v>2729</v>
      </c>
      <c r="K1210" s="822" t="s">
        <v>1116</v>
      </c>
      <c r="L1210" s="825">
        <v>32.76</v>
      </c>
      <c r="M1210" s="825">
        <v>32.76</v>
      </c>
      <c r="N1210" s="822">
        <v>1</v>
      </c>
      <c r="O1210" s="826">
        <v>0.5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50</v>
      </c>
      <c r="B1211" s="822" t="s">
        <v>2403</v>
      </c>
      <c r="C1211" s="822" t="s">
        <v>2409</v>
      </c>
      <c r="D1211" s="823" t="s">
        <v>3849</v>
      </c>
      <c r="E1211" s="824" t="s">
        <v>2422</v>
      </c>
      <c r="F1211" s="822" t="s">
        <v>2404</v>
      </c>
      <c r="G1211" s="822" t="s">
        <v>2734</v>
      </c>
      <c r="H1211" s="822" t="s">
        <v>329</v>
      </c>
      <c r="I1211" s="822" t="s">
        <v>2735</v>
      </c>
      <c r="J1211" s="822" t="s">
        <v>2736</v>
      </c>
      <c r="K1211" s="822" t="s">
        <v>2737</v>
      </c>
      <c r="L1211" s="825">
        <v>35.25</v>
      </c>
      <c r="M1211" s="825">
        <v>35.25</v>
      </c>
      <c r="N1211" s="822">
        <v>1</v>
      </c>
      <c r="O1211" s="826">
        <v>1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50</v>
      </c>
      <c r="B1212" s="822" t="s">
        <v>2403</v>
      </c>
      <c r="C1212" s="822" t="s">
        <v>2409</v>
      </c>
      <c r="D1212" s="823" t="s">
        <v>3849</v>
      </c>
      <c r="E1212" s="824" t="s">
        <v>2422</v>
      </c>
      <c r="F1212" s="822" t="s">
        <v>2404</v>
      </c>
      <c r="G1212" s="822" t="s">
        <v>2521</v>
      </c>
      <c r="H1212" s="822" t="s">
        <v>329</v>
      </c>
      <c r="I1212" s="822" t="s">
        <v>3708</v>
      </c>
      <c r="J1212" s="822" t="s">
        <v>3030</v>
      </c>
      <c r="K1212" s="822" t="s">
        <v>3709</v>
      </c>
      <c r="L1212" s="825">
        <v>57.64</v>
      </c>
      <c r="M1212" s="825">
        <v>57.64</v>
      </c>
      <c r="N1212" s="822">
        <v>1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50</v>
      </c>
      <c r="B1213" s="822" t="s">
        <v>2403</v>
      </c>
      <c r="C1213" s="822" t="s">
        <v>2409</v>
      </c>
      <c r="D1213" s="823" t="s">
        <v>3849</v>
      </c>
      <c r="E1213" s="824" t="s">
        <v>2422</v>
      </c>
      <c r="F1213" s="822" t="s">
        <v>2404</v>
      </c>
      <c r="G1213" s="822" t="s">
        <v>2521</v>
      </c>
      <c r="H1213" s="822" t="s">
        <v>329</v>
      </c>
      <c r="I1213" s="822" t="s">
        <v>3029</v>
      </c>
      <c r="J1213" s="822" t="s">
        <v>3030</v>
      </c>
      <c r="K1213" s="822" t="s">
        <v>3031</v>
      </c>
      <c r="L1213" s="825">
        <v>185.26</v>
      </c>
      <c r="M1213" s="825">
        <v>185.26</v>
      </c>
      <c r="N1213" s="822">
        <v>1</v>
      </c>
      <c r="O1213" s="826">
        <v>1</v>
      </c>
      <c r="P1213" s="825">
        <v>185.26</v>
      </c>
      <c r="Q1213" s="827">
        <v>1</v>
      </c>
      <c r="R1213" s="822">
        <v>1</v>
      </c>
      <c r="S1213" s="827">
        <v>1</v>
      </c>
      <c r="T1213" s="826">
        <v>1</v>
      </c>
      <c r="U1213" s="828">
        <v>1</v>
      </c>
    </row>
    <row r="1214" spans="1:21" ht="14.45" customHeight="1" x14ac:dyDescent="0.2">
      <c r="A1214" s="821">
        <v>50</v>
      </c>
      <c r="B1214" s="822" t="s">
        <v>2403</v>
      </c>
      <c r="C1214" s="822" t="s">
        <v>2409</v>
      </c>
      <c r="D1214" s="823" t="s">
        <v>3849</v>
      </c>
      <c r="E1214" s="824" t="s">
        <v>2422</v>
      </c>
      <c r="F1214" s="822" t="s">
        <v>2404</v>
      </c>
      <c r="G1214" s="822" t="s">
        <v>2521</v>
      </c>
      <c r="H1214" s="822" t="s">
        <v>329</v>
      </c>
      <c r="I1214" s="822" t="s">
        <v>3029</v>
      </c>
      <c r="J1214" s="822" t="s">
        <v>3030</v>
      </c>
      <c r="K1214" s="822" t="s">
        <v>3031</v>
      </c>
      <c r="L1214" s="825">
        <v>87.98</v>
      </c>
      <c r="M1214" s="825">
        <v>87.98</v>
      </c>
      <c r="N1214" s="822">
        <v>1</v>
      </c>
      <c r="O1214" s="826">
        <v>1</v>
      </c>
      <c r="P1214" s="825">
        <v>87.98</v>
      </c>
      <c r="Q1214" s="827">
        <v>1</v>
      </c>
      <c r="R1214" s="822">
        <v>1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50</v>
      </c>
      <c r="B1215" s="822" t="s">
        <v>2403</v>
      </c>
      <c r="C1215" s="822" t="s">
        <v>2409</v>
      </c>
      <c r="D1215" s="823" t="s">
        <v>3849</v>
      </c>
      <c r="E1215" s="824" t="s">
        <v>2422</v>
      </c>
      <c r="F1215" s="822" t="s">
        <v>2404</v>
      </c>
      <c r="G1215" s="822" t="s">
        <v>2521</v>
      </c>
      <c r="H1215" s="822" t="s">
        <v>329</v>
      </c>
      <c r="I1215" s="822" t="s">
        <v>3710</v>
      </c>
      <c r="J1215" s="822" t="s">
        <v>3711</v>
      </c>
      <c r="K1215" s="822" t="s">
        <v>2526</v>
      </c>
      <c r="L1215" s="825">
        <v>0</v>
      </c>
      <c r="M1215" s="825">
        <v>0</v>
      </c>
      <c r="N1215" s="822">
        <v>1</v>
      </c>
      <c r="O1215" s="826">
        <v>1</v>
      </c>
      <c r="P1215" s="825"/>
      <c r="Q1215" s="827"/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50</v>
      </c>
      <c r="B1216" s="822" t="s">
        <v>2403</v>
      </c>
      <c r="C1216" s="822" t="s">
        <v>2409</v>
      </c>
      <c r="D1216" s="823" t="s">
        <v>3849</v>
      </c>
      <c r="E1216" s="824" t="s">
        <v>2422</v>
      </c>
      <c r="F1216" s="822" t="s">
        <v>2404</v>
      </c>
      <c r="G1216" s="822" t="s">
        <v>3712</v>
      </c>
      <c r="H1216" s="822" t="s">
        <v>648</v>
      </c>
      <c r="I1216" s="822" t="s">
        <v>2008</v>
      </c>
      <c r="J1216" s="822" t="s">
        <v>976</v>
      </c>
      <c r="K1216" s="822" t="s">
        <v>2009</v>
      </c>
      <c r="L1216" s="825">
        <v>0</v>
      </c>
      <c r="M1216" s="825">
        <v>0</v>
      </c>
      <c r="N1216" s="822">
        <v>1</v>
      </c>
      <c r="O1216" s="826">
        <v>0.5</v>
      </c>
      <c r="P1216" s="825"/>
      <c r="Q1216" s="827"/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50</v>
      </c>
      <c r="B1217" s="822" t="s">
        <v>2403</v>
      </c>
      <c r="C1217" s="822" t="s">
        <v>2409</v>
      </c>
      <c r="D1217" s="823" t="s">
        <v>3849</v>
      </c>
      <c r="E1217" s="824" t="s">
        <v>2422</v>
      </c>
      <c r="F1217" s="822" t="s">
        <v>2404</v>
      </c>
      <c r="G1217" s="822" t="s">
        <v>2527</v>
      </c>
      <c r="H1217" s="822" t="s">
        <v>329</v>
      </c>
      <c r="I1217" s="822" t="s">
        <v>2528</v>
      </c>
      <c r="J1217" s="822" t="s">
        <v>788</v>
      </c>
      <c r="K1217" s="822" t="s">
        <v>2529</v>
      </c>
      <c r="L1217" s="825">
        <v>57.64</v>
      </c>
      <c r="M1217" s="825">
        <v>172.92000000000002</v>
      </c>
      <c r="N1217" s="822">
        <v>3</v>
      </c>
      <c r="O1217" s="826">
        <v>2</v>
      </c>
      <c r="P1217" s="825">
        <v>115.28</v>
      </c>
      <c r="Q1217" s="827">
        <v>0.66666666666666663</v>
      </c>
      <c r="R1217" s="822">
        <v>2</v>
      </c>
      <c r="S1217" s="827">
        <v>0.66666666666666663</v>
      </c>
      <c r="T1217" s="826">
        <v>1</v>
      </c>
      <c r="U1217" s="828">
        <v>0.5</v>
      </c>
    </row>
    <row r="1218" spans="1:21" ht="14.45" customHeight="1" x14ac:dyDescent="0.2">
      <c r="A1218" s="821">
        <v>50</v>
      </c>
      <c r="B1218" s="822" t="s">
        <v>2403</v>
      </c>
      <c r="C1218" s="822" t="s">
        <v>2409</v>
      </c>
      <c r="D1218" s="823" t="s">
        <v>3849</v>
      </c>
      <c r="E1218" s="824" t="s">
        <v>2422</v>
      </c>
      <c r="F1218" s="822" t="s">
        <v>2404</v>
      </c>
      <c r="G1218" s="822" t="s">
        <v>2527</v>
      </c>
      <c r="H1218" s="822" t="s">
        <v>329</v>
      </c>
      <c r="I1218" s="822" t="s">
        <v>2528</v>
      </c>
      <c r="J1218" s="822" t="s">
        <v>788</v>
      </c>
      <c r="K1218" s="822" t="s">
        <v>2529</v>
      </c>
      <c r="L1218" s="825">
        <v>27.37</v>
      </c>
      <c r="M1218" s="825">
        <v>109.48</v>
      </c>
      <c r="N1218" s="822">
        <v>4</v>
      </c>
      <c r="O1218" s="826">
        <v>2</v>
      </c>
      <c r="P1218" s="825">
        <v>27.37</v>
      </c>
      <c r="Q1218" s="827">
        <v>0.25</v>
      </c>
      <c r="R1218" s="822">
        <v>1</v>
      </c>
      <c r="S1218" s="827">
        <v>0.25</v>
      </c>
      <c r="T1218" s="826">
        <v>0.5</v>
      </c>
      <c r="U1218" s="828">
        <v>0.25</v>
      </c>
    </row>
    <row r="1219" spans="1:21" ht="14.45" customHeight="1" x14ac:dyDescent="0.2">
      <c r="A1219" s="821">
        <v>50</v>
      </c>
      <c r="B1219" s="822" t="s">
        <v>2403</v>
      </c>
      <c r="C1219" s="822" t="s">
        <v>2409</v>
      </c>
      <c r="D1219" s="823" t="s">
        <v>3849</v>
      </c>
      <c r="E1219" s="824" t="s">
        <v>2422</v>
      </c>
      <c r="F1219" s="822" t="s">
        <v>2404</v>
      </c>
      <c r="G1219" s="822" t="s">
        <v>2527</v>
      </c>
      <c r="H1219" s="822" t="s">
        <v>329</v>
      </c>
      <c r="I1219" s="822" t="s">
        <v>2932</v>
      </c>
      <c r="J1219" s="822" t="s">
        <v>2933</v>
      </c>
      <c r="K1219" s="822" t="s">
        <v>2934</v>
      </c>
      <c r="L1219" s="825">
        <v>29.33</v>
      </c>
      <c r="M1219" s="825">
        <v>29.33</v>
      </c>
      <c r="N1219" s="822">
        <v>1</v>
      </c>
      <c r="O1219" s="826">
        <v>0.5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50</v>
      </c>
      <c r="B1220" s="822" t="s">
        <v>2403</v>
      </c>
      <c r="C1220" s="822" t="s">
        <v>2409</v>
      </c>
      <c r="D1220" s="823" t="s">
        <v>3849</v>
      </c>
      <c r="E1220" s="824" t="s">
        <v>2422</v>
      </c>
      <c r="F1220" s="822" t="s">
        <v>2404</v>
      </c>
      <c r="G1220" s="822" t="s">
        <v>3713</v>
      </c>
      <c r="H1220" s="822" t="s">
        <v>648</v>
      </c>
      <c r="I1220" s="822" t="s">
        <v>2351</v>
      </c>
      <c r="J1220" s="822" t="s">
        <v>1451</v>
      </c>
      <c r="K1220" s="822" t="s">
        <v>775</v>
      </c>
      <c r="L1220" s="825">
        <v>132</v>
      </c>
      <c r="M1220" s="825">
        <v>132</v>
      </c>
      <c r="N1220" s="822">
        <v>1</v>
      </c>
      <c r="O1220" s="826">
        <v>0.5</v>
      </c>
      <c r="P1220" s="825">
        <v>132</v>
      </c>
      <c r="Q1220" s="827">
        <v>1</v>
      </c>
      <c r="R1220" s="822">
        <v>1</v>
      </c>
      <c r="S1220" s="827">
        <v>1</v>
      </c>
      <c r="T1220" s="826">
        <v>0.5</v>
      </c>
      <c r="U1220" s="828">
        <v>1</v>
      </c>
    </row>
    <row r="1221" spans="1:21" ht="14.45" customHeight="1" x14ac:dyDescent="0.2">
      <c r="A1221" s="821">
        <v>50</v>
      </c>
      <c r="B1221" s="822" t="s">
        <v>2403</v>
      </c>
      <c r="C1221" s="822" t="s">
        <v>2409</v>
      </c>
      <c r="D1221" s="823" t="s">
        <v>3849</v>
      </c>
      <c r="E1221" s="824" t="s">
        <v>2422</v>
      </c>
      <c r="F1221" s="822" t="s">
        <v>2404</v>
      </c>
      <c r="G1221" s="822" t="s">
        <v>2445</v>
      </c>
      <c r="H1221" s="822" t="s">
        <v>648</v>
      </c>
      <c r="I1221" s="822" t="s">
        <v>2446</v>
      </c>
      <c r="J1221" s="822" t="s">
        <v>1170</v>
      </c>
      <c r="K1221" s="822" t="s">
        <v>736</v>
      </c>
      <c r="L1221" s="825">
        <v>34.47</v>
      </c>
      <c r="M1221" s="825">
        <v>241.29</v>
      </c>
      <c r="N1221" s="822">
        <v>7</v>
      </c>
      <c r="O1221" s="826">
        <v>4</v>
      </c>
      <c r="P1221" s="825">
        <v>68.94</v>
      </c>
      <c r="Q1221" s="827">
        <v>0.2857142857142857</v>
      </c>
      <c r="R1221" s="822">
        <v>2</v>
      </c>
      <c r="S1221" s="827">
        <v>0.2857142857142857</v>
      </c>
      <c r="T1221" s="826">
        <v>1</v>
      </c>
      <c r="U1221" s="828">
        <v>0.25</v>
      </c>
    </row>
    <row r="1222" spans="1:21" ht="14.45" customHeight="1" x14ac:dyDescent="0.2">
      <c r="A1222" s="821">
        <v>50</v>
      </c>
      <c r="B1222" s="822" t="s">
        <v>2403</v>
      </c>
      <c r="C1222" s="822" t="s">
        <v>2409</v>
      </c>
      <c r="D1222" s="823" t="s">
        <v>3849</v>
      </c>
      <c r="E1222" s="824" t="s">
        <v>2422</v>
      </c>
      <c r="F1222" s="822" t="s">
        <v>2404</v>
      </c>
      <c r="G1222" s="822" t="s">
        <v>2445</v>
      </c>
      <c r="H1222" s="822" t="s">
        <v>648</v>
      </c>
      <c r="I1222" s="822" t="s">
        <v>2050</v>
      </c>
      <c r="J1222" s="822" t="s">
        <v>1170</v>
      </c>
      <c r="K1222" s="822" t="s">
        <v>2051</v>
      </c>
      <c r="L1222" s="825">
        <v>103.4</v>
      </c>
      <c r="M1222" s="825">
        <v>103.4</v>
      </c>
      <c r="N1222" s="822">
        <v>1</v>
      </c>
      <c r="O1222" s="826">
        <v>0.5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50</v>
      </c>
      <c r="B1223" s="822" t="s">
        <v>2403</v>
      </c>
      <c r="C1223" s="822" t="s">
        <v>2409</v>
      </c>
      <c r="D1223" s="823" t="s">
        <v>3849</v>
      </c>
      <c r="E1223" s="824" t="s">
        <v>2422</v>
      </c>
      <c r="F1223" s="822" t="s">
        <v>2404</v>
      </c>
      <c r="G1223" s="822" t="s">
        <v>2935</v>
      </c>
      <c r="H1223" s="822" t="s">
        <v>648</v>
      </c>
      <c r="I1223" s="822" t="s">
        <v>3583</v>
      </c>
      <c r="J1223" s="822" t="s">
        <v>2069</v>
      </c>
      <c r="K1223" s="822" t="s">
        <v>3584</v>
      </c>
      <c r="L1223" s="825">
        <v>117.46</v>
      </c>
      <c r="M1223" s="825">
        <v>117.46</v>
      </c>
      <c r="N1223" s="822">
        <v>1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50</v>
      </c>
      <c r="B1224" s="822" t="s">
        <v>2403</v>
      </c>
      <c r="C1224" s="822" t="s">
        <v>2409</v>
      </c>
      <c r="D1224" s="823" t="s">
        <v>3849</v>
      </c>
      <c r="E1224" s="824" t="s">
        <v>2422</v>
      </c>
      <c r="F1224" s="822" t="s">
        <v>2404</v>
      </c>
      <c r="G1224" s="822" t="s">
        <v>2935</v>
      </c>
      <c r="H1224" s="822" t="s">
        <v>648</v>
      </c>
      <c r="I1224" s="822" t="s">
        <v>3320</v>
      </c>
      <c r="J1224" s="822" t="s">
        <v>2069</v>
      </c>
      <c r="K1224" s="822" t="s">
        <v>3321</v>
      </c>
      <c r="L1224" s="825">
        <v>234.91</v>
      </c>
      <c r="M1224" s="825">
        <v>469.82</v>
      </c>
      <c r="N1224" s="822">
        <v>2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50</v>
      </c>
      <c r="B1225" s="822" t="s">
        <v>2403</v>
      </c>
      <c r="C1225" s="822" t="s">
        <v>2409</v>
      </c>
      <c r="D1225" s="823" t="s">
        <v>3849</v>
      </c>
      <c r="E1225" s="824" t="s">
        <v>2422</v>
      </c>
      <c r="F1225" s="822" t="s">
        <v>2404</v>
      </c>
      <c r="G1225" s="822" t="s">
        <v>2756</v>
      </c>
      <c r="H1225" s="822" t="s">
        <v>329</v>
      </c>
      <c r="I1225" s="822" t="s">
        <v>3040</v>
      </c>
      <c r="J1225" s="822" t="s">
        <v>2758</v>
      </c>
      <c r="K1225" s="822" t="s">
        <v>3041</v>
      </c>
      <c r="L1225" s="825">
        <v>145.72999999999999</v>
      </c>
      <c r="M1225" s="825">
        <v>145.72999999999999</v>
      </c>
      <c r="N1225" s="822">
        <v>1</v>
      </c>
      <c r="O1225" s="826">
        <v>0.5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50</v>
      </c>
      <c r="B1226" s="822" t="s">
        <v>2403</v>
      </c>
      <c r="C1226" s="822" t="s">
        <v>2409</v>
      </c>
      <c r="D1226" s="823" t="s">
        <v>3849</v>
      </c>
      <c r="E1226" s="824" t="s">
        <v>2422</v>
      </c>
      <c r="F1226" s="822" t="s">
        <v>2404</v>
      </c>
      <c r="G1226" s="822" t="s">
        <v>2762</v>
      </c>
      <c r="H1226" s="822" t="s">
        <v>329</v>
      </c>
      <c r="I1226" s="822" t="s">
        <v>3329</v>
      </c>
      <c r="J1226" s="822" t="s">
        <v>2764</v>
      </c>
      <c r="K1226" s="822" t="s">
        <v>3046</v>
      </c>
      <c r="L1226" s="825">
        <v>21.92</v>
      </c>
      <c r="M1226" s="825">
        <v>43.84</v>
      </c>
      <c r="N1226" s="822">
        <v>2</v>
      </c>
      <c r="O1226" s="826">
        <v>1</v>
      </c>
      <c r="P1226" s="825">
        <v>21.92</v>
      </c>
      <c r="Q1226" s="827">
        <v>0.5</v>
      </c>
      <c r="R1226" s="822">
        <v>1</v>
      </c>
      <c r="S1226" s="827">
        <v>0.5</v>
      </c>
      <c r="T1226" s="826">
        <v>0.5</v>
      </c>
      <c r="U1226" s="828">
        <v>0.5</v>
      </c>
    </row>
    <row r="1227" spans="1:21" ht="14.45" customHeight="1" x14ac:dyDescent="0.2">
      <c r="A1227" s="821">
        <v>50</v>
      </c>
      <c r="B1227" s="822" t="s">
        <v>2403</v>
      </c>
      <c r="C1227" s="822" t="s">
        <v>2409</v>
      </c>
      <c r="D1227" s="823" t="s">
        <v>3849</v>
      </c>
      <c r="E1227" s="824" t="s">
        <v>2422</v>
      </c>
      <c r="F1227" s="822" t="s">
        <v>2404</v>
      </c>
      <c r="G1227" s="822" t="s">
        <v>3047</v>
      </c>
      <c r="H1227" s="822" t="s">
        <v>329</v>
      </c>
      <c r="I1227" s="822" t="s">
        <v>3048</v>
      </c>
      <c r="J1227" s="822" t="s">
        <v>3049</v>
      </c>
      <c r="K1227" s="822" t="s">
        <v>3050</v>
      </c>
      <c r="L1227" s="825">
        <v>0</v>
      </c>
      <c r="M1227" s="825">
        <v>0</v>
      </c>
      <c r="N1227" s="822">
        <v>1</v>
      </c>
      <c r="O1227" s="826">
        <v>1</v>
      </c>
      <c r="P1227" s="825">
        <v>0</v>
      </c>
      <c r="Q1227" s="827"/>
      <c r="R1227" s="822">
        <v>1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50</v>
      </c>
      <c r="B1228" s="822" t="s">
        <v>2403</v>
      </c>
      <c r="C1228" s="822" t="s">
        <v>2409</v>
      </c>
      <c r="D1228" s="823" t="s">
        <v>3849</v>
      </c>
      <c r="E1228" s="824" t="s">
        <v>2422</v>
      </c>
      <c r="F1228" s="822" t="s">
        <v>2404</v>
      </c>
      <c r="G1228" s="822" t="s">
        <v>2766</v>
      </c>
      <c r="H1228" s="822" t="s">
        <v>648</v>
      </c>
      <c r="I1228" s="822" t="s">
        <v>3343</v>
      </c>
      <c r="J1228" s="822" t="s">
        <v>2054</v>
      </c>
      <c r="K1228" s="822" t="s">
        <v>2481</v>
      </c>
      <c r="L1228" s="825">
        <v>68.930000000000007</v>
      </c>
      <c r="M1228" s="825">
        <v>68.930000000000007</v>
      </c>
      <c r="N1228" s="822">
        <v>1</v>
      </c>
      <c r="O1228" s="826">
        <v>1</v>
      </c>
      <c r="P1228" s="825">
        <v>68.930000000000007</v>
      </c>
      <c r="Q1228" s="827">
        <v>1</v>
      </c>
      <c r="R1228" s="822">
        <v>1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50</v>
      </c>
      <c r="B1229" s="822" t="s">
        <v>2403</v>
      </c>
      <c r="C1229" s="822" t="s">
        <v>2409</v>
      </c>
      <c r="D1229" s="823" t="s">
        <v>3849</v>
      </c>
      <c r="E1229" s="824" t="s">
        <v>2422</v>
      </c>
      <c r="F1229" s="822" t="s">
        <v>2404</v>
      </c>
      <c r="G1229" s="822" t="s">
        <v>2766</v>
      </c>
      <c r="H1229" s="822" t="s">
        <v>648</v>
      </c>
      <c r="I1229" s="822" t="s">
        <v>2055</v>
      </c>
      <c r="J1229" s="822" t="s">
        <v>2054</v>
      </c>
      <c r="K1229" s="822" t="s">
        <v>2056</v>
      </c>
      <c r="L1229" s="825">
        <v>7.47</v>
      </c>
      <c r="M1229" s="825">
        <v>7.47</v>
      </c>
      <c r="N1229" s="822">
        <v>1</v>
      </c>
      <c r="O1229" s="826">
        <v>1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50</v>
      </c>
      <c r="B1230" s="822" t="s">
        <v>2403</v>
      </c>
      <c r="C1230" s="822" t="s">
        <v>2409</v>
      </c>
      <c r="D1230" s="823" t="s">
        <v>3849</v>
      </c>
      <c r="E1230" s="824" t="s">
        <v>2422</v>
      </c>
      <c r="F1230" s="822" t="s">
        <v>2404</v>
      </c>
      <c r="G1230" s="822" t="s">
        <v>2766</v>
      </c>
      <c r="H1230" s="822" t="s">
        <v>648</v>
      </c>
      <c r="I1230" s="822" t="s">
        <v>2057</v>
      </c>
      <c r="J1230" s="822" t="s">
        <v>2054</v>
      </c>
      <c r="K1230" s="822" t="s">
        <v>2058</v>
      </c>
      <c r="L1230" s="825">
        <v>11.48</v>
      </c>
      <c r="M1230" s="825">
        <v>34.44</v>
      </c>
      <c r="N1230" s="822">
        <v>3</v>
      </c>
      <c r="O1230" s="826">
        <v>1.5</v>
      </c>
      <c r="P1230" s="825">
        <v>11.48</v>
      </c>
      <c r="Q1230" s="827">
        <v>0.33333333333333337</v>
      </c>
      <c r="R1230" s="822">
        <v>1</v>
      </c>
      <c r="S1230" s="827">
        <v>0.33333333333333331</v>
      </c>
      <c r="T1230" s="826">
        <v>0.5</v>
      </c>
      <c r="U1230" s="828">
        <v>0.33333333333333331</v>
      </c>
    </row>
    <row r="1231" spans="1:21" ht="14.45" customHeight="1" x14ac:dyDescent="0.2">
      <c r="A1231" s="821">
        <v>50</v>
      </c>
      <c r="B1231" s="822" t="s">
        <v>2403</v>
      </c>
      <c r="C1231" s="822" t="s">
        <v>2409</v>
      </c>
      <c r="D1231" s="823" t="s">
        <v>3849</v>
      </c>
      <c r="E1231" s="824" t="s">
        <v>2422</v>
      </c>
      <c r="F1231" s="822" t="s">
        <v>2404</v>
      </c>
      <c r="G1231" s="822" t="s">
        <v>2532</v>
      </c>
      <c r="H1231" s="822" t="s">
        <v>329</v>
      </c>
      <c r="I1231" s="822" t="s">
        <v>2771</v>
      </c>
      <c r="J1231" s="822" t="s">
        <v>2534</v>
      </c>
      <c r="K1231" s="822" t="s">
        <v>2772</v>
      </c>
      <c r="L1231" s="825">
        <v>5788.01</v>
      </c>
      <c r="M1231" s="825">
        <v>11576.02</v>
      </c>
      <c r="N1231" s="822">
        <v>2</v>
      </c>
      <c r="O1231" s="826">
        <v>2</v>
      </c>
      <c r="P1231" s="825">
        <v>11576.02</v>
      </c>
      <c r="Q1231" s="827">
        <v>1</v>
      </c>
      <c r="R1231" s="822">
        <v>2</v>
      </c>
      <c r="S1231" s="827">
        <v>1</v>
      </c>
      <c r="T1231" s="826">
        <v>2</v>
      </c>
      <c r="U1231" s="828">
        <v>1</v>
      </c>
    </row>
    <row r="1232" spans="1:21" ht="14.45" customHeight="1" x14ac:dyDescent="0.2">
      <c r="A1232" s="821">
        <v>50</v>
      </c>
      <c r="B1232" s="822" t="s">
        <v>2403</v>
      </c>
      <c r="C1232" s="822" t="s">
        <v>2409</v>
      </c>
      <c r="D1232" s="823" t="s">
        <v>3849</v>
      </c>
      <c r="E1232" s="824" t="s">
        <v>2422</v>
      </c>
      <c r="F1232" s="822" t="s">
        <v>2404</v>
      </c>
      <c r="G1232" s="822" t="s">
        <v>2536</v>
      </c>
      <c r="H1232" s="822" t="s">
        <v>329</v>
      </c>
      <c r="I1232" s="822" t="s">
        <v>2537</v>
      </c>
      <c r="J1232" s="822" t="s">
        <v>2538</v>
      </c>
      <c r="K1232" s="822" t="s">
        <v>1089</v>
      </c>
      <c r="L1232" s="825">
        <v>130.51</v>
      </c>
      <c r="M1232" s="825">
        <v>130.51</v>
      </c>
      <c r="N1232" s="822">
        <v>1</v>
      </c>
      <c r="O1232" s="826">
        <v>0.5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50</v>
      </c>
      <c r="B1233" s="822" t="s">
        <v>2403</v>
      </c>
      <c r="C1233" s="822" t="s">
        <v>2409</v>
      </c>
      <c r="D1233" s="823" t="s">
        <v>3849</v>
      </c>
      <c r="E1233" s="824" t="s">
        <v>2422</v>
      </c>
      <c r="F1233" s="822" t="s">
        <v>2404</v>
      </c>
      <c r="G1233" s="822" t="s">
        <v>2536</v>
      </c>
      <c r="H1233" s="822" t="s">
        <v>648</v>
      </c>
      <c r="I1233" s="822" t="s">
        <v>3714</v>
      </c>
      <c r="J1233" s="822" t="s">
        <v>1088</v>
      </c>
      <c r="K1233" s="822" t="s">
        <v>775</v>
      </c>
      <c r="L1233" s="825">
        <v>84.83</v>
      </c>
      <c r="M1233" s="825">
        <v>84.83</v>
      </c>
      <c r="N1233" s="822">
        <v>1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50</v>
      </c>
      <c r="B1234" s="822" t="s">
        <v>2403</v>
      </c>
      <c r="C1234" s="822" t="s">
        <v>2409</v>
      </c>
      <c r="D1234" s="823" t="s">
        <v>3849</v>
      </c>
      <c r="E1234" s="824" t="s">
        <v>2422</v>
      </c>
      <c r="F1234" s="822" t="s">
        <v>2404</v>
      </c>
      <c r="G1234" s="822" t="s">
        <v>2536</v>
      </c>
      <c r="H1234" s="822" t="s">
        <v>329</v>
      </c>
      <c r="I1234" s="822" t="s">
        <v>2774</v>
      </c>
      <c r="J1234" s="822" t="s">
        <v>2775</v>
      </c>
      <c r="K1234" s="822" t="s">
        <v>1089</v>
      </c>
      <c r="L1234" s="825">
        <v>130.51</v>
      </c>
      <c r="M1234" s="825">
        <v>130.51</v>
      </c>
      <c r="N1234" s="822">
        <v>1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50</v>
      </c>
      <c r="B1235" s="822" t="s">
        <v>2403</v>
      </c>
      <c r="C1235" s="822" t="s">
        <v>2409</v>
      </c>
      <c r="D1235" s="823" t="s">
        <v>3849</v>
      </c>
      <c r="E1235" s="824" t="s">
        <v>2422</v>
      </c>
      <c r="F1235" s="822" t="s">
        <v>2404</v>
      </c>
      <c r="G1235" s="822" t="s">
        <v>2536</v>
      </c>
      <c r="H1235" s="822" t="s">
        <v>648</v>
      </c>
      <c r="I1235" s="822" t="s">
        <v>2085</v>
      </c>
      <c r="J1235" s="822" t="s">
        <v>1088</v>
      </c>
      <c r="K1235" s="822" t="s">
        <v>1089</v>
      </c>
      <c r="L1235" s="825">
        <v>130.51</v>
      </c>
      <c r="M1235" s="825">
        <v>130.51</v>
      </c>
      <c r="N1235" s="822">
        <v>1</v>
      </c>
      <c r="O1235" s="826">
        <v>0.5</v>
      </c>
      <c r="P1235" s="825">
        <v>130.51</v>
      </c>
      <c r="Q1235" s="827">
        <v>1</v>
      </c>
      <c r="R1235" s="822">
        <v>1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50</v>
      </c>
      <c r="B1236" s="822" t="s">
        <v>2403</v>
      </c>
      <c r="C1236" s="822" t="s">
        <v>2409</v>
      </c>
      <c r="D1236" s="823" t="s">
        <v>3849</v>
      </c>
      <c r="E1236" s="824" t="s">
        <v>2422</v>
      </c>
      <c r="F1236" s="822" t="s">
        <v>2404</v>
      </c>
      <c r="G1236" s="822" t="s">
        <v>2536</v>
      </c>
      <c r="H1236" s="822" t="s">
        <v>329</v>
      </c>
      <c r="I1236" s="822" t="s">
        <v>3058</v>
      </c>
      <c r="J1236" s="822" t="s">
        <v>3059</v>
      </c>
      <c r="K1236" s="822" t="s">
        <v>3060</v>
      </c>
      <c r="L1236" s="825">
        <v>928.81</v>
      </c>
      <c r="M1236" s="825">
        <v>928.81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50</v>
      </c>
      <c r="B1237" s="822" t="s">
        <v>2403</v>
      </c>
      <c r="C1237" s="822" t="s">
        <v>2409</v>
      </c>
      <c r="D1237" s="823" t="s">
        <v>3849</v>
      </c>
      <c r="E1237" s="824" t="s">
        <v>2422</v>
      </c>
      <c r="F1237" s="822" t="s">
        <v>2404</v>
      </c>
      <c r="G1237" s="822" t="s">
        <v>2543</v>
      </c>
      <c r="H1237" s="822" t="s">
        <v>329</v>
      </c>
      <c r="I1237" s="822" t="s">
        <v>2544</v>
      </c>
      <c r="J1237" s="822" t="s">
        <v>1214</v>
      </c>
      <c r="K1237" s="822" t="s">
        <v>2545</v>
      </c>
      <c r="L1237" s="825">
        <v>128.69999999999999</v>
      </c>
      <c r="M1237" s="825">
        <v>1029.6000000000001</v>
      </c>
      <c r="N1237" s="822">
        <v>8</v>
      </c>
      <c r="O1237" s="826">
        <v>4</v>
      </c>
      <c r="P1237" s="825">
        <v>128.69999999999999</v>
      </c>
      <c r="Q1237" s="827">
        <v>0.12499999999999997</v>
      </c>
      <c r="R1237" s="822">
        <v>1</v>
      </c>
      <c r="S1237" s="827">
        <v>0.125</v>
      </c>
      <c r="T1237" s="826">
        <v>0.5</v>
      </c>
      <c r="U1237" s="828">
        <v>0.125</v>
      </c>
    </row>
    <row r="1238" spans="1:21" ht="14.45" customHeight="1" x14ac:dyDescent="0.2">
      <c r="A1238" s="821">
        <v>50</v>
      </c>
      <c r="B1238" s="822" t="s">
        <v>2403</v>
      </c>
      <c r="C1238" s="822" t="s">
        <v>2409</v>
      </c>
      <c r="D1238" s="823" t="s">
        <v>3849</v>
      </c>
      <c r="E1238" s="824" t="s">
        <v>2422</v>
      </c>
      <c r="F1238" s="822" t="s">
        <v>2404</v>
      </c>
      <c r="G1238" s="822" t="s">
        <v>2543</v>
      </c>
      <c r="H1238" s="822" t="s">
        <v>329</v>
      </c>
      <c r="I1238" s="822" t="s">
        <v>2776</v>
      </c>
      <c r="J1238" s="822" t="s">
        <v>1214</v>
      </c>
      <c r="K1238" s="822" t="s">
        <v>2777</v>
      </c>
      <c r="L1238" s="825">
        <v>64.349999999999994</v>
      </c>
      <c r="M1238" s="825">
        <v>900.90000000000009</v>
      </c>
      <c r="N1238" s="822">
        <v>14</v>
      </c>
      <c r="O1238" s="826">
        <v>9</v>
      </c>
      <c r="P1238" s="825">
        <v>193.04999999999998</v>
      </c>
      <c r="Q1238" s="827">
        <v>0.21428571428571425</v>
      </c>
      <c r="R1238" s="822">
        <v>3</v>
      </c>
      <c r="S1238" s="827">
        <v>0.21428571428571427</v>
      </c>
      <c r="T1238" s="826">
        <v>2</v>
      </c>
      <c r="U1238" s="828">
        <v>0.22222222222222221</v>
      </c>
    </row>
    <row r="1239" spans="1:21" ht="14.45" customHeight="1" x14ac:dyDescent="0.2">
      <c r="A1239" s="821">
        <v>50</v>
      </c>
      <c r="B1239" s="822" t="s">
        <v>2403</v>
      </c>
      <c r="C1239" s="822" t="s">
        <v>2409</v>
      </c>
      <c r="D1239" s="823" t="s">
        <v>3849</v>
      </c>
      <c r="E1239" s="824" t="s">
        <v>2422</v>
      </c>
      <c r="F1239" s="822" t="s">
        <v>2404</v>
      </c>
      <c r="G1239" s="822" t="s">
        <v>3062</v>
      </c>
      <c r="H1239" s="822" t="s">
        <v>329</v>
      </c>
      <c r="I1239" s="822" t="s">
        <v>3063</v>
      </c>
      <c r="J1239" s="822" t="s">
        <v>3064</v>
      </c>
      <c r="K1239" s="822" t="s">
        <v>3065</v>
      </c>
      <c r="L1239" s="825">
        <v>829.52</v>
      </c>
      <c r="M1239" s="825">
        <v>829.52</v>
      </c>
      <c r="N1239" s="822">
        <v>1</v>
      </c>
      <c r="O1239" s="826">
        <v>0.5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50</v>
      </c>
      <c r="B1240" s="822" t="s">
        <v>2403</v>
      </c>
      <c r="C1240" s="822" t="s">
        <v>2409</v>
      </c>
      <c r="D1240" s="823" t="s">
        <v>3849</v>
      </c>
      <c r="E1240" s="824" t="s">
        <v>2422</v>
      </c>
      <c r="F1240" s="822" t="s">
        <v>2404</v>
      </c>
      <c r="G1240" s="822" t="s">
        <v>3066</v>
      </c>
      <c r="H1240" s="822" t="s">
        <v>648</v>
      </c>
      <c r="I1240" s="822" t="s">
        <v>2177</v>
      </c>
      <c r="J1240" s="822" t="s">
        <v>1137</v>
      </c>
      <c r="K1240" s="822" t="s">
        <v>1139</v>
      </c>
      <c r="L1240" s="825">
        <v>0</v>
      </c>
      <c r="M1240" s="825">
        <v>0</v>
      </c>
      <c r="N1240" s="822">
        <v>1</v>
      </c>
      <c r="O1240" s="826">
        <v>0.5</v>
      </c>
      <c r="P1240" s="825">
        <v>0</v>
      </c>
      <c r="Q1240" s="827"/>
      <c r="R1240" s="822">
        <v>1</v>
      </c>
      <c r="S1240" s="827">
        <v>1</v>
      </c>
      <c r="T1240" s="826">
        <v>0.5</v>
      </c>
      <c r="U1240" s="828">
        <v>1</v>
      </c>
    </row>
    <row r="1241" spans="1:21" ht="14.45" customHeight="1" x14ac:dyDescent="0.2">
      <c r="A1241" s="821">
        <v>50</v>
      </c>
      <c r="B1241" s="822" t="s">
        <v>2403</v>
      </c>
      <c r="C1241" s="822" t="s">
        <v>2409</v>
      </c>
      <c r="D1241" s="823" t="s">
        <v>3849</v>
      </c>
      <c r="E1241" s="824" t="s">
        <v>2422</v>
      </c>
      <c r="F1241" s="822" t="s">
        <v>2404</v>
      </c>
      <c r="G1241" s="822" t="s">
        <v>2546</v>
      </c>
      <c r="H1241" s="822" t="s">
        <v>329</v>
      </c>
      <c r="I1241" s="822" t="s">
        <v>2547</v>
      </c>
      <c r="J1241" s="822" t="s">
        <v>1291</v>
      </c>
      <c r="K1241" s="822" t="s">
        <v>2548</v>
      </c>
      <c r="L1241" s="825">
        <v>42.08</v>
      </c>
      <c r="M1241" s="825">
        <v>336.64</v>
      </c>
      <c r="N1241" s="822">
        <v>8</v>
      </c>
      <c r="O1241" s="826">
        <v>5</v>
      </c>
      <c r="P1241" s="825">
        <v>84.16</v>
      </c>
      <c r="Q1241" s="827">
        <v>0.25</v>
      </c>
      <c r="R1241" s="822">
        <v>2</v>
      </c>
      <c r="S1241" s="827">
        <v>0.25</v>
      </c>
      <c r="T1241" s="826">
        <v>1.5</v>
      </c>
      <c r="U1241" s="828">
        <v>0.3</v>
      </c>
    </row>
    <row r="1242" spans="1:21" ht="14.45" customHeight="1" x14ac:dyDescent="0.2">
      <c r="A1242" s="821">
        <v>50</v>
      </c>
      <c r="B1242" s="822" t="s">
        <v>2403</v>
      </c>
      <c r="C1242" s="822" t="s">
        <v>2409</v>
      </c>
      <c r="D1242" s="823" t="s">
        <v>3849</v>
      </c>
      <c r="E1242" s="824" t="s">
        <v>2422</v>
      </c>
      <c r="F1242" s="822" t="s">
        <v>2404</v>
      </c>
      <c r="G1242" s="822" t="s">
        <v>2786</v>
      </c>
      <c r="H1242" s="822" t="s">
        <v>329</v>
      </c>
      <c r="I1242" s="822" t="s">
        <v>3715</v>
      </c>
      <c r="J1242" s="822" t="s">
        <v>727</v>
      </c>
      <c r="K1242" s="822" t="s">
        <v>2788</v>
      </c>
      <c r="L1242" s="825">
        <v>0</v>
      </c>
      <c r="M1242" s="825">
        <v>0</v>
      </c>
      <c r="N1242" s="822">
        <v>1</v>
      </c>
      <c r="O1242" s="826">
        <v>0.5</v>
      </c>
      <c r="P1242" s="825"/>
      <c r="Q1242" s="827"/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50</v>
      </c>
      <c r="B1243" s="822" t="s">
        <v>2403</v>
      </c>
      <c r="C1243" s="822" t="s">
        <v>2409</v>
      </c>
      <c r="D1243" s="823" t="s">
        <v>3849</v>
      </c>
      <c r="E1243" s="824" t="s">
        <v>2422</v>
      </c>
      <c r="F1243" s="822" t="s">
        <v>2404</v>
      </c>
      <c r="G1243" s="822" t="s">
        <v>2786</v>
      </c>
      <c r="H1243" s="822" t="s">
        <v>329</v>
      </c>
      <c r="I1243" s="822" t="s">
        <v>2787</v>
      </c>
      <c r="J1243" s="822" t="s">
        <v>1419</v>
      </c>
      <c r="K1243" s="822" t="s">
        <v>2788</v>
      </c>
      <c r="L1243" s="825">
        <v>42.54</v>
      </c>
      <c r="M1243" s="825">
        <v>42.54</v>
      </c>
      <c r="N1243" s="822">
        <v>1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50</v>
      </c>
      <c r="B1244" s="822" t="s">
        <v>2403</v>
      </c>
      <c r="C1244" s="822" t="s">
        <v>2409</v>
      </c>
      <c r="D1244" s="823" t="s">
        <v>3849</v>
      </c>
      <c r="E1244" s="824" t="s">
        <v>2422</v>
      </c>
      <c r="F1244" s="822" t="s">
        <v>2404</v>
      </c>
      <c r="G1244" s="822" t="s">
        <v>2786</v>
      </c>
      <c r="H1244" s="822" t="s">
        <v>329</v>
      </c>
      <c r="I1244" s="822" t="s">
        <v>3592</v>
      </c>
      <c r="J1244" s="822" t="s">
        <v>727</v>
      </c>
      <c r="K1244" s="822" t="s">
        <v>728</v>
      </c>
      <c r="L1244" s="825">
        <v>59.56</v>
      </c>
      <c r="M1244" s="825">
        <v>357.36</v>
      </c>
      <c r="N1244" s="822">
        <v>6</v>
      </c>
      <c r="O1244" s="826">
        <v>4</v>
      </c>
      <c r="P1244" s="825">
        <v>119.12</v>
      </c>
      <c r="Q1244" s="827">
        <v>0.33333333333333331</v>
      </c>
      <c r="R1244" s="822">
        <v>2</v>
      </c>
      <c r="S1244" s="827">
        <v>0.33333333333333331</v>
      </c>
      <c r="T1244" s="826">
        <v>1.5</v>
      </c>
      <c r="U1244" s="828">
        <v>0.375</v>
      </c>
    </row>
    <row r="1245" spans="1:21" ht="14.45" customHeight="1" x14ac:dyDescent="0.2">
      <c r="A1245" s="821">
        <v>50</v>
      </c>
      <c r="B1245" s="822" t="s">
        <v>2403</v>
      </c>
      <c r="C1245" s="822" t="s">
        <v>2409</v>
      </c>
      <c r="D1245" s="823" t="s">
        <v>3849</v>
      </c>
      <c r="E1245" s="824" t="s">
        <v>2422</v>
      </c>
      <c r="F1245" s="822" t="s">
        <v>2404</v>
      </c>
      <c r="G1245" s="822" t="s">
        <v>2549</v>
      </c>
      <c r="H1245" s="822" t="s">
        <v>329</v>
      </c>
      <c r="I1245" s="822" t="s">
        <v>2550</v>
      </c>
      <c r="J1245" s="822" t="s">
        <v>1423</v>
      </c>
      <c r="K1245" s="822" t="s">
        <v>2551</v>
      </c>
      <c r="L1245" s="825">
        <v>219.37</v>
      </c>
      <c r="M1245" s="825">
        <v>1974.3300000000002</v>
      </c>
      <c r="N1245" s="822">
        <v>9</v>
      </c>
      <c r="O1245" s="826">
        <v>3.5</v>
      </c>
      <c r="P1245" s="825">
        <v>438.74</v>
      </c>
      <c r="Q1245" s="827">
        <v>0.22222222222222221</v>
      </c>
      <c r="R1245" s="822">
        <v>2</v>
      </c>
      <c r="S1245" s="827">
        <v>0.22222222222222221</v>
      </c>
      <c r="T1245" s="826">
        <v>0.5</v>
      </c>
      <c r="U1245" s="828">
        <v>0.14285714285714285</v>
      </c>
    </row>
    <row r="1246" spans="1:21" ht="14.45" customHeight="1" x14ac:dyDescent="0.2">
      <c r="A1246" s="821">
        <v>50</v>
      </c>
      <c r="B1246" s="822" t="s">
        <v>2403</v>
      </c>
      <c r="C1246" s="822" t="s">
        <v>2409</v>
      </c>
      <c r="D1246" s="823" t="s">
        <v>3849</v>
      </c>
      <c r="E1246" s="824" t="s">
        <v>2422</v>
      </c>
      <c r="F1246" s="822" t="s">
        <v>2404</v>
      </c>
      <c r="G1246" s="822" t="s">
        <v>3395</v>
      </c>
      <c r="H1246" s="822" t="s">
        <v>648</v>
      </c>
      <c r="I1246" s="822" t="s">
        <v>2087</v>
      </c>
      <c r="J1246" s="822" t="s">
        <v>924</v>
      </c>
      <c r="K1246" s="822" t="s">
        <v>2088</v>
      </c>
      <c r="L1246" s="825">
        <v>100.1</v>
      </c>
      <c r="M1246" s="825">
        <v>100.1</v>
      </c>
      <c r="N1246" s="822">
        <v>1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50</v>
      </c>
      <c r="B1247" s="822" t="s">
        <v>2403</v>
      </c>
      <c r="C1247" s="822" t="s">
        <v>2409</v>
      </c>
      <c r="D1247" s="823" t="s">
        <v>3849</v>
      </c>
      <c r="E1247" s="824" t="s">
        <v>2422</v>
      </c>
      <c r="F1247" s="822" t="s">
        <v>2404</v>
      </c>
      <c r="G1247" s="822" t="s">
        <v>2556</v>
      </c>
      <c r="H1247" s="822" t="s">
        <v>329</v>
      </c>
      <c r="I1247" s="822" t="s">
        <v>2557</v>
      </c>
      <c r="J1247" s="822" t="s">
        <v>1239</v>
      </c>
      <c r="K1247" s="822" t="s">
        <v>2558</v>
      </c>
      <c r="L1247" s="825">
        <v>79.11</v>
      </c>
      <c r="M1247" s="825">
        <v>79.11</v>
      </c>
      <c r="N1247" s="822">
        <v>1</v>
      </c>
      <c r="O1247" s="826">
        <v>0.5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50</v>
      </c>
      <c r="B1248" s="822" t="s">
        <v>2403</v>
      </c>
      <c r="C1248" s="822" t="s">
        <v>2409</v>
      </c>
      <c r="D1248" s="823" t="s">
        <v>3849</v>
      </c>
      <c r="E1248" s="824" t="s">
        <v>2422</v>
      </c>
      <c r="F1248" s="822" t="s">
        <v>2404</v>
      </c>
      <c r="G1248" s="822" t="s">
        <v>2556</v>
      </c>
      <c r="H1248" s="822" t="s">
        <v>329</v>
      </c>
      <c r="I1248" s="822" t="s">
        <v>3716</v>
      </c>
      <c r="J1248" s="822" t="s">
        <v>2790</v>
      </c>
      <c r="K1248" s="822" t="s">
        <v>3069</v>
      </c>
      <c r="L1248" s="825">
        <v>73.83</v>
      </c>
      <c r="M1248" s="825">
        <v>147.66</v>
      </c>
      <c r="N1248" s="822">
        <v>2</v>
      </c>
      <c r="O1248" s="826">
        <v>1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50</v>
      </c>
      <c r="B1249" s="822" t="s">
        <v>2403</v>
      </c>
      <c r="C1249" s="822" t="s">
        <v>2409</v>
      </c>
      <c r="D1249" s="823" t="s">
        <v>3849</v>
      </c>
      <c r="E1249" s="824" t="s">
        <v>2422</v>
      </c>
      <c r="F1249" s="822" t="s">
        <v>2404</v>
      </c>
      <c r="G1249" s="822" t="s">
        <v>2556</v>
      </c>
      <c r="H1249" s="822" t="s">
        <v>329</v>
      </c>
      <c r="I1249" s="822" t="s">
        <v>3717</v>
      </c>
      <c r="J1249" s="822" t="s">
        <v>3718</v>
      </c>
      <c r="K1249" s="822" t="s">
        <v>1089</v>
      </c>
      <c r="L1249" s="825">
        <v>39.549999999999997</v>
      </c>
      <c r="M1249" s="825">
        <v>39.549999999999997</v>
      </c>
      <c r="N1249" s="822">
        <v>1</v>
      </c>
      <c r="O1249" s="826">
        <v>1</v>
      </c>
      <c r="P1249" s="825">
        <v>39.549999999999997</v>
      </c>
      <c r="Q1249" s="827">
        <v>1</v>
      </c>
      <c r="R1249" s="822">
        <v>1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50</v>
      </c>
      <c r="B1250" s="822" t="s">
        <v>2403</v>
      </c>
      <c r="C1250" s="822" t="s">
        <v>2409</v>
      </c>
      <c r="D1250" s="823" t="s">
        <v>3849</v>
      </c>
      <c r="E1250" s="824" t="s">
        <v>2422</v>
      </c>
      <c r="F1250" s="822" t="s">
        <v>2404</v>
      </c>
      <c r="G1250" s="822" t="s">
        <v>2805</v>
      </c>
      <c r="H1250" s="822" t="s">
        <v>648</v>
      </c>
      <c r="I1250" s="822" t="s">
        <v>3412</v>
      </c>
      <c r="J1250" s="822" t="s">
        <v>2810</v>
      </c>
      <c r="K1250" s="822" t="s">
        <v>3413</v>
      </c>
      <c r="L1250" s="825">
        <v>103.72</v>
      </c>
      <c r="M1250" s="825">
        <v>103.72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50</v>
      </c>
      <c r="B1251" s="822" t="s">
        <v>2403</v>
      </c>
      <c r="C1251" s="822" t="s">
        <v>2409</v>
      </c>
      <c r="D1251" s="823" t="s">
        <v>3849</v>
      </c>
      <c r="E1251" s="824" t="s">
        <v>2422</v>
      </c>
      <c r="F1251" s="822" t="s">
        <v>2404</v>
      </c>
      <c r="G1251" s="822" t="s">
        <v>2559</v>
      </c>
      <c r="H1251" s="822" t="s">
        <v>329</v>
      </c>
      <c r="I1251" s="822" t="s">
        <v>2560</v>
      </c>
      <c r="J1251" s="822" t="s">
        <v>2561</v>
      </c>
      <c r="K1251" s="822" t="s">
        <v>2562</v>
      </c>
      <c r="L1251" s="825">
        <v>93.43</v>
      </c>
      <c r="M1251" s="825">
        <v>840.87000000000012</v>
      </c>
      <c r="N1251" s="822">
        <v>9</v>
      </c>
      <c r="O1251" s="826">
        <v>6.5</v>
      </c>
      <c r="P1251" s="825">
        <v>280.29000000000002</v>
      </c>
      <c r="Q1251" s="827">
        <v>0.33333333333333331</v>
      </c>
      <c r="R1251" s="822">
        <v>3</v>
      </c>
      <c r="S1251" s="827">
        <v>0.33333333333333331</v>
      </c>
      <c r="T1251" s="826">
        <v>2.5</v>
      </c>
      <c r="U1251" s="828">
        <v>0.38461538461538464</v>
      </c>
    </row>
    <row r="1252" spans="1:21" ht="14.45" customHeight="1" x14ac:dyDescent="0.2">
      <c r="A1252" s="821">
        <v>50</v>
      </c>
      <c r="B1252" s="822" t="s">
        <v>2403</v>
      </c>
      <c r="C1252" s="822" t="s">
        <v>2409</v>
      </c>
      <c r="D1252" s="823" t="s">
        <v>3849</v>
      </c>
      <c r="E1252" s="824" t="s">
        <v>2422</v>
      </c>
      <c r="F1252" s="822" t="s">
        <v>2404</v>
      </c>
      <c r="G1252" s="822" t="s">
        <v>3419</v>
      </c>
      <c r="H1252" s="822" t="s">
        <v>648</v>
      </c>
      <c r="I1252" s="822" t="s">
        <v>3719</v>
      </c>
      <c r="J1252" s="822" t="s">
        <v>2065</v>
      </c>
      <c r="K1252" s="822" t="s">
        <v>3720</v>
      </c>
      <c r="L1252" s="825">
        <v>64.33</v>
      </c>
      <c r="M1252" s="825">
        <v>64.33</v>
      </c>
      <c r="N1252" s="822">
        <v>1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50</v>
      </c>
      <c r="B1253" s="822" t="s">
        <v>2403</v>
      </c>
      <c r="C1253" s="822" t="s">
        <v>2409</v>
      </c>
      <c r="D1253" s="823" t="s">
        <v>3849</v>
      </c>
      <c r="E1253" s="824" t="s">
        <v>2422</v>
      </c>
      <c r="F1253" s="822" t="s">
        <v>2404</v>
      </c>
      <c r="G1253" s="822" t="s">
        <v>3074</v>
      </c>
      <c r="H1253" s="822" t="s">
        <v>329</v>
      </c>
      <c r="I1253" s="822" t="s">
        <v>3075</v>
      </c>
      <c r="J1253" s="822" t="s">
        <v>3076</v>
      </c>
      <c r="K1253" s="822" t="s">
        <v>3077</v>
      </c>
      <c r="L1253" s="825">
        <v>65.989999999999995</v>
      </c>
      <c r="M1253" s="825">
        <v>65.989999999999995</v>
      </c>
      <c r="N1253" s="822">
        <v>1</v>
      </c>
      <c r="O1253" s="826">
        <v>0.5</v>
      </c>
      <c r="P1253" s="825">
        <v>65.989999999999995</v>
      </c>
      <c r="Q1253" s="827">
        <v>1</v>
      </c>
      <c r="R1253" s="822">
        <v>1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50</v>
      </c>
      <c r="B1254" s="822" t="s">
        <v>2403</v>
      </c>
      <c r="C1254" s="822" t="s">
        <v>2409</v>
      </c>
      <c r="D1254" s="823" t="s">
        <v>3849</v>
      </c>
      <c r="E1254" s="824" t="s">
        <v>2422</v>
      </c>
      <c r="F1254" s="822" t="s">
        <v>2404</v>
      </c>
      <c r="G1254" s="822" t="s">
        <v>3721</v>
      </c>
      <c r="H1254" s="822" t="s">
        <v>329</v>
      </c>
      <c r="I1254" s="822" t="s">
        <v>3722</v>
      </c>
      <c r="J1254" s="822" t="s">
        <v>3723</v>
      </c>
      <c r="K1254" s="822" t="s">
        <v>2721</v>
      </c>
      <c r="L1254" s="825">
        <v>67.41</v>
      </c>
      <c r="M1254" s="825">
        <v>67.41</v>
      </c>
      <c r="N1254" s="822">
        <v>1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50</v>
      </c>
      <c r="B1255" s="822" t="s">
        <v>2403</v>
      </c>
      <c r="C1255" s="822" t="s">
        <v>2409</v>
      </c>
      <c r="D1255" s="823" t="s">
        <v>3849</v>
      </c>
      <c r="E1255" s="824" t="s">
        <v>2422</v>
      </c>
      <c r="F1255" s="822" t="s">
        <v>2404</v>
      </c>
      <c r="G1255" s="822" t="s">
        <v>1300</v>
      </c>
      <c r="H1255" s="822" t="s">
        <v>648</v>
      </c>
      <c r="I1255" s="822" t="s">
        <v>1934</v>
      </c>
      <c r="J1255" s="822" t="s">
        <v>1935</v>
      </c>
      <c r="K1255" s="822" t="s">
        <v>1936</v>
      </c>
      <c r="L1255" s="825">
        <v>93.75</v>
      </c>
      <c r="M1255" s="825">
        <v>93.75</v>
      </c>
      <c r="N1255" s="822">
        <v>1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50</v>
      </c>
      <c r="B1256" s="822" t="s">
        <v>2403</v>
      </c>
      <c r="C1256" s="822" t="s">
        <v>2409</v>
      </c>
      <c r="D1256" s="823" t="s">
        <v>3849</v>
      </c>
      <c r="E1256" s="824" t="s">
        <v>2422</v>
      </c>
      <c r="F1256" s="822" t="s">
        <v>2404</v>
      </c>
      <c r="G1256" s="822" t="s">
        <v>1300</v>
      </c>
      <c r="H1256" s="822" t="s">
        <v>648</v>
      </c>
      <c r="I1256" s="822" t="s">
        <v>1937</v>
      </c>
      <c r="J1256" s="822" t="s">
        <v>1935</v>
      </c>
      <c r="K1256" s="822" t="s">
        <v>1938</v>
      </c>
      <c r="L1256" s="825">
        <v>184.74</v>
      </c>
      <c r="M1256" s="825">
        <v>1293.18</v>
      </c>
      <c r="N1256" s="822">
        <v>7</v>
      </c>
      <c r="O1256" s="826">
        <v>4</v>
      </c>
      <c r="P1256" s="825">
        <v>369.48</v>
      </c>
      <c r="Q1256" s="827">
        <v>0.2857142857142857</v>
      </c>
      <c r="R1256" s="822">
        <v>2</v>
      </c>
      <c r="S1256" s="827">
        <v>0.2857142857142857</v>
      </c>
      <c r="T1256" s="826">
        <v>1</v>
      </c>
      <c r="U1256" s="828">
        <v>0.25</v>
      </c>
    </row>
    <row r="1257" spans="1:21" ht="14.45" customHeight="1" x14ac:dyDescent="0.2">
      <c r="A1257" s="821">
        <v>50</v>
      </c>
      <c r="B1257" s="822" t="s">
        <v>2403</v>
      </c>
      <c r="C1257" s="822" t="s">
        <v>2409</v>
      </c>
      <c r="D1257" s="823" t="s">
        <v>3849</v>
      </c>
      <c r="E1257" s="824" t="s">
        <v>2422</v>
      </c>
      <c r="F1257" s="822" t="s">
        <v>2404</v>
      </c>
      <c r="G1257" s="822" t="s">
        <v>1300</v>
      </c>
      <c r="H1257" s="822" t="s">
        <v>648</v>
      </c>
      <c r="I1257" s="822" t="s">
        <v>1939</v>
      </c>
      <c r="J1257" s="822" t="s">
        <v>1940</v>
      </c>
      <c r="K1257" s="822" t="s">
        <v>1941</v>
      </c>
      <c r="L1257" s="825">
        <v>120.61</v>
      </c>
      <c r="M1257" s="825">
        <v>361.83</v>
      </c>
      <c r="N1257" s="822">
        <v>3</v>
      </c>
      <c r="O1257" s="826">
        <v>1.5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50</v>
      </c>
      <c r="B1258" s="822" t="s">
        <v>2403</v>
      </c>
      <c r="C1258" s="822" t="s">
        <v>2409</v>
      </c>
      <c r="D1258" s="823" t="s">
        <v>3849</v>
      </c>
      <c r="E1258" s="824" t="s">
        <v>2422</v>
      </c>
      <c r="F1258" s="822" t="s">
        <v>2404</v>
      </c>
      <c r="G1258" s="822" t="s">
        <v>2830</v>
      </c>
      <c r="H1258" s="822" t="s">
        <v>648</v>
      </c>
      <c r="I1258" s="822" t="s">
        <v>2222</v>
      </c>
      <c r="J1258" s="822" t="s">
        <v>1321</v>
      </c>
      <c r="K1258" s="822" t="s">
        <v>2223</v>
      </c>
      <c r="L1258" s="825">
        <v>0</v>
      </c>
      <c r="M1258" s="825">
        <v>0</v>
      </c>
      <c r="N1258" s="822">
        <v>2</v>
      </c>
      <c r="O1258" s="826">
        <v>2</v>
      </c>
      <c r="P1258" s="825">
        <v>0</v>
      </c>
      <c r="Q1258" s="827"/>
      <c r="R1258" s="822">
        <v>1</v>
      </c>
      <c r="S1258" s="827">
        <v>0.5</v>
      </c>
      <c r="T1258" s="826">
        <v>1</v>
      </c>
      <c r="U1258" s="828">
        <v>0.5</v>
      </c>
    </row>
    <row r="1259" spans="1:21" ht="14.45" customHeight="1" x14ac:dyDescent="0.2">
      <c r="A1259" s="821">
        <v>50</v>
      </c>
      <c r="B1259" s="822" t="s">
        <v>2403</v>
      </c>
      <c r="C1259" s="822" t="s">
        <v>2409</v>
      </c>
      <c r="D1259" s="823" t="s">
        <v>3849</v>
      </c>
      <c r="E1259" s="824" t="s">
        <v>2422</v>
      </c>
      <c r="F1259" s="822" t="s">
        <v>2404</v>
      </c>
      <c r="G1259" s="822" t="s">
        <v>2563</v>
      </c>
      <c r="H1259" s="822" t="s">
        <v>648</v>
      </c>
      <c r="I1259" s="822" t="s">
        <v>1972</v>
      </c>
      <c r="J1259" s="822" t="s">
        <v>1970</v>
      </c>
      <c r="K1259" s="822" t="s">
        <v>1973</v>
      </c>
      <c r="L1259" s="825">
        <v>1771.84</v>
      </c>
      <c r="M1259" s="825">
        <v>3543.68</v>
      </c>
      <c r="N1259" s="822">
        <v>2</v>
      </c>
      <c r="O1259" s="826">
        <v>1.5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50</v>
      </c>
      <c r="B1260" s="822" t="s">
        <v>2403</v>
      </c>
      <c r="C1260" s="822" t="s">
        <v>2409</v>
      </c>
      <c r="D1260" s="823" t="s">
        <v>3849</v>
      </c>
      <c r="E1260" s="824" t="s">
        <v>2422</v>
      </c>
      <c r="F1260" s="822" t="s">
        <v>2404</v>
      </c>
      <c r="G1260" s="822" t="s">
        <v>2563</v>
      </c>
      <c r="H1260" s="822" t="s">
        <v>648</v>
      </c>
      <c r="I1260" s="822" t="s">
        <v>1972</v>
      </c>
      <c r="J1260" s="822" t="s">
        <v>1970</v>
      </c>
      <c r="K1260" s="822" t="s">
        <v>1973</v>
      </c>
      <c r="L1260" s="825">
        <v>1906.97</v>
      </c>
      <c r="M1260" s="825">
        <v>1906.97</v>
      </c>
      <c r="N1260" s="822">
        <v>1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50</v>
      </c>
      <c r="B1261" s="822" t="s">
        <v>2403</v>
      </c>
      <c r="C1261" s="822" t="s">
        <v>2409</v>
      </c>
      <c r="D1261" s="823" t="s">
        <v>3849</v>
      </c>
      <c r="E1261" s="824" t="s">
        <v>2422</v>
      </c>
      <c r="F1261" s="822" t="s">
        <v>2404</v>
      </c>
      <c r="G1261" s="822" t="s">
        <v>2563</v>
      </c>
      <c r="H1261" s="822" t="s">
        <v>648</v>
      </c>
      <c r="I1261" s="822" t="s">
        <v>3724</v>
      </c>
      <c r="J1261" s="822" t="s">
        <v>1970</v>
      </c>
      <c r="K1261" s="822" t="s">
        <v>3725</v>
      </c>
      <c r="L1261" s="825">
        <v>1544.99</v>
      </c>
      <c r="M1261" s="825">
        <v>1544.99</v>
      </c>
      <c r="N1261" s="822">
        <v>1</v>
      </c>
      <c r="O1261" s="826">
        <v>0.5</v>
      </c>
      <c r="P1261" s="825">
        <v>1544.99</v>
      </c>
      <c r="Q1261" s="827">
        <v>1</v>
      </c>
      <c r="R1261" s="822">
        <v>1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50</v>
      </c>
      <c r="B1262" s="822" t="s">
        <v>2403</v>
      </c>
      <c r="C1262" s="822" t="s">
        <v>2409</v>
      </c>
      <c r="D1262" s="823" t="s">
        <v>3849</v>
      </c>
      <c r="E1262" s="824" t="s">
        <v>2422</v>
      </c>
      <c r="F1262" s="822" t="s">
        <v>2404</v>
      </c>
      <c r="G1262" s="822" t="s">
        <v>3726</v>
      </c>
      <c r="H1262" s="822" t="s">
        <v>329</v>
      </c>
      <c r="I1262" s="822" t="s">
        <v>3727</v>
      </c>
      <c r="J1262" s="822" t="s">
        <v>3728</v>
      </c>
      <c r="K1262" s="822" t="s">
        <v>3729</v>
      </c>
      <c r="L1262" s="825">
        <v>417.82</v>
      </c>
      <c r="M1262" s="825">
        <v>417.82</v>
      </c>
      <c r="N1262" s="822">
        <v>1</v>
      </c>
      <c r="O1262" s="826">
        <v>1</v>
      </c>
      <c r="P1262" s="825">
        <v>417.82</v>
      </c>
      <c r="Q1262" s="827">
        <v>1</v>
      </c>
      <c r="R1262" s="822">
        <v>1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50</v>
      </c>
      <c r="B1263" s="822" t="s">
        <v>2403</v>
      </c>
      <c r="C1263" s="822" t="s">
        <v>2409</v>
      </c>
      <c r="D1263" s="823" t="s">
        <v>3849</v>
      </c>
      <c r="E1263" s="824" t="s">
        <v>2422</v>
      </c>
      <c r="F1263" s="822" t="s">
        <v>2404</v>
      </c>
      <c r="G1263" s="822" t="s">
        <v>2837</v>
      </c>
      <c r="H1263" s="822" t="s">
        <v>329</v>
      </c>
      <c r="I1263" s="822" t="s">
        <v>2841</v>
      </c>
      <c r="J1263" s="822" t="s">
        <v>2839</v>
      </c>
      <c r="K1263" s="822" t="s">
        <v>2842</v>
      </c>
      <c r="L1263" s="825">
        <v>218.32</v>
      </c>
      <c r="M1263" s="825">
        <v>218.32</v>
      </c>
      <c r="N1263" s="822">
        <v>1</v>
      </c>
      <c r="O1263" s="826">
        <v>0.5</v>
      </c>
      <c r="P1263" s="825">
        <v>218.32</v>
      </c>
      <c r="Q1263" s="827">
        <v>1</v>
      </c>
      <c r="R1263" s="822">
        <v>1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50</v>
      </c>
      <c r="B1264" s="822" t="s">
        <v>2403</v>
      </c>
      <c r="C1264" s="822" t="s">
        <v>2409</v>
      </c>
      <c r="D1264" s="823" t="s">
        <v>3849</v>
      </c>
      <c r="E1264" s="824" t="s">
        <v>2422</v>
      </c>
      <c r="F1264" s="822" t="s">
        <v>2404</v>
      </c>
      <c r="G1264" s="822" t="s">
        <v>3082</v>
      </c>
      <c r="H1264" s="822" t="s">
        <v>648</v>
      </c>
      <c r="I1264" s="822" t="s">
        <v>3730</v>
      </c>
      <c r="J1264" s="822" t="s">
        <v>3479</v>
      </c>
      <c r="K1264" s="822" t="s">
        <v>3731</v>
      </c>
      <c r="L1264" s="825">
        <v>755.17</v>
      </c>
      <c r="M1264" s="825">
        <v>2265.5099999999998</v>
      </c>
      <c r="N1264" s="822">
        <v>3</v>
      </c>
      <c r="O1264" s="826">
        <v>1.5</v>
      </c>
      <c r="P1264" s="825">
        <v>755.17</v>
      </c>
      <c r="Q1264" s="827">
        <v>0.33333333333333337</v>
      </c>
      <c r="R1264" s="822">
        <v>1</v>
      </c>
      <c r="S1264" s="827">
        <v>0.33333333333333331</v>
      </c>
      <c r="T1264" s="826">
        <v>0.5</v>
      </c>
      <c r="U1264" s="828">
        <v>0.33333333333333331</v>
      </c>
    </row>
    <row r="1265" spans="1:21" ht="14.45" customHeight="1" x14ac:dyDescent="0.2">
      <c r="A1265" s="821">
        <v>50</v>
      </c>
      <c r="B1265" s="822" t="s">
        <v>2403</v>
      </c>
      <c r="C1265" s="822" t="s">
        <v>2409</v>
      </c>
      <c r="D1265" s="823" t="s">
        <v>3849</v>
      </c>
      <c r="E1265" s="824" t="s">
        <v>2422</v>
      </c>
      <c r="F1265" s="822" t="s">
        <v>2404</v>
      </c>
      <c r="G1265" s="822" t="s">
        <v>2451</v>
      </c>
      <c r="H1265" s="822" t="s">
        <v>648</v>
      </c>
      <c r="I1265" s="822" t="s">
        <v>3732</v>
      </c>
      <c r="J1265" s="822" t="s">
        <v>2453</v>
      </c>
      <c r="K1265" s="822" t="s">
        <v>3733</v>
      </c>
      <c r="L1265" s="825">
        <v>33.549999999999997</v>
      </c>
      <c r="M1265" s="825">
        <v>33.549999999999997</v>
      </c>
      <c r="N1265" s="822">
        <v>1</v>
      </c>
      <c r="O1265" s="826">
        <v>0.5</v>
      </c>
      <c r="P1265" s="825">
        <v>33.549999999999997</v>
      </c>
      <c r="Q1265" s="827">
        <v>1</v>
      </c>
      <c r="R1265" s="822">
        <v>1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50</v>
      </c>
      <c r="B1266" s="822" t="s">
        <v>2403</v>
      </c>
      <c r="C1266" s="822" t="s">
        <v>2409</v>
      </c>
      <c r="D1266" s="823" t="s">
        <v>3849</v>
      </c>
      <c r="E1266" s="824" t="s">
        <v>2422</v>
      </c>
      <c r="F1266" s="822" t="s">
        <v>2404</v>
      </c>
      <c r="G1266" s="822" t="s">
        <v>2451</v>
      </c>
      <c r="H1266" s="822" t="s">
        <v>329</v>
      </c>
      <c r="I1266" s="822" t="s">
        <v>2846</v>
      </c>
      <c r="J1266" s="822" t="s">
        <v>2453</v>
      </c>
      <c r="K1266" s="822" t="s">
        <v>2847</v>
      </c>
      <c r="L1266" s="825">
        <v>99.94</v>
      </c>
      <c r="M1266" s="825">
        <v>99.94</v>
      </c>
      <c r="N1266" s="822">
        <v>1</v>
      </c>
      <c r="O1266" s="826">
        <v>0.5</v>
      </c>
      <c r="P1266" s="825">
        <v>99.94</v>
      </c>
      <c r="Q1266" s="827">
        <v>1</v>
      </c>
      <c r="R1266" s="822">
        <v>1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50</v>
      </c>
      <c r="B1267" s="822" t="s">
        <v>2403</v>
      </c>
      <c r="C1267" s="822" t="s">
        <v>2409</v>
      </c>
      <c r="D1267" s="823" t="s">
        <v>3849</v>
      </c>
      <c r="E1267" s="824" t="s">
        <v>2422</v>
      </c>
      <c r="F1267" s="822" t="s">
        <v>2404</v>
      </c>
      <c r="G1267" s="822" t="s">
        <v>2451</v>
      </c>
      <c r="H1267" s="822" t="s">
        <v>329</v>
      </c>
      <c r="I1267" s="822" t="s">
        <v>2848</v>
      </c>
      <c r="J1267" s="822" t="s">
        <v>2453</v>
      </c>
      <c r="K1267" s="822" t="s">
        <v>2849</v>
      </c>
      <c r="L1267" s="825">
        <v>66.63</v>
      </c>
      <c r="M1267" s="825">
        <v>66.63</v>
      </c>
      <c r="N1267" s="822">
        <v>1</v>
      </c>
      <c r="O1267" s="826">
        <v>0.5</v>
      </c>
      <c r="P1267" s="825">
        <v>66.63</v>
      </c>
      <c r="Q1267" s="827">
        <v>1</v>
      </c>
      <c r="R1267" s="822">
        <v>1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50</v>
      </c>
      <c r="B1268" s="822" t="s">
        <v>2403</v>
      </c>
      <c r="C1268" s="822" t="s">
        <v>2409</v>
      </c>
      <c r="D1268" s="823" t="s">
        <v>3849</v>
      </c>
      <c r="E1268" s="824" t="s">
        <v>2422</v>
      </c>
      <c r="F1268" s="822" t="s">
        <v>2404</v>
      </c>
      <c r="G1268" s="822" t="s">
        <v>2451</v>
      </c>
      <c r="H1268" s="822" t="s">
        <v>329</v>
      </c>
      <c r="I1268" s="822" t="s">
        <v>3088</v>
      </c>
      <c r="J1268" s="822" t="s">
        <v>1313</v>
      </c>
      <c r="K1268" s="822" t="s">
        <v>3090</v>
      </c>
      <c r="L1268" s="825">
        <v>50.32</v>
      </c>
      <c r="M1268" s="825">
        <v>50.32</v>
      </c>
      <c r="N1268" s="822">
        <v>1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50</v>
      </c>
      <c r="B1269" s="822" t="s">
        <v>2403</v>
      </c>
      <c r="C1269" s="822" t="s">
        <v>2409</v>
      </c>
      <c r="D1269" s="823" t="s">
        <v>3849</v>
      </c>
      <c r="E1269" s="824" t="s">
        <v>2422</v>
      </c>
      <c r="F1269" s="822" t="s">
        <v>2404</v>
      </c>
      <c r="G1269" s="822" t="s">
        <v>2451</v>
      </c>
      <c r="H1269" s="822" t="s">
        <v>329</v>
      </c>
      <c r="I1269" s="822" t="s">
        <v>2850</v>
      </c>
      <c r="J1269" s="822" t="s">
        <v>1313</v>
      </c>
      <c r="K1269" s="822" t="s">
        <v>2851</v>
      </c>
      <c r="L1269" s="825">
        <v>16.77</v>
      </c>
      <c r="M1269" s="825">
        <v>33.54</v>
      </c>
      <c r="N1269" s="822">
        <v>2</v>
      </c>
      <c r="O1269" s="826">
        <v>1.5</v>
      </c>
      <c r="P1269" s="825">
        <v>16.77</v>
      </c>
      <c r="Q1269" s="827">
        <v>0.5</v>
      </c>
      <c r="R1269" s="822">
        <v>1</v>
      </c>
      <c r="S1269" s="827">
        <v>0.5</v>
      </c>
      <c r="T1269" s="826">
        <v>0.5</v>
      </c>
      <c r="U1269" s="828">
        <v>0.33333333333333331</v>
      </c>
    </row>
    <row r="1270" spans="1:21" ht="14.45" customHeight="1" x14ac:dyDescent="0.2">
      <c r="A1270" s="821">
        <v>50</v>
      </c>
      <c r="B1270" s="822" t="s">
        <v>2403</v>
      </c>
      <c r="C1270" s="822" t="s">
        <v>2409</v>
      </c>
      <c r="D1270" s="823" t="s">
        <v>3849</v>
      </c>
      <c r="E1270" s="824" t="s">
        <v>2422</v>
      </c>
      <c r="F1270" s="822" t="s">
        <v>2404</v>
      </c>
      <c r="G1270" s="822" t="s">
        <v>2852</v>
      </c>
      <c r="H1270" s="822" t="s">
        <v>329</v>
      </c>
      <c r="I1270" s="822" t="s">
        <v>2853</v>
      </c>
      <c r="J1270" s="822" t="s">
        <v>883</v>
      </c>
      <c r="K1270" s="822" t="s">
        <v>884</v>
      </c>
      <c r="L1270" s="825">
        <v>1704.59</v>
      </c>
      <c r="M1270" s="825">
        <v>5113.7699999999995</v>
      </c>
      <c r="N1270" s="822">
        <v>3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50</v>
      </c>
      <c r="B1271" s="822" t="s">
        <v>2403</v>
      </c>
      <c r="C1271" s="822" t="s">
        <v>2409</v>
      </c>
      <c r="D1271" s="823" t="s">
        <v>3849</v>
      </c>
      <c r="E1271" s="824" t="s">
        <v>2422</v>
      </c>
      <c r="F1271" s="822" t="s">
        <v>2404</v>
      </c>
      <c r="G1271" s="822" t="s">
        <v>2854</v>
      </c>
      <c r="H1271" s="822" t="s">
        <v>329</v>
      </c>
      <c r="I1271" s="822" t="s">
        <v>2855</v>
      </c>
      <c r="J1271" s="822" t="s">
        <v>2856</v>
      </c>
      <c r="K1271" s="822" t="s">
        <v>2857</v>
      </c>
      <c r="L1271" s="825">
        <v>83.38</v>
      </c>
      <c r="M1271" s="825">
        <v>500.28</v>
      </c>
      <c r="N1271" s="822">
        <v>6</v>
      </c>
      <c r="O1271" s="826">
        <v>4.5</v>
      </c>
      <c r="P1271" s="825">
        <v>83.38</v>
      </c>
      <c r="Q1271" s="827">
        <v>0.16666666666666666</v>
      </c>
      <c r="R1271" s="822">
        <v>1</v>
      </c>
      <c r="S1271" s="827">
        <v>0.16666666666666666</v>
      </c>
      <c r="T1271" s="826">
        <v>0.5</v>
      </c>
      <c r="U1271" s="828">
        <v>0.1111111111111111</v>
      </c>
    </row>
    <row r="1272" spans="1:21" ht="14.45" customHeight="1" x14ac:dyDescent="0.2">
      <c r="A1272" s="821">
        <v>50</v>
      </c>
      <c r="B1272" s="822" t="s">
        <v>2403</v>
      </c>
      <c r="C1272" s="822" t="s">
        <v>2409</v>
      </c>
      <c r="D1272" s="823" t="s">
        <v>3849</v>
      </c>
      <c r="E1272" s="824" t="s">
        <v>2422</v>
      </c>
      <c r="F1272" s="822" t="s">
        <v>2404</v>
      </c>
      <c r="G1272" s="822" t="s">
        <v>2854</v>
      </c>
      <c r="H1272" s="822" t="s">
        <v>329</v>
      </c>
      <c r="I1272" s="822" t="s">
        <v>2858</v>
      </c>
      <c r="J1272" s="822" t="s">
        <v>2856</v>
      </c>
      <c r="K1272" s="822" t="s">
        <v>2859</v>
      </c>
      <c r="L1272" s="825">
        <v>131.63999999999999</v>
      </c>
      <c r="M1272" s="825">
        <v>131.63999999999999</v>
      </c>
      <c r="N1272" s="822">
        <v>1</v>
      </c>
      <c r="O1272" s="826">
        <v>0.5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50</v>
      </c>
      <c r="B1273" s="822" t="s">
        <v>2403</v>
      </c>
      <c r="C1273" s="822" t="s">
        <v>2409</v>
      </c>
      <c r="D1273" s="823" t="s">
        <v>3849</v>
      </c>
      <c r="E1273" s="824" t="s">
        <v>2422</v>
      </c>
      <c r="F1273" s="822" t="s">
        <v>2404</v>
      </c>
      <c r="G1273" s="822" t="s">
        <v>2854</v>
      </c>
      <c r="H1273" s="822" t="s">
        <v>329</v>
      </c>
      <c r="I1273" s="822" t="s">
        <v>2946</v>
      </c>
      <c r="J1273" s="822" t="s">
        <v>2856</v>
      </c>
      <c r="K1273" s="822" t="s">
        <v>2947</v>
      </c>
      <c r="L1273" s="825">
        <v>166.76</v>
      </c>
      <c r="M1273" s="825">
        <v>333.52</v>
      </c>
      <c r="N1273" s="822">
        <v>2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50</v>
      </c>
      <c r="B1274" s="822" t="s">
        <v>2403</v>
      </c>
      <c r="C1274" s="822" t="s">
        <v>2409</v>
      </c>
      <c r="D1274" s="823" t="s">
        <v>3849</v>
      </c>
      <c r="E1274" s="824" t="s">
        <v>2422</v>
      </c>
      <c r="F1274" s="822" t="s">
        <v>2404</v>
      </c>
      <c r="G1274" s="822" t="s">
        <v>2447</v>
      </c>
      <c r="H1274" s="822" t="s">
        <v>648</v>
      </c>
      <c r="I1274" s="822" t="s">
        <v>2117</v>
      </c>
      <c r="J1274" s="822" t="s">
        <v>1346</v>
      </c>
      <c r="K1274" s="822" t="s">
        <v>2118</v>
      </c>
      <c r="L1274" s="825">
        <v>154.36000000000001</v>
      </c>
      <c r="M1274" s="825">
        <v>463.08000000000004</v>
      </c>
      <c r="N1274" s="822">
        <v>3</v>
      </c>
      <c r="O1274" s="826">
        <v>1.5</v>
      </c>
      <c r="P1274" s="825">
        <v>154.36000000000001</v>
      </c>
      <c r="Q1274" s="827">
        <v>0.33333333333333331</v>
      </c>
      <c r="R1274" s="822">
        <v>1</v>
      </c>
      <c r="S1274" s="827">
        <v>0.33333333333333331</v>
      </c>
      <c r="T1274" s="826">
        <v>0.5</v>
      </c>
      <c r="U1274" s="828">
        <v>0.33333333333333331</v>
      </c>
    </row>
    <row r="1275" spans="1:21" ht="14.45" customHeight="1" x14ac:dyDescent="0.2">
      <c r="A1275" s="821">
        <v>50</v>
      </c>
      <c r="B1275" s="822" t="s">
        <v>2403</v>
      </c>
      <c r="C1275" s="822" t="s">
        <v>2409</v>
      </c>
      <c r="D1275" s="823" t="s">
        <v>3849</v>
      </c>
      <c r="E1275" s="824" t="s">
        <v>2422</v>
      </c>
      <c r="F1275" s="822" t="s">
        <v>2404</v>
      </c>
      <c r="G1275" s="822" t="s">
        <v>2447</v>
      </c>
      <c r="H1275" s="822" t="s">
        <v>648</v>
      </c>
      <c r="I1275" s="822" t="s">
        <v>3734</v>
      </c>
      <c r="J1275" s="822" t="s">
        <v>3735</v>
      </c>
      <c r="K1275" s="822" t="s">
        <v>3736</v>
      </c>
      <c r="L1275" s="825">
        <v>149.52000000000001</v>
      </c>
      <c r="M1275" s="825">
        <v>149.52000000000001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50</v>
      </c>
      <c r="B1276" s="822" t="s">
        <v>2403</v>
      </c>
      <c r="C1276" s="822" t="s">
        <v>2409</v>
      </c>
      <c r="D1276" s="823" t="s">
        <v>3849</v>
      </c>
      <c r="E1276" s="824" t="s">
        <v>2422</v>
      </c>
      <c r="F1276" s="822" t="s">
        <v>2404</v>
      </c>
      <c r="G1276" s="822" t="s">
        <v>2447</v>
      </c>
      <c r="H1276" s="822" t="s">
        <v>329</v>
      </c>
      <c r="I1276" s="822" t="s">
        <v>2566</v>
      </c>
      <c r="J1276" s="822" t="s">
        <v>1346</v>
      </c>
      <c r="K1276" s="822" t="s">
        <v>2567</v>
      </c>
      <c r="L1276" s="825">
        <v>225.06</v>
      </c>
      <c r="M1276" s="825">
        <v>225.06</v>
      </c>
      <c r="N1276" s="822">
        <v>1</v>
      </c>
      <c r="O1276" s="826">
        <v>1</v>
      </c>
      <c r="P1276" s="825">
        <v>225.06</v>
      </c>
      <c r="Q1276" s="827">
        <v>1</v>
      </c>
      <c r="R1276" s="822">
        <v>1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50</v>
      </c>
      <c r="B1277" s="822" t="s">
        <v>2403</v>
      </c>
      <c r="C1277" s="822" t="s">
        <v>2409</v>
      </c>
      <c r="D1277" s="823" t="s">
        <v>3849</v>
      </c>
      <c r="E1277" s="824" t="s">
        <v>2422</v>
      </c>
      <c r="F1277" s="822" t="s">
        <v>2404</v>
      </c>
      <c r="G1277" s="822" t="s">
        <v>2864</v>
      </c>
      <c r="H1277" s="822" t="s">
        <v>329</v>
      </c>
      <c r="I1277" s="822" t="s">
        <v>3491</v>
      </c>
      <c r="J1277" s="822" t="s">
        <v>900</v>
      </c>
      <c r="K1277" s="822" t="s">
        <v>3492</v>
      </c>
      <c r="L1277" s="825">
        <v>94.28</v>
      </c>
      <c r="M1277" s="825">
        <v>94.28</v>
      </c>
      <c r="N1277" s="822">
        <v>1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50</v>
      </c>
      <c r="B1278" s="822" t="s">
        <v>2403</v>
      </c>
      <c r="C1278" s="822" t="s">
        <v>2409</v>
      </c>
      <c r="D1278" s="823" t="s">
        <v>3849</v>
      </c>
      <c r="E1278" s="824" t="s">
        <v>2422</v>
      </c>
      <c r="F1278" s="822" t="s">
        <v>2404</v>
      </c>
      <c r="G1278" s="822" t="s">
        <v>2864</v>
      </c>
      <c r="H1278" s="822" t="s">
        <v>648</v>
      </c>
      <c r="I1278" s="822" t="s">
        <v>2297</v>
      </c>
      <c r="J1278" s="822" t="s">
        <v>2098</v>
      </c>
      <c r="K1278" s="822" t="s">
        <v>2298</v>
      </c>
      <c r="L1278" s="825">
        <v>63.14</v>
      </c>
      <c r="M1278" s="825">
        <v>63.14</v>
      </c>
      <c r="N1278" s="822">
        <v>1</v>
      </c>
      <c r="O1278" s="826">
        <v>1</v>
      </c>
      <c r="P1278" s="825">
        <v>63.14</v>
      </c>
      <c r="Q1278" s="827">
        <v>1</v>
      </c>
      <c r="R1278" s="822">
        <v>1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50</v>
      </c>
      <c r="B1279" s="822" t="s">
        <v>2403</v>
      </c>
      <c r="C1279" s="822" t="s">
        <v>2409</v>
      </c>
      <c r="D1279" s="823" t="s">
        <v>3849</v>
      </c>
      <c r="E1279" s="824" t="s">
        <v>2422</v>
      </c>
      <c r="F1279" s="822" t="s">
        <v>2404</v>
      </c>
      <c r="G1279" s="822" t="s">
        <v>2864</v>
      </c>
      <c r="H1279" s="822" t="s">
        <v>648</v>
      </c>
      <c r="I1279" s="822" t="s">
        <v>2299</v>
      </c>
      <c r="J1279" s="822" t="s">
        <v>2098</v>
      </c>
      <c r="K1279" s="822" t="s">
        <v>2300</v>
      </c>
      <c r="L1279" s="825">
        <v>49.08</v>
      </c>
      <c r="M1279" s="825">
        <v>147.24</v>
      </c>
      <c r="N1279" s="822">
        <v>3</v>
      </c>
      <c r="O1279" s="826">
        <v>1.5</v>
      </c>
      <c r="P1279" s="825">
        <v>98.16</v>
      </c>
      <c r="Q1279" s="827">
        <v>0.66666666666666663</v>
      </c>
      <c r="R1279" s="822">
        <v>2</v>
      </c>
      <c r="S1279" s="827">
        <v>0.66666666666666663</v>
      </c>
      <c r="T1279" s="826">
        <v>1</v>
      </c>
      <c r="U1279" s="828">
        <v>0.66666666666666663</v>
      </c>
    </row>
    <row r="1280" spans="1:21" ht="14.45" customHeight="1" x14ac:dyDescent="0.2">
      <c r="A1280" s="821">
        <v>50</v>
      </c>
      <c r="B1280" s="822" t="s">
        <v>2403</v>
      </c>
      <c r="C1280" s="822" t="s">
        <v>2409</v>
      </c>
      <c r="D1280" s="823" t="s">
        <v>3849</v>
      </c>
      <c r="E1280" s="824" t="s">
        <v>2422</v>
      </c>
      <c r="F1280" s="822" t="s">
        <v>2404</v>
      </c>
      <c r="G1280" s="822" t="s">
        <v>2864</v>
      </c>
      <c r="H1280" s="822" t="s">
        <v>648</v>
      </c>
      <c r="I1280" s="822" t="s">
        <v>2102</v>
      </c>
      <c r="J1280" s="822" t="s">
        <v>900</v>
      </c>
      <c r="K1280" s="822" t="s">
        <v>902</v>
      </c>
      <c r="L1280" s="825">
        <v>84.18</v>
      </c>
      <c r="M1280" s="825">
        <v>84.18</v>
      </c>
      <c r="N1280" s="822">
        <v>1</v>
      </c>
      <c r="O1280" s="826">
        <v>0.5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50</v>
      </c>
      <c r="B1281" s="822" t="s">
        <v>2403</v>
      </c>
      <c r="C1281" s="822" t="s">
        <v>2409</v>
      </c>
      <c r="D1281" s="823" t="s">
        <v>3849</v>
      </c>
      <c r="E1281" s="824" t="s">
        <v>2422</v>
      </c>
      <c r="F1281" s="822" t="s">
        <v>2404</v>
      </c>
      <c r="G1281" s="822" t="s">
        <v>2864</v>
      </c>
      <c r="H1281" s="822" t="s">
        <v>648</v>
      </c>
      <c r="I1281" s="822" t="s">
        <v>2103</v>
      </c>
      <c r="J1281" s="822" t="s">
        <v>900</v>
      </c>
      <c r="K1281" s="822" t="s">
        <v>903</v>
      </c>
      <c r="L1281" s="825">
        <v>63.14</v>
      </c>
      <c r="M1281" s="825">
        <v>63.14</v>
      </c>
      <c r="N1281" s="822">
        <v>1</v>
      </c>
      <c r="O1281" s="826">
        <v>0.5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50</v>
      </c>
      <c r="B1282" s="822" t="s">
        <v>2403</v>
      </c>
      <c r="C1282" s="822" t="s">
        <v>2409</v>
      </c>
      <c r="D1282" s="823" t="s">
        <v>3849</v>
      </c>
      <c r="E1282" s="824" t="s">
        <v>2422</v>
      </c>
      <c r="F1282" s="822" t="s">
        <v>2404</v>
      </c>
      <c r="G1282" s="822" t="s">
        <v>2864</v>
      </c>
      <c r="H1282" s="822" t="s">
        <v>648</v>
      </c>
      <c r="I1282" s="822" t="s">
        <v>2105</v>
      </c>
      <c r="J1282" s="822" t="s">
        <v>900</v>
      </c>
      <c r="K1282" s="822" t="s">
        <v>2106</v>
      </c>
      <c r="L1282" s="825">
        <v>49.08</v>
      </c>
      <c r="M1282" s="825">
        <v>49.08</v>
      </c>
      <c r="N1282" s="822">
        <v>1</v>
      </c>
      <c r="O1282" s="826">
        <v>0.5</v>
      </c>
      <c r="P1282" s="825">
        <v>49.08</v>
      </c>
      <c r="Q1282" s="827">
        <v>1</v>
      </c>
      <c r="R1282" s="822">
        <v>1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50</v>
      </c>
      <c r="B1283" s="822" t="s">
        <v>2403</v>
      </c>
      <c r="C1283" s="822" t="s">
        <v>2409</v>
      </c>
      <c r="D1283" s="823" t="s">
        <v>3849</v>
      </c>
      <c r="E1283" s="824" t="s">
        <v>2422</v>
      </c>
      <c r="F1283" s="822" t="s">
        <v>2404</v>
      </c>
      <c r="G1283" s="822" t="s">
        <v>2455</v>
      </c>
      <c r="H1283" s="822" t="s">
        <v>329</v>
      </c>
      <c r="I1283" s="822" t="s">
        <v>3737</v>
      </c>
      <c r="J1283" s="822" t="s">
        <v>2457</v>
      </c>
      <c r="K1283" s="822" t="s">
        <v>3738</v>
      </c>
      <c r="L1283" s="825">
        <v>0</v>
      </c>
      <c r="M1283" s="825">
        <v>0</v>
      </c>
      <c r="N1283" s="822">
        <v>1</v>
      </c>
      <c r="O1283" s="826">
        <v>0.5</v>
      </c>
      <c r="P1283" s="825"/>
      <c r="Q1283" s="827"/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50</v>
      </c>
      <c r="B1284" s="822" t="s">
        <v>2403</v>
      </c>
      <c r="C1284" s="822" t="s">
        <v>2409</v>
      </c>
      <c r="D1284" s="823" t="s">
        <v>3849</v>
      </c>
      <c r="E1284" s="824" t="s">
        <v>2422</v>
      </c>
      <c r="F1284" s="822" t="s">
        <v>2404</v>
      </c>
      <c r="G1284" s="822" t="s">
        <v>2868</v>
      </c>
      <c r="H1284" s="822" t="s">
        <v>329</v>
      </c>
      <c r="I1284" s="822" t="s">
        <v>2869</v>
      </c>
      <c r="J1284" s="822" t="s">
        <v>1577</v>
      </c>
      <c r="K1284" s="822" t="s">
        <v>1578</v>
      </c>
      <c r="L1284" s="825">
        <v>121.92</v>
      </c>
      <c r="M1284" s="825">
        <v>243.84</v>
      </c>
      <c r="N1284" s="822">
        <v>2</v>
      </c>
      <c r="O1284" s="826">
        <v>2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50</v>
      </c>
      <c r="B1285" s="822" t="s">
        <v>2403</v>
      </c>
      <c r="C1285" s="822" t="s">
        <v>2409</v>
      </c>
      <c r="D1285" s="823" t="s">
        <v>3849</v>
      </c>
      <c r="E1285" s="824" t="s">
        <v>2422</v>
      </c>
      <c r="F1285" s="822" t="s">
        <v>2404</v>
      </c>
      <c r="G1285" s="822" t="s">
        <v>2868</v>
      </c>
      <c r="H1285" s="822" t="s">
        <v>329</v>
      </c>
      <c r="I1285" s="822" t="s">
        <v>2869</v>
      </c>
      <c r="J1285" s="822" t="s">
        <v>1577</v>
      </c>
      <c r="K1285" s="822" t="s">
        <v>1578</v>
      </c>
      <c r="L1285" s="825">
        <v>107.27</v>
      </c>
      <c r="M1285" s="825">
        <v>107.27</v>
      </c>
      <c r="N1285" s="822">
        <v>1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50</v>
      </c>
      <c r="B1286" s="822" t="s">
        <v>2403</v>
      </c>
      <c r="C1286" s="822" t="s">
        <v>2409</v>
      </c>
      <c r="D1286" s="823" t="s">
        <v>3849</v>
      </c>
      <c r="E1286" s="824" t="s">
        <v>2417</v>
      </c>
      <c r="F1286" s="822" t="s">
        <v>2404</v>
      </c>
      <c r="G1286" s="822" t="s">
        <v>2470</v>
      </c>
      <c r="H1286" s="822" t="s">
        <v>329</v>
      </c>
      <c r="I1286" s="822" t="s">
        <v>2957</v>
      </c>
      <c r="J1286" s="822" t="s">
        <v>2472</v>
      </c>
      <c r="K1286" s="822" t="s">
        <v>2473</v>
      </c>
      <c r="L1286" s="825">
        <v>36.270000000000003</v>
      </c>
      <c r="M1286" s="825">
        <v>36.270000000000003</v>
      </c>
      <c r="N1286" s="822">
        <v>1</v>
      </c>
      <c r="O1286" s="826">
        <v>0.5</v>
      </c>
      <c r="P1286" s="825">
        <v>36.270000000000003</v>
      </c>
      <c r="Q1286" s="827">
        <v>1</v>
      </c>
      <c r="R1286" s="822">
        <v>1</v>
      </c>
      <c r="S1286" s="827">
        <v>1</v>
      </c>
      <c r="T1286" s="826">
        <v>0.5</v>
      </c>
      <c r="U1286" s="828">
        <v>1</v>
      </c>
    </row>
    <row r="1287" spans="1:21" ht="14.45" customHeight="1" x14ac:dyDescent="0.2">
      <c r="A1287" s="821">
        <v>50</v>
      </c>
      <c r="B1287" s="822" t="s">
        <v>2403</v>
      </c>
      <c r="C1287" s="822" t="s">
        <v>2409</v>
      </c>
      <c r="D1287" s="823" t="s">
        <v>3849</v>
      </c>
      <c r="E1287" s="824" t="s">
        <v>2417</v>
      </c>
      <c r="F1287" s="822" t="s">
        <v>2404</v>
      </c>
      <c r="G1287" s="822" t="s">
        <v>2470</v>
      </c>
      <c r="H1287" s="822" t="s">
        <v>648</v>
      </c>
      <c r="I1287" s="822" t="s">
        <v>2171</v>
      </c>
      <c r="J1287" s="822" t="s">
        <v>661</v>
      </c>
      <c r="K1287" s="822" t="s">
        <v>662</v>
      </c>
      <c r="L1287" s="825">
        <v>65.28</v>
      </c>
      <c r="M1287" s="825">
        <v>65.28</v>
      </c>
      <c r="N1287" s="822">
        <v>1</v>
      </c>
      <c r="O1287" s="826">
        <v>1</v>
      </c>
      <c r="P1287" s="825">
        <v>65.28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50</v>
      </c>
      <c r="B1288" s="822" t="s">
        <v>2403</v>
      </c>
      <c r="C1288" s="822" t="s">
        <v>2409</v>
      </c>
      <c r="D1288" s="823" t="s">
        <v>3849</v>
      </c>
      <c r="E1288" s="824" t="s">
        <v>2417</v>
      </c>
      <c r="F1288" s="822" t="s">
        <v>2404</v>
      </c>
      <c r="G1288" s="822" t="s">
        <v>2470</v>
      </c>
      <c r="H1288" s="822" t="s">
        <v>329</v>
      </c>
      <c r="I1288" s="822" t="s">
        <v>3126</v>
      </c>
      <c r="J1288" s="822" t="s">
        <v>657</v>
      </c>
      <c r="K1288" s="822" t="s">
        <v>658</v>
      </c>
      <c r="L1288" s="825">
        <v>72.55</v>
      </c>
      <c r="M1288" s="825">
        <v>72.55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50</v>
      </c>
      <c r="B1289" s="822" t="s">
        <v>2403</v>
      </c>
      <c r="C1289" s="822" t="s">
        <v>2409</v>
      </c>
      <c r="D1289" s="823" t="s">
        <v>3849</v>
      </c>
      <c r="E1289" s="824" t="s">
        <v>2417</v>
      </c>
      <c r="F1289" s="822" t="s">
        <v>2404</v>
      </c>
      <c r="G1289" s="822" t="s">
        <v>2477</v>
      </c>
      <c r="H1289" s="822" t="s">
        <v>648</v>
      </c>
      <c r="I1289" s="822" t="s">
        <v>1977</v>
      </c>
      <c r="J1289" s="822" t="s">
        <v>796</v>
      </c>
      <c r="K1289" s="822" t="s">
        <v>1978</v>
      </c>
      <c r="L1289" s="825">
        <v>80.010000000000005</v>
      </c>
      <c r="M1289" s="825">
        <v>1280.1600000000001</v>
      </c>
      <c r="N1289" s="822">
        <v>16</v>
      </c>
      <c r="O1289" s="826">
        <v>11.5</v>
      </c>
      <c r="P1289" s="825">
        <v>560.07000000000005</v>
      </c>
      <c r="Q1289" s="827">
        <v>0.4375</v>
      </c>
      <c r="R1289" s="822">
        <v>7</v>
      </c>
      <c r="S1289" s="827">
        <v>0.4375</v>
      </c>
      <c r="T1289" s="826">
        <v>5.5</v>
      </c>
      <c r="U1289" s="828">
        <v>0.47826086956521741</v>
      </c>
    </row>
    <row r="1290" spans="1:21" ht="14.45" customHeight="1" x14ac:dyDescent="0.2">
      <c r="A1290" s="821">
        <v>50</v>
      </c>
      <c r="B1290" s="822" t="s">
        <v>2403</v>
      </c>
      <c r="C1290" s="822" t="s">
        <v>2409</v>
      </c>
      <c r="D1290" s="823" t="s">
        <v>3849</v>
      </c>
      <c r="E1290" s="824" t="s">
        <v>2417</v>
      </c>
      <c r="F1290" s="822" t="s">
        <v>2404</v>
      </c>
      <c r="G1290" s="822" t="s">
        <v>2478</v>
      </c>
      <c r="H1290" s="822" t="s">
        <v>648</v>
      </c>
      <c r="I1290" s="822" t="s">
        <v>2576</v>
      </c>
      <c r="J1290" s="822" t="s">
        <v>2039</v>
      </c>
      <c r="K1290" s="822" t="s">
        <v>2060</v>
      </c>
      <c r="L1290" s="825">
        <v>31.09</v>
      </c>
      <c r="M1290" s="825">
        <v>93.27</v>
      </c>
      <c r="N1290" s="822">
        <v>3</v>
      </c>
      <c r="O1290" s="826">
        <v>1.5</v>
      </c>
      <c r="P1290" s="825">
        <v>62.18</v>
      </c>
      <c r="Q1290" s="827">
        <v>0.66666666666666674</v>
      </c>
      <c r="R1290" s="822">
        <v>2</v>
      </c>
      <c r="S1290" s="827">
        <v>0.66666666666666663</v>
      </c>
      <c r="T1290" s="826">
        <v>1</v>
      </c>
      <c r="U1290" s="828">
        <v>0.66666666666666663</v>
      </c>
    </row>
    <row r="1291" spans="1:21" ht="14.45" customHeight="1" x14ac:dyDescent="0.2">
      <c r="A1291" s="821">
        <v>50</v>
      </c>
      <c r="B1291" s="822" t="s">
        <v>2403</v>
      </c>
      <c r="C1291" s="822" t="s">
        <v>2409</v>
      </c>
      <c r="D1291" s="823" t="s">
        <v>3849</v>
      </c>
      <c r="E1291" s="824" t="s">
        <v>2417</v>
      </c>
      <c r="F1291" s="822" t="s">
        <v>2404</v>
      </c>
      <c r="G1291" s="822" t="s">
        <v>2459</v>
      </c>
      <c r="H1291" s="822" t="s">
        <v>648</v>
      </c>
      <c r="I1291" s="822" t="s">
        <v>2077</v>
      </c>
      <c r="J1291" s="822" t="s">
        <v>2078</v>
      </c>
      <c r="K1291" s="822" t="s">
        <v>2079</v>
      </c>
      <c r="L1291" s="825">
        <v>220.53</v>
      </c>
      <c r="M1291" s="825">
        <v>661.59</v>
      </c>
      <c r="N1291" s="822">
        <v>3</v>
      </c>
      <c r="O1291" s="826">
        <v>2.5</v>
      </c>
      <c r="P1291" s="825">
        <v>220.53</v>
      </c>
      <c r="Q1291" s="827">
        <v>0.33333333333333331</v>
      </c>
      <c r="R1291" s="822">
        <v>1</v>
      </c>
      <c r="S1291" s="827">
        <v>0.33333333333333331</v>
      </c>
      <c r="T1291" s="826">
        <v>1</v>
      </c>
      <c r="U1291" s="828">
        <v>0.4</v>
      </c>
    </row>
    <row r="1292" spans="1:21" ht="14.45" customHeight="1" x14ac:dyDescent="0.2">
      <c r="A1292" s="821">
        <v>50</v>
      </c>
      <c r="B1292" s="822" t="s">
        <v>2403</v>
      </c>
      <c r="C1292" s="822" t="s">
        <v>2409</v>
      </c>
      <c r="D1292" s="823" t="s">
        <v>3849</v>
      </c>
      <c r="E1292" s="824" t="s">
        <v>2417</v>
      </c>
      <c r="F1292" s="822" t="s">
        <v>2404</v>
      </c>
      <c r="G1292" s="822" t="s">
        <v>2459</v>
      </c>
      <c r="H1292" s="822" t="s">
        <v>648</v>
      </c>
      <c r="I1292" s="822" t="s">
        <v>2077</v>
      </c>
      <c r="J1292" s="822" t="s">
        <v>2078</v>
      </c>
      <c r="K1292" s="822" t="s">
        <v>2079</v>
      </c>
      <c r="L1292" s="825">
        <v>130.51</v>
      </c>
      <c r="M1292" s="825">
        <v>783.06</v>
      </c>
      <c r="N1292" s="822">
        <v>6</v>
      </c>
      <c r="O1292" s="826">
        <v>3</v>
      </c>
      <c r="P1292" s="825">
        <v>391.53</v>
      </c>
      <c r="Q1292" s="827">
        <v>0.5</v>
      </c>
      <c r="R1292" s="822">
        <v>3</v>
      </c>
      <c r="S1292" s="827">
        <v>0.5</v>
      </c>
      <c r="T1292" s="826">
        <v>1.5</v>
      </c>
      <c r="U1292" s="828">
        <v>0.5</v>
      </c>
    </row>
    <row r="1293" spans="1:21" ht="14.45" customHeight="1" x14ac:dyDescent="0.2">
      <c r="A1293" s="821">
        <v>50</v>
      </c>
      <c r="B1293" s="822" t="s">
        <v>2403</v>
      </c>
      <c r="C1293" s="822" t="s">
        <v>2409</v>
      </c>
      <c r="D1293" s="823" t="s">
        <v>3849</v>
      </c>
      <c r="E1293" s="824" t="s">
        <v>2417</v>
      </c>
      <c r="F1293" s="822" t="s">
        <v>2404</v>
      </c>
      <c r="G1293" s="822" t="s">
        <v>2459</v>
      </c>
      <c r="H1293" s="822" t="s">
        <v>329</v>
      </c>
      <c r="I1293" s="822" t="s">
        <v>3572</v>
      </c>
      <c r="J1293" s="822" t="s">
        <v>2078</v>
      </c>
      <c r="K1293" s="822" t="s">
        <v>775</v>
      </c>
      <c r="L1293" s="825">
        <v>93.18</v>
      </c>
      <c r="M1293" s="825">
        <v>186.36</v>
      </c>
      <c r="N1293" s="822">
        <v>2</v>
      </c>
      <c r="O1293" s="826">
        <v>1.5</v>
      </c>
      <c r="P1293" s="825">
        <v>186.36</v>
      </c>
      <c r="Q1293" s="827">
        <v>1</v>
      </c>
      <c r="R1293" s="822">
        <v>2</v>
      </c>
      <c r="S1293" s="827">
        <v>1</v>
      </c>
      <c r="T1293" s="826">
        <v>1.5</v>
      </c>
      <c r="U1293" s="828">
        <v>1</v>
      </c>
    </row>
    <row r="1294" spans="1:21" ht="14.45" customHeight="1" x14ac:dyDescent="0.2">
      <c r="A1294" s="821">
        <v>50</v>
      </c>
      <c r="B1294" s="822" t="s">
        <v>2403</v>
      </c>
      <c r="C1294" s="822" t="s">
        <v>2409</v>
      </c>
      <c r="D1294" s="823" t="s">
        <v>3849</v>
      </c>
      <c r="E1294" s="824" t="s">
        <v>2417</v>
      </c>
      <c r="F1294" s="822" t="s">
        <v>2404</v>
      </c>
      <c r="G1294" s="822" t="s">
        <v>2459</v>
      </c>
      <c r="H1294" s="822" t="s">
        <v>329</v>
      </c>
      <c r="I1294" s="822" t="s">
        <v>3572</v>
      </c>
      <c r="J1294" s="822" t="s">
        <v>2078</v>
      </c>
      <c r="K1294" s="822" t="s">
        <v>775</v>
      </c>
      <c r="L1294" s="825">
        <v>55.14</v>
      </c>
      <c r="M1294" s="825">
        <v>55.14</v>
      </c>
      <c r="N1294" s="822">
        <v>1</v>
      </c>
      <c r="O1294" s="826">
        <v>0.5</v>
      </c>
      <c r="P1294" s="825">
        <v>55.14</v>
      </c>
      <c r="Q1294" s="827">
        <v>1</v>
      </c>
      <c r="R1294" s="822">
        <v>1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50</v>
      </c>
      <c r="B1295" s="822" t="s">
        <v>2403</v>
      </c>
      <c r="C1295" s="822" t="s">
        <v>2409</v>
      </c>
      <c r="D1295" s="823" t="s">
        <v>3849</v>
      </c>
      <c r="E1295" s="824" t="s">
        <v>2417</v>
      </c>
      <c r="F1295" s="822" t="s">
        <v>2404</v>
      </c>
      <c r="G1295" s="822" t="s">
        <v>2459</v>
      </c>
      <c r="H1295" s="822" t="s">
        <v>329</v>
      </c>
      <c r="I1295" s="822" t="s">
        <v>2083</v>
      </c>
      <c r="J1295" s="822" t="s">
        <v>2078</v>
      </c>
      <c r="K1295" s="822" t="s">
        <v>1089</v>
      </c>
      <c r="L1295" s="825">
        <v>143.35</v>
      </c>
      <c r="M1295" s="825">
        <v>143.35</v>
      </c>
      <c r="N1295" s="822">
        <v>1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50</v>
      </c>
      <c r="B1296" s="822" t="s">
        <v>2403</v>
      </c>
      <c r="C1296" s="822" t="s">
        <v>2409</v>
      </c>
      <c r="D1296" s="823" t="s">
        <v>3849</v>
      </c>
      <c r="E1296" s="824" t="s">
        <v>2417</v>
      </c>
      <c r="F1296" s="822" t="s">
        <v>2404</v>
      </c>
      <c r="G1296" s="822" t="s">
        <v>2459</v>
      </c>
      <c r="H1296" s="822" t="s">
        <v>329</v>
      </c>
      <c r="I1296" s="822" t="s">
        <v>2083</v>
      </c>
      <c r="J1296" s="822" t="s">
        <v>2078</v>
      </c>
      <c r="K1296" s="822" t="s">
        <v>1089</v>
      </c>
      <c r="L1296" s="825">
        <v>84.83</v>
      </c>
      <c r="M1296" s="825">
        <v>254.49</v>
      </c>
      <c r="N1296" s="822">
        <v>3</v>
      </c>
      <c r="O1296" s="826">
        <v>1.5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50</v>
      </c>
      <c r="B1297" s="822" t="s">
        <v>2403</v>
      </c>
      <c r="C1297" s="822" t="s">
        <v>2409</v>
      </c>
      <c r="D1297" s="823" t="s">
        <v>3849</v>
      </c>
      <c r="E1297" s="824" t="s">
        <v>2417</v>
      </c>
      <c r="F1297" s="822" t="s">
        <v>2404</v>
      </c>
      <c r="G1297" s="822" t="s">
        <v>3739</v>
      </c>
      <c r="H1297" s="822" t="s">
        <v>648</v>
      </c>
      <c r="I1297" s="822" t="s">
        <v>3740</v>
      </c>
      <c r="J1297" s="822" t="s">
        <v>719</v>
      </c>
      <c r="K1297" s="822" t="s">
        <v>2240</v>
      </c>
      <c r="L1297" s="825">
        <v>103.8</v>
      </c>
      <c r="M1297" s="825">
        <v>103.8</v>
      </c>
      <c r="N1297" s="822">
        <v>1</v>
      </c>
      <c r="O1297" s="826">
        <v>0.5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50</v>
      </c>
      <c r="B1298" s="822" t="s">
        <v>2403</v>
      </c>
      <c r="C1298" s="822" t="s">
        <v>2409</v>
      </c>
      <c r="D1298" s="823" t="s">
        <v>3849</v>
      </c>
      <c r="E1298" s="824" t="s">
        <v>2417</v>
      </c>
      <c r="F1298" s="822" t="s">
        <v>2404</v>
      </c>
      <c r="G1298" s="822" t="s">
        <v>2438</v>
      </c>
      <c r="H1298" s="822" t="s">
        <v>329</v>
      </c>
      <c r="I1298" s="822" t="s">
        <v>2488</v>
      </c>
      <c r="J1298" s="822" t="s">
        <v>786</v>
      </c>
      <c r="K1298" s="822" t="s">
        <v>787</v>
      </c>
      <c r="L1298" s="825">
        <v>16.38</v>
      </c>
      <c r="M1298" s="825">
        <v>49.14</v>
      </c>
      <c r="N1298" s="822">
        <v>3</v>
      </c>
      <c r="O1298" s="826">
        <v>2.5</v>
      </c>
      <c r="P1298" s="825">
        <v>49.14</v>
      </c>
      <c r="Q1298" s="827">
        <v>1</v>
      </c>
      <c r="R1298" s="822">
        <v>3</v>
      </c>
      <c r="S1298" s="827">
        <v>1</v>
      </c>
      <c r="T1298" s="826">
        <v>2.5</v>
      </c>
      <c r="U1298" s="828">
        <v>1</v>
      </c>
    </row>
    <row r="1299" spans="1:21" ht="14.45" customHeight="1" x14ac:dyDescent="0.2">
      <c r="A1299" s="821">
        <v>50</v>
      </c>
      <c r="B1299" s="822" t="s">
        <v>2403</v>
      </c>
      <c r="C1299" s="822" t="s">
        <v>2409</v>
      </c>
      <c r="D1299" s="823" t="s">
        <v>3849</v>
      </c>
      <c r="E1299" s="824" t="s">
        <v>2417</v>
      </c>
      <c r="F1299" s="822" t="s">
        <v>2404</v>
      </c>
      <c r="G1299" s="822" t="s">
        <v>2438</v>
      </c>
      <c r="H1299" s="822" t="s">
        <v>329</v>
      </c>
      <c r="I1299" s="822" t="s">
        <v>2490</v>
      </c>
      <c r="J1299" s="822" t="s">
        <v>2491</v>
      </c>
      <c r="K1299" s="822" t="s">
        <v>736</v>
      </c>
      <c r="L1299" s="825">
        <v>35.11</v>
      </c>
      <c r="M1299" s="825">
        <v>35.11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50</v>
      </c>
      <c r="B1300" s="822" t="s">
        <v>2403</v>
      </c>
      <c r="C1300" s="822" t="s">
        <v>2409</v>
      </c>
      <c r="D1300" s="823" t="s">
        <v>3849</v>
      </c>
      <c r="E1300" s="824" t="s">
        <v>2417</v>
      </c>
      <c r="F1300" s="822" t="s">
        <v>2404</v>
      </c>
      <c r="G1300" s="822" t="s">
        <v>2438</v>
      </c>
      <c r="H1300" s="822" t="s">
        <v>329</v>
      </c>
      <c r="I1300" s="822" t="s">
        <v>2492</v>
      </c>
      <c r="J1300" s="822" t="s">
        <v>3089</v>
      </c>
      <c r="K1300" s="822"/>
      <c r="L1300" s="825">
        <v>17.559999999999999</v>
      </c>
      <c r="M1300" s="825">
        <v>17.559999999999999</v>
      </c>
      <c r="N1300" s="822">
        <v>1</v>
      </c>
      <c r="O1300" s="826">
        <v>0.5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50</v>
      </c>
      <c r="B1301" s="822" t="s">
        <v>2403</v>
      </c>
      <c r="C1301" s="822" t="s">
        <v>2409</v>
      </c>
      <c r="D1301" s="823" t="s">
        <v>3849</v>
      </c>
      <c r="E1301" s="824" t="s">
        <v>2417</v>
      </c>
      <c r="F1301" s="822" t="s">
        <v>2404</v>
      </c>
      <c r="G1301" s="822" t="s">
        <v>2438</v>
      </c>
      <c r="H1301" s="822" t="s">
        <v>329</v>
      </c>
      <c r="I1301" s="822" t="s">
        <v>2492</v>
      </c>
      <c r="J1301" s="822" t="s">
        <v>2030</v>
      </c>
      <c r="K1301" s="822" t="s">
        <v>734</v>
      </c>
      <c r="L1301" s="825">
        <v>17.559999999999999</v>
      </c>
      <c r="M1301" s="825">
        <v>52.679999999999993</v>
      </c>
      <c r="N1301" s="822">
        <v>3</v>
      </c>
      <c r="O1301" s="826">
        <v>2.5</v>
      </c>
      <c r="P1301" s="825">
        <v>35.119999999999997</v>
      </c>
      <c r="Q1301" s="827">
        <v>0.66666666666666674</v>
      </c>
      <c r="R1301" s="822">
        <v>2</v>
      </c>
      <c r="S1301" s="827">
        <v>0.66666666666666663</v>
      </c>
      <c r="T1301" s="826">
        <v>1.5</v>
      </c>
      <c r="U1301" s="828">
        <v>0.6</v>
      </c>
    </row>
    <row r="1302" spans="1:21" ht="14.45" customHeight="1" x14ac:dyDescent="0.2">
      <c r="A1302" s="821">
        <v>50</v>
      </c>
      <c r="B1302" s="822" t="s">
        <v>2403</v>
      </c>
      <c r="C1302" s="822" t="s">
        <v>2409</v>
      </c>
      <c r="D1302" s="823" t="s">
        <v>3849</v>
      </c>
      <c r="E1302" s="824" t="s">
        <v>2417</v>
      </c>
      <c r="F1302" s="822" t="s">
        <v>2404</v>
      </c>
      <c r="G1302" s="822" t="s">
        <v>2438</v>
      </c>
      <c r="H1302" s="822" t="s">
        <v>329</v>
      </c>
      <c r="I1302" s="822" t="s">
        <v>2494</v>
      </c>
      <c r="J1302" s="822" t="s">
        <v>3089</v>
      </c>
      <c r="K1302" s="822"/>
      <c r="L1302" s="825">
        <v>35.11</v>
      </c>
      <c r="M1302" s="825">
        <v>70.22</v>
      </c>
      <c r="N1302" s="822">
        <v>2</v>
      </c>
      <c r="O1302" s="826">
        <v>1</v>
      </c>
      <c r="P1302" s="825">
        <v>35.11</v>
      </c>
      <c r="Q1302" s="827">
        <v>0.5</v>
      </c>
      <c r="R1302" s="822">
        <v>1</v>
      </c>
      <c r="S1302" s="827">
        <v>0.5</v>
      </c>
      <c r="T1302" s="826">
        <v>0.5</v>
      </c>
      <c r="U1302" s="828">
        <v>0.5</v>
      </c>
    </row>
    <row r="1303" spans="1:21" ht="14.45" customHeight="1" x14ac:dyDescent="0.2">
      <c r="A1303" s="821">
        <v>50</v>
      </c>
      <c r="B1303" s="822" t="s">
        <v>2403</v>
      </c>
      <c r="C1303" s="822" t="s">
        <v>2409</v>
      </c>
      <c r="D1303" s="823" t="s">
        <v>3849</v>
      </c>
      <c r="E1303" s="824" t="s">
        <v>2417</v>
      </c>
      <c r="F1303" s="822" t="s">
        <v>2404</v>
      </c>
      <c r="G1303" s="822" t="s">
        <v>2438</v>
      </c>
      <c r="H1303" s="822" t="s">
        <v>329</v>
      </c>
      <c r="I1303" s="822" t="s">
        <v>2494</v>
      </c>
      <c r="J1303" s="822" t="s">
        <v>2030</v>
      </c>
      <c r="K1303" s="822" t="s">
        <v>736</v>
      </c>
      <c r="L1303" s="825">
        <v>35.11</v>
      </c>
      <c r="M1303" s="825">
        <v>70.22</v>
      </c>
      <c r="N1303" s="822">
        <v>2</v>
      </c>
      <c r="O1303" s="826">
        <v>1.5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50</v>
      </c>
      <c r="B1304" s="822" t="s">
        <v>2403</v>
      </c>
      <c r="C1304" s="822" t="s">
        <v>2409</v>
      </c>
      <c r="D1304" s="823" t="s">
        <v>3849</v>
      </c>
      <c r="E1304" s="824" t="s">
        <v>2417</v>
      </c>
      <c r="F1304" s="822" t="s">
        <v>2404</v>
      </c>
      <c r="G1304" s="822" t="s">
        <v>2438</v>
      </c>
      <c r="H1304" s="822" t="s">
        <v>329</v>
      </c>
      <c r="I1304" s="822" t="s">
        <v>2029</v>
      </c>
      <c r="J1304" s="822" t="s">
        <v>2030</v>
      </c>
      <c r="K1304" s="822" t="s">
        <v>734</v>
      </c>
      <c r="L1304" s="825">
        <v>17.559999999999999</v>
      </c>
      <c r="M1304" s="825">
        <v>35.119999999999997</v>
      </c>
      <c r="N1304" s="822">
        <v>2</v>
      </c>
      <c r="O1304" s="826">
        <v>1</v>
      </c>
      <c r="P1304" s="825">
        <v>17.559999999999999</v>
      </c>
      <c r="Q1304" s="827">
        <v>0.5</v>
      </c>
      <c r="R1304" s="822">
        <v>1</v>
      </c>
      <c r="S1304" s="827">
        <v>0.5</v>
      </c>
      <c r="T1304" s="826">
        <v>0.5</v>
      </c>
      <c r="U1304" s="828">
        <v>0.5</v>
      </c>
    </row>
    <row r="1305" spans="1:21" ht="14.45" customHeight="1" x14ac:dyDescent="0.2">
      <c r="A1305" s="821">
        <v>50</v>
      </c>
      <c r="B1305" s="822" t="s">
        <v>2403</v>
      </c>
      <c r="C1305" s="822" t="s">
        <v>2409</v>
      </c>
      <c r="D1305" s="823" t="s">
        <v>3849</v>
      </c>
      <c r="E1305" s="824" t="s">
        <v>2417</v>
      </c>
      <c r="F1305" s="822" t="s">
        <v>2404</v>
      </c>
      <c r="G1305" s="822" t="s">
        <v>2438</v>
      </c>
      <c r="H1305" s="822" t="s">
        <v>329</v>
      </c>
      <c r="I1305" s="822" t="s">
        <v>3741</v>
      </c>
      <c r="J1305" s="822" t="s">
        <v>2030</v>
      </c>
      <c r="K1305" s="822" t="s">
        <v>732</v>
      </c>
      <c r="L1305" s="825">
        <v>70.23</v>
      </c>
      <c r="M1305" s="825">
        <v>70.23</v>
      </c>
      <c r="N1305" s="822">
        <v>1</v>
      </c>
      <c r="O1305" s="826">
        <v>0.5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50</v>
      </c>
      <c r="B1306" s="822" t="s">
        <v>2403</v>
      </c>
      <c r="C1306" s="822" t="s">
        <v>2409</v>
      </c>
      <c r="D1306" s="823" t="s">
        <v>3849</v>
      </c>
      <c r="E1306" s="824" t="s">
        <v>2417</v>
      </c>
      <c r="F1306" s="822" t="s">
        <v>2404</v>
      </c>
      <c r="G1306" s="822" t="s">
        <v>2438</v>
      </c>
      <c r="H1306" s="822" t="s">
        <v>329</v>
      </c>
      <c r="I1306" s="822" t="s">
        <v>2967</v>
      </c>
      <c r="J1306" s="822" t="s">
        <v>2030</v>
      </c>
      <c r="K1306" s="822" t="s">
        <v>736</v>
      </c>
      <c r="L1306" s="825">
        <v>35.11</v>
      </c>
      <c r="M1306" s="825">
        <v>35.11</v>
      </c>
      <c r="N1306" s="822">
        <v>1</v>
      </c>
      <c r="O1306" s="826">
        <v>0.5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50</v>
      </c>
      <c r="B1307" s="822" t="s">
        <v>2403</v>
      </c>
      <c r="C1307" s="822" t="s">
        <v>2409</v>
      </c>
      <c r="D1307" s="823" t="s">
        <v>3849</v>
      </c>
      <c r="E1307" s="824" t="s">
        <v>2417</v>
      </c>
      <c r="F1307" s="822" t="s">
        <v>2404</v>
      </c>
      <c r="G1307" s="822" t="s">
        <v>2438</v>
      </c>
      <c r="H1307" s="822" t="s">
        <v>329</v>
      </c>
      <c r="I1307" s="822" t="s">
        <v>3742</v>
      </c>
      <c r="J1307" s="822" t="s">
        <v>2030</v>
      </c>
      <c r="K1307" s="822" t="s">
        <v>736</v>
      </c>
      <c r="L1307" s="825">
        <v>35.11</v>
      </c>
      <c r="M1307" s="825">
        <v>105.33</v>
      </c>
      <c r="N1307" s="822">
        <v>3</v>
      </c>
      <c r="O1307" s="826">
        <v>1.5</v>
      </c>
      <c r="P1307" s="825">
        <v>35.11</v>
      </c>
      <c r="Q1307" s="827">
        <v>0.33333333333333331</v>
      </c>
      <c r="R1307" s="822">
        <v>1</v>
      </c>
      <c r="S1307" s="827">
        <v>0.33333333333333331</v>
      </c>
      <c r="T1307" s="826">
        <v>0.5</v>
      </c>
      <c r="U1307" s="828">
        <v>0.33333333333333331</v>
      </c>
    </row>
    <row r="1308" spans="1:21" ht="14.45" customHeight="1" x14ac:dyDescent="0.2">
      <c r="A1308" s="821">
        <v>50</v>
      </c>
      <c r="B1308" s="822" t="s">
        <v>2403</v>
      </c>
      <c r="C1308" s="822" t="s">
        <v>2409</v>
      </c>
      <c r="D1308" s="823" t="s">
        <v>3849</v>
      </c>
      <c r="E1308" s="824" t="s">
        <v>2417</v>
      </c>
      <c r="F1308" s="822" t="s">
        <v>2404</v>
      </c>
      <c r="G1308" s="822" t="s">
        <v>2438</v>
      </c>
      <c r="H1308" s="822" t="s">
        <v>329</v>
      </c>
      <c r="I1308" s="822" t="s">
        <v>3743</v>
      </c>
      <c r="J1308" s="822" t="s">
        <v>2030</v>
      </c>
      <c r="K1308" s="822" t="s">
        <v>734</v>
      </c>
      <c r="L1308" s="825">
        <v>17.559999999999999</v>
      </c>
      <c r="M1308" s="825">
        <v>17.559999999999999</v>
      </c>
      <c r="N1308" s="822">
        <v>1</v>
      </c>
      <c r="O1308" s="826">
        <v>0.5</v>
      </c>
      <c r="P1308" s="825">
        <v>17.559999999999999</v>
      </c>
      <c r="Q1308" s="827">
        <v>1</v>
      </c>
      <c r="R1308" s="822">
        <v>1</v>
      </c>
      <c r="S1308" s="827">
        <v>1</v>
      </c>
      <c r="T1308" s="826">
        <v>0.5</v>
      </c>
      <c r="U1308" s="828">
        <v>1</v>
      </c>
    </row>
    <row r="1309" spans="1:21" ht="14.45" customHeight="1" x14ac:dyDescent="0.2">
      <c r="A1309" s="821">
        <v>50</v>
      </c>
      <c r="B1309" s="822" t="s">
        <v>2403</v>
      </c>
      <c r="C1309" s="822" t="s">
        <v>2409</v>
      </c>
      <c r="D1309" s="823" t="s">
        <v>3849</v>
      </c>
      <c r="E1309" s="824" t="s">
        <v>2417</v>
      </c>
      <c r="F1309" s="822" t="s">
        <v>2404</v>
      </c>
      <c r="G1309" s="822" t="s">
        <v>3744</v>
      </c>
      <c r="H1309" s="822" t="s">
        <v>329</v>
      </c>
      <c r="I1309" s="822" t="s">
        <v>3745</v>
      </c>
      <c r="J1309" s="822" t="s">
        <v>746</v>
      </c>
      <c r="K1309" s="822" t="s">
        <v>3746</v>
      </c>
      <c r="L1309" s="825">
        <v>17.47</v>
      </c>
      <c r="M1309" s="825">
        <v>34.94</v>
      </c>
      <c r="N1309" s="822">
        <v>2</v>
      </c>
      <c r="O1309" s="826">
        <v>1</v>
      </c>
      <c r="P1309" s="825">
        <v>34.94</v>
      </c>
      <c r="Q1309" s="827">
        <v>1</v>
      </c>
      <c r="R1309" s="822">
        <v>2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50</v>
      </c>
      <c r="B1310" s="822" t="s">
        <v>2403</v>
      </c>
      <c r="C1310" s="822" t="s">
        <v>2409</v>
      </c>
      <c r="D1310" s="823" t="s">
        <v>3849</v>
      </c>
      <c r="E1310" s="824" t="s">
        <v>2417</v>
      </c>
      <c r="F1310" s="822" t="s">
        <v>2404</v>
      </c>
      <c r="G1310" s="822" t="s">
        <v>2435</v>
      </c>
      <c r="H1310" s="822" t="s">
        <v>648</v>
      </c>
      <c r="I1310" s="822" t="s">
        <v>2123</v>
      </c>
      <c r="J1310" s="822" t="s">
        <v>1311</v>
      </c>
      <c r="K1310" s="822" t="s">
        <v>772</v>
      </c>
      <c r="L1310" s="825">
        <v>96.04</v>
      </c>
      <c r="M1310" s="825">
        <v>96.04</v>
      </c>
      <c r="N1310" s="822">
        <v>1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50</v>
      </c>
      <c r="B1311" s="822" t="s">
        <v>2403</v>
      </c>
      <c r="C1311" s="822" t="s">
        <v>2409</v>
      </c>
      <c r="D1311" s="823" t="s">
        <v>3849</v>
      </c>
      <c r="E1311" s="824" t="s">
        <v>2417</v>
      </c>
      <c r="F1311" s="822" t="s">
        <v>2404</v>
      </c>
      <c r="G1311" s="822" t="s">
        <v>2466</v>
      </c>
      <c r="H1311" s="822" t="s">
        <v>329</v>
      </c>
      <c r="I1311" s="822" t="s">
        <v>2467</v>
      </c>
      <c r="J1311" s="822" t="s">
        <v>2468</v>
      </c>
      <c r="K1311" s="822" t="s">
        <v>772</v>
      </c>
      <c r="L1311" s="825">
        <v>78.33</v>
      </c>
      <c r="M1311" s="825">
        <v>313.32</v>
      </c>
      <c r="N1311" s="822">
        <v>4</v>
      </c>
      <c r="O1311" s="826">
        <v>4</v>
      </c>
      <c r="P1311" s="825">
        <v>78.33</v>
      </c>
      <c r="Q1311" s="827">
        <v>0.25</v>
      </c>
      <c r="R1311" s="822">
        <v>1</v>
      </c>
      <c r="S1311" s="827">
        <v>0.25</v>
      </c>
      <c r="T1311" s="826">
        <v>1</v>
      </c>
      <c r="U1311" s="828">
        <v>0.25</v>
      </c>
    </row>
    <row r="1312" spans="1:21" ht="14.45" customHeight="1" x14ac:dyDescent="0.2">
      <c r="A1312" s="821">
        <v>50</v>
      </c>
      <c r="B1312" s="822" t="s">
        <v>2403</v>
      </c>
      <c r="C1312" s="822" t="s">
        <v>2409</v>
      </c>
      <c r="D1312" s="823" t="s">
        <v>3849</v>
      </c>
      <c r="E1312" s="824" t="s">
        <v>2417</v>
      </c>
      <c r="F1312" s="822" t="s">
        <v>2404</v>
      </c>
      <c r="G1312" s="822" t="s">
        <v>2466</v>
      </c>
      <c r="H1312" s="822" t="s">
        <v>329</v>
      </c>
      <c r="I1312" s="822" t="s">
        <v>3747</v>
      </c>
      <c r="J1312" s="822" t="s">
        <v>2468</v>
      </c>
      <c r="K1312" s="822" t="s">
        <v>2437</v>
      </c>
      <c r="L1312" s="825">
        <v>39.17</v>
      </c>
      <c r="M1312" s="825">
        <v>39.17</v>
      </c>
      <c r="N1312" s="822">
        <v>1</v>
      </c>
      <c r="O1312" s="826">
        <v>0.5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50</v>
      </c>
      <c r="B1313" s="822" t="s">
        <v>2403</v>
      </c>
      <c r="C1313" s="822" t="s">
        <v>2409</v>
      </c>
      <c r="D1313" s="823" t="s">
        <v>3849</v>
      </c>
      <c r="E1313" s="824" t="s">
        <v>2417</v>
      </c>
      <c r="F1313" s="822" t="s">
        <v>2404</v>
      </c>
      <c r="G1313" s="822" t="s">
        <v>2614</v>
      </c>
      <c r="H1313" s="822" t="s">
        <v>329</v>
      </c>
      <c r="I1313" s="822" t="s">
        <v>3748</v>
      </c>
      <c r="J1313" s="822" t="s">
        <v>2616</v>
      </c>
      <c r="K1313" s="822" t="s">
        <v>736</v>
      </c>
      <c r="L1313" s="825">
        <v>58.77</v>
      </c>
      <c r="M1313" s="825">
        <v>58.77</v>
      </c>
      <c r="N1313" s="822">
        <v>1</v>
      </c>
      <c r="O1313" s="826">
        <v>1</v>
      </c>
      <c r="P1313" s="825">
        <v>58.77</v>
      </c>
      <c r="Q1313" s="827">
        <v>1</v>
      </c>
      <c r="R1313" s="822">
        <v>1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50</v>
      </c>
      <c r="B1314" s="822" t="s">
        <v>2403</v>
      </c>
      <c r="C1314" s="822" t="s">
        <v>2409</v>
      </c>
      <c r="D1314" s="823" t="s">
        <v>3849</v>
      </c>
      <c r="E1314" s="824" t="s">
        <v>2417</v>
      </c>
      <c r="F1314" s="822" t="s">
        <v>2404</v>
      </c>
      <c r="G1314" s="822" t="s">
        <v>2641</v>
      </c>
      <c r="H1314" s="822" t="s">
        <v>329</v>
      </c>
      <c r="I1314" s="822" t="s">
        <v>2644</v>
      </c>
      <c r="J1314" s="822" t="s">
        <v>1243</v>
      </c>
      <c r="K1314" s="822" t="s">
        <v>1244</v>
      </c>
      <c r="L1314" s="825">
        <v>124.49</v>
      </c>
      <c r="M1314" s="825">
        <v>124.49</v>
      </c>
      <c r="N1314" s="822">
        <v>1</v>
      </c>
      <c r="O1314" s="826">
        <v>1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50</v>
      </c>
      <c r="B1315" s="822" t="s">
        <v>2403</v>
      </c>
      <c r="C1315" s="822" t="s">
        <v>2409</v>
      </c>
      <c r="D1315" s="823" t="s">
        <v>3849</v>
      </c>
      <c r="E1315" s="824" t="s">
        <v>2417</v>
      </c>
      <c r="F1315" s="822" t="s">
        <v>2404</v>
      </c>
      <c r="G1315" s="822" t="s">
        <v>2495</v>
      </c>
      <c r="H1315" s="822" t="s">
        <v>648</v>
      </c>
      <c r="I1315" s="822" t="s">
        <v>1993</v>
      </c>
      <c r="J1315" s="822" t="s">
        <v>1994</v>
      </c>
      <c r="K1315" s="822" t="s">
        <v>1995</v>
      </c>
      <c r="L1315" s="825">
        <v>42.51</v>
      </c>
      <c r="M1315" s="825">
        <v>212.54999999999998</v>
      </c>
      <c r="N1315" s="822">
        <v>5</v>
      </c>
      <c r="O1315" s="826">
        <v>4</v>
      </c>
      <c r="P1315" s="825">
        <v>42.51</v>
      </c>
      <c r="Q1315" s="827">
        <v>0.2</v>
      </c>
      <c r="R1315" s="822">
        <v>1</v>
      </c>
      <c r="S1315" s="827">
        <v>0.2</v>
      </c>
      <c r="T1315" s="826">
        <v>1</v>
      </c>
      <c r="U1315" s="828">
        <v>0.25</v>
      </c>
    </row>
    <row r="1316" spans="1:21" ht="14.45" customHeight="1" x14ac:dyDescent="0.2">
      <c r="A1316" s="821">
        <v>50</v>
      </c>
      <c r="B1316" s="822" t="s">
        <v>2403</v>
      </c>
      <c r="C1316" s="822" t="s">
        <v>2409</v>
      </c>
      <c r="D1316" s="823" t="s">
        <v>3849</v>
      </c>
      <c r="E1316" s="824" t="s">
        <v>2417</v>
      </c>
      <c r="F1316" s="822" t="s">
        <v>2404</v>
      </c>
      <c r="G1316" s="822" t="s">
        <v>2495</v>
      </c>
      <c r="H1316" s="822" t="s">
        <v>329</v>
      </c>
      <c r="I1316" s="822" t="s">
        <v>2000</v>
      </c>
      <c r="J1316" s="822" t="s">
        <v>935</v>
      </c>
      <c r="K1316" s="822" t="s">
        <v>1995</v>
      </c>
      <c r="L1316" s="825">
        <v>42.51</v>
      </c>
      <c r="M1316" s="825">
        <v>170.04</v>
      </c>
      <c r="N1316" s="822">
        <v>4</v>
      </c>
      <c r="O1316" s="826">
        <v>2.5</v>
      </c>
      <c r="P1316" s="825">
        <v>42.51</v>
      </c>
      <c r="Q1316" s="827">
        <v>0.25</v>
      </c>
      <c r="R1316" s="822">
        <v>1</v>
      </c>
      <c r="S1316" s="827">
        <v>0.25</v>
      </c>
      <c r="T1316" s="826">
        <v>0.5</v>
      </c>
      <c r="U1316" s="828">
        <v>0.2</v>
      </c>
    </row>
    <row r="1317" spans="1:21" ht="14.45" customHeight="1" x14ac:dyDescent="0.2">
      <c r="A1317" s="821">
        <v>50</v>
      </c>
      <c r="B1317" s="822" t="s">
        <v>2403</v>
      </c>
      <c r="C1317" s="822" t="s">
        <v>2409</v>
      </c>
      <c r="D1317" s="823" t="s">
        <v>3849</v>
      </c>
      <c r="E1317" s="824" t="s">
        <v>2417</v>
      </c>
      <c r="F1317" s="822" t="s">
        <v>2404</v>
      </c>
      <c r="G1317" s="822" t="s">
        <v>2495</v>
      </c>
      <c r="H1317" s="822" t="s">
        <v>329</v>
      </c>
      <c r="I1317" s="822" t="s">
        <v>3749</v>
      </c>
      <c r="J1317" s="822" t="s">
        <v>3750</v>
      </c>
      <c r="K1317" s="822" t="s">
        <v>1995</v>
      </c>
      <c r="L1317" s="825">
        <v>42.51</v>
      </c>
      <c r="M1317" s="825">
        <v>42.51</v>
      </c>
      <c r="N1317" s="822">
        <v>1</v>
      </c>
      <c r="O1317" s="826">
        <v>0.5</v>
      </c>
      <c r="P1317" s="825">
        <v>42.51</v>
      </c>
      <c r="Q1317" s="827">
        <v>1</v>
      </c>
      <c r="R1317" s="822">
        <v>1</v>
      </c>
      <c r="S1317" s="827">
        <v>1</v>
      </c>
      <c r="T1317" s="826">
        <v>0.5</v>
      </c>
      <c r="U1317" s="828">
        <v>1</v>
      </c>
    </row>
    <row r="1318" spans="1:21" ht="14.45" customHeight="1" x14ac:dyDescent="0.2">
      <c r="A1318" s="821">
        <v>50</v>
      </c>
      <c r="B1318" s="822" t="s">
        <v>2403</v>
      </c>
      <c r="C1318" s="822" t="s">
        <v>2409</v>
      </c>
      <c r="D1318" s="823" t="s">
        <v>3849</v>
      </c>
      <c r="E1318" s="824" t="s">
        <v>2417</v>
      </c>
      <c r="F1318" s="822" t="s">
        <v>2404</v>
      </c>
      <c r="G1318" s="822" t="s">
        <v>2997</v>
      </c>
      <c r="H1318" s="822" t="s">
        <v>648</v>
      </c>
      <c r="I1318" s="822" t="s">
        <v>1932</v>
      </c>
      <c r="J1318" s="822" t="s">
        <v>1930</v>
      </c>
      <c r="K1318" s="822" t="s">
        <v>1057</v>
      </c>
      <c r="L1318" s="825">
        <v>31.23</v>
      </c>
      <c r="M1318" s="825">
        <v>31.23</v>
      </c>
      <c r="N1318" s="822">
        <v>1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50</v>
      </c>
      <c r="B1319" s="822" t="s">
        <v>2403</v>
      </c>
      <c r="C1319" s="822" t="s">
        <v>2409</v>
      </c>
      <c r="D1319" s="823" t="s">
        <v>3849</v>
      </c>
      <c r="E1319" s="824" t="s">
        <v>2417</v>
      </c>
      <c r="F1319" s="822" t="s">
        <v>2404</v>
      </c>
      <c r="G1319" s="822" t="s">
        <v>2997</v>
      </c>
      <c r="H1319" s="822" t="s">
        <v>329</v>
      </c>
      <c r="I1319" s="822" t="s">
        <v>3751</v>
      </c>
      <c r="J1319" s="822" t="s">
        <v>3752</v>
      </c>
      <c r="K1319" s="822" t="s">
        <v>2575</v>
      </c>
      <c r="L1319" s="825">
        <v>12.15</v>
      </c>
      <c r="M1319" s="825">
        <v>12.15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50</v>
      </c>
      <c r="B1320" s="822" t="s">
        <v>2403</v>
      </c>
      <c r="C1320" s="822" t="s">
        <v>2409</v>
      </c>
      <c r="D1320" s="823" t="s">
        <v>3849</v>
      </c>
      <c r="E1320" s="824" t="s">
        <v>2417</v>
      </c>
      <c r="F1320" s="822" t="s">
        <v>2404</v>
      </c>
      <c r="G1320" s="822" t="s">
        <v>2664</v>
      </c>
      <c r="H1320" s="822" t="s">
        <v>329</v>
      </c>
      <c r="I1320" s="822" t="s">
        <v>2665</v>
      </c>
      <c r="J1320" s="822" t="s">
        <v>1025</v>
      </c>
      <c r="K1320" s="822" t="s">
        <v>2666</v>
      </c>
      <c r="L1320" s="825">
        <v>45.03</v>
      </c>
      <c r="M1320" s="825">
        <v>45.03</v>
      </c>
      <c r="N1320" s="822">
        <v>1</v>
      </c>
      <c r="O1320" s="826">
        <v>0.5</v>
      </c>
      <c r="P1320" s="825">
        <v>45.03</v>
      </c>
      <c r="Q1320" s="827">
        <v>1</v>
      </c>
      <c r="R1320" s="822">
        <v>1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50</v>
      </c>
      <c r="B1321" s="822" t="s">
        <v>2403</v>
      </c>
      <c r="C1321" s="822" t="s">
        <v>2409</v>
      </c>
      <c r="D1321" s="823" t="s">
        <v>3849</v>
      </c>
      <c r="E1321" s="824" t="s">
        <v>2417</v>
      </c>
      <c r="F1321" s="822" t="s">
        <v>2404</v>
      </c>
      <c r="G1321" s="822" t="s">
        <v>2903</v>
      </c>
      <c r="H1321" s="822" t="s">
        <v>648</v>
      </c>
      <c r="I1321" s="822" t="s">
        <v>2167</v>
      </c>
      <c r="J1321" s="822" t="s">
        <v>1014</v>
      </c>
      <c r="K1321" s="822" t="s">
        <v>2168</v>
      </c>
      <c r="L1321" s="825">
        <v>773.45</v>
      </c>
      <c r="M1321" s="825">
        <v>1546.9</v>
      </c>
      <c r="N1321" s="822">
        <v>2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50</v>
      </c>
      <c r="B1322" s="822" t="s">
        <v>2403</v>
      </c>
      <c r="C1322" s="822" t="s">
        <v>2409</v>
      </c>
      <c r="D1322" s="823" t="s">
        <v>3849</v>
      </c>
      <c r="E1322" s="824" t="s">
        <v>2417</v>
      </c>
      <c r="F1322" s="822" t="s">
        <v>2404</v>
      </c>
      <c r="G1322" s="822" t="s">
        <v>2678</v>
      </c>
      <c r="H1322" s="822" t="s">
        <v>329</v>
      </c>
      <c r="I1322" s="822" t="s">
        <v>2679</v>
      </c>
      <c r="J1322" s="822" t="s">
        <v>1382</v>
      </c>
      <c r="K1322" s="822" t="s">
        <v>2680</v>
      </c>
      <c r="L1322" s="825">
        <v>42.14</v>
      </c>
      <c r="M1322" s="825">
        <v>42.14</v>
      </c>
      <c r="N1322" s="822">
        <v>1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50</v>
      </c>
      <c r="B1323" s="822" t="s">
        <v>2403</v>
      </c>
      <c r="C1323" s="822" t="s">
        <v>2409</v>
      </c>
      <c r="D1323" s="823" t="s">
        <v>3849</v>
      </c>
      <c r="E1323" s="824" t="s">
        <v>2417</v>
      </c>
      <c r="F1323" s="822" t="s">
        <v>2404</v>
      </c>
      <c r="G1323" s="822" t="s">
        <v>3753</v>
      </c>
      <c r="H1323" s="822" t="s">
        <v>329</v>
      </c>
      <c r="I1323" s="822" t="s">
        <v>3754</v>
      </c>
      <c r="J1323" s="822" t="s">
        <v>1149</v>
      </c>
      <c r="K1323" s="822" t="s">
        <v>1150</v>
      </c>
      <c r="L1323" s="825">
        <v>0</v>
      </c>
      <c r="M1323" s="825">
        <v>0</v>
      </c>
      <c r="N1323" s="822">
        <v>2</v>
      </c>
      <c r="O1323" s="826">
        <v>1</v>
      </c>
      <c r="P1323" s="825">
        <v>0</v>
      </c>
      <c r="Q1323" s="827"/>
      <c r="R1323" s="822">
        <v>2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50</v>
      </c>
      <c r="B1324" s="822" t="s">
        <v>2403</v>
      </c>
      <c r="C1324" s="822" t="s">
        <v>2409</v>
      </c>
      <c r="D1324" s="823" t="s">
        <v>3849</v>
      </c>
      <c r="E1324" s="824" t="s">
        <v>2417</v>
      </c>
      <c r="F1324" s="822" t="s">
        <v>2404</v>
      </c>
      <c r="G1324" s="822" t="s">
        <v>3755</v>
      </c>
      <c r="H1324" s="822" t="s">
        <v>329</v>
      </c>
      <c r="I1324" s="822" t="s">
        <v>3756</v>
      </c>
      <c r="J1324" s="822" t="s">
        <v>3757</v>
      </c>
      <c r="K1324" s="822" t="s">
        <v>3758</v>
      </c>
      <c r="L1324" s="825">
        <v>114</v>
      </c>
      <c r="M1324" s="825">
        <v>114</v>
      </c>
      <c r="N1324" s="822">
        <v>1</v>
      </c>
      <c r="O1324" s="826">
        <v>1</v>
      </c>
      <c r="P1324" s="825">
        <v>114</v>
      </c>
      <c r="Q1324" s="827">
        <v>1</v>
      </c>
      <c r="R1324" s="822">
        <v>1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50</v>
      </c>
      <c r="B1325" s="822" t="s">
        <v>2403</v>
      </c>
      <c r="C1325" s="822" t="s">
        <v>2409</v>
      </c>
      <c r="D1325" s="823" t="s">
        <v>3849</v>
      </c>
      <c r="E1325" s="824" t="s">
        <v>2417</v>
      </c>
      <c r="F1325" s="822" t="s">
        <v>2404</v>
      </c>
      <c r="G1325" s="822" t="s">
        <v>2685</v>
      </c>
      <c r="H1325" s="822" t="s">
        <v>329</v>
      </c>
      <c r="I1325" s="822" t="s">
        <v>3233</v>
      </c>
      <c r="J1325" s="822" t="s">
        <v>3234</v>
      </c>
      <c r="K1325" s="822" t="s">
        <v>2688</v>
      </c>
      <c r="L1325" s="825">
        <v>8.7899999999999991</v>
      </c>
      <c r="M1325" s="825">
        <v>8.7899999999999991</v>
      </c>
      <c r="N1325" s="822">
        <v>1</v>
      </c>
      <c r="O1325" s="826">
        <v>0.5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50</v>
      </c>
      <c r="B1326" s="822" t="s">
        <v>2403</v>
      </c>
      <c r="C1326" s="822" t="s">
        <v>2409</v>
      </c>
      <c r="D1326" s="823" t="s">
        <v>3849</v>
      </c>
      <c r="E1326" s="824" t="s">
        <v>2417</v>
      </c>
      <c r="F1326" s="822" t="s">
        <v>2404</v>
      </c>
      <c r="G1326" s="822" t="s">
        <v>3235</v>
      </c>
      <c r="H1326" s="822" t="s">
        <v>329</v>
      </c>
      <c r="I1326" s="822" t="s">
        <v>3236</v>
      </c>
      <c r="J1326" s="822" t="s">
        <v>3237</v>
      </c>
      <c r="K1326" s="822" t="s">
        <v>3238</v>
      </c>
      <c r="L1326" s="825">
        <v>132.97999999999999</v>
      </c>
      <c r="M1326" s="825">
        <v>531.91999999999996</v>
      </c>
      <c r="N1326" s="822">
        <v>4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50</v>
      </c>
      <c r="B1327" s="822" t="s">
        <v>2403</v>
      </c>
      <c r="C1327" s="822" t="s">
        <v>2409</v>
      </c>
      <c r="D1327" s="823" t="s">
        <v>3849</v>
      </c>
      <c r="E1327" s="824" t="s">
        <v>2417</v>
      </c>
      <c r="F1327" s="822" t="s">
        <v>2404</v>
      </c>
      <c r="G1327" s="822" t="s">
        <v>2504</v>
      </c>
      <c r="H1327" s="822" t="s">
        <v>648</v>
      </c>
      <c r="I1327" s="822" t="s">
        <v>1963</v>
      </c>
      <c r="J1327" s="822" t="s">
        <v>1964</v>
      </c>
      <c r="K1327" s="822" t="s">
        <v>1965</v>
      </c>
      <c r="L1327" s="825">
        <v>93.43</v>
      </c>
      <c r="M1327" s="825">
        <v>1121.1600000000001</v>
      </c>
      <c r="N1327" s="822">
        <v>12</v>
      </c>
      <c r="O1327" s="826">
        <v>9.5</v>
      </c>
      <c r="P1327" s="825">
        <v>280.29000000000002</v>
      </c>
      <c r="Q1327" s="827">
        <v>0.25</v>
      </c>
      <c r="R1327" s="822">
        <v>3</v>
      </c>
      <c r="S1327" s="827">
        <v>0.25</v>
      </c>
      <c r="T1327" s="826">
        <v>2.5</v>
      </c>
      <c r="U1327" s="828">
        <v>0.26315789473684209</v>
      </c>
    </row>
    <row r="1328" spans="1:21" ht="14.45" customHeight="1" x14ac:dyDescent="0.2">
      <c r="A1328" s="821">
        <v>50</v>
      </c>
      <c r="B1328" s="822" t="s">
        <v>2403</v>
      </c>
      <c r="C1328" s="822" t="s">
        <v>2409</v>
      </c>
      <c r="D1328" s="823" t="s">
        <v>3849</v>
      </c>
      <c r="E1328" s="824" t="s">
        <v>2417</v>
      </c>
      <c r="F1328" s="822" t="s">
        <v>2404</v>
      </c>
      <c r="G1328" s="822" t="s">
        <v>2504</v>
      </c>
      <c r="H1328" s="822" t="s">
        <v>648</v>
      </c>
      <c r="I1328" s="822" t="s">
        <v>1966</v>
      </c>
      <c r="J1328" s="822" t="s">
        <v>1964</v>
      </c>
      <c r="K1328" s="822" t="s">
        <v>1967</v>
      </c>
      <c r="L1328" s="825">
        <v>186.87</v>
      </c>
      <c r="M1328" s="825">
        <v>373.74</v>
      </c>
      <c r="N1328" s="822">
        <v>2</v>
      </c>
      <c r="O1328" s="826">
        <v>1.5</v>
      </c>
      <c r="P1328" s="825">
        <v>186.87</v>
      </c>
      <c r="Q1328" s="827">
        <v>0.5</v>
      </c>
      <c r="R1328" s="822">
        <v>1</v>
      </c>
      <c r="S1328" s="827">
        <v>0.5</v>
      </c>
      <c r="T1328" s="826">
        <v>1</v>
      </c>
      <c r="U1328" s="828">
        <v>0.66666666666666663</v>
      </c>
    </row>
    <row r="1329" spans="1:21" ht="14.45" customHeight="1" x14ac:dyDescent="0.2">
      <c r="A1329" s="821">
        <v>50</v>
      </c>
      <c r="B1329" s="822" t="s">
        <v>2403</v>
      </c>
      <c r="C1329" s="822" t="s">
        <v>2409</v>
      </c>
      <c r="D1329" s="823" t="s">
        <v>3849</v>
      </c>
      <c r="E1329" s="824" t="s">
        <v>2417</v>
      </c>
      <c r="F1329" s="822" t="s">
        <v>2404</v>
      </c>
      <c r="G1329" s="822" t="s">
        <v>2504</v>
      </c>
      <c r="H1329" s="822" t="s">
        <v>329</v>
      </c>
      <c r="I1329" s="822" t="s">
        <v>3691</v>
      </c>
      <c r="J1329" s="822" t="s">
        <v>2909</v>
      </c>
      <c r="K1329" s="822" t="s">
        <v>3575</v>
      </c>
      <c r="L1329" s="825">
        <v>100.11</v>
      </c>
      <c r="M1329" s="825">
        <v>300.33</v>
      </c>
      <c r="N1329" s="822">
        <v>3</v>
      </c>
      <c r="O1329" s="826">
        <v>1.5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50</v>
      </c>
      <c r="B1330" s="822" t="s">
        <v>2403</v>
      </c>
      <c r="C1330" s="822" t="s">
        <v>2409</v>
      </c>
      <c r="D1330" s="823" t="s">
        <v>3849</v>
      </c>
      <c r="E1330" s="824" t="s">
        <v>2417</v>
      </c>
      <c r="F1330" s="822" t="s">
        <v>2404</v>
      </c>
      <c r="G1330" s="822" t="s">
        <v>3759</v>
      </c>
      <c r="H1330" s="822" t="s">
        <v>329</v>
      </c>
      <c r="I1330" s="822" t="s">
        <v>3760</v>
      </c>
      <c r="J1330" s="822" t="s">
        <v>1404</v>
      </c>
      <c r="K1330" s="822" t="s">
        <v>3137</v>
      </c>
      <c r="L1330" s="825">
        <v>61.97</v>
      </c>
      <c r="M1330" s="825">
        <v>61.97</v>
      </c>
      <c r="N1330" s="822">
        <v>1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50</v>
      </c>
      <c r="B1331" s="822" t="s">
        <v>2403</v>
      </c>
      <c r="C1331" s="822" t="s">
        <v>2409</v>
      </c>
      <c r="D1331" s="823" t="s">
        <v>3849</v>
      </c>
      <c r="E1331" s="824" t="s">
        <v>2417</v>
      </c>
      <c r="F1331" s="822" t="s">
        <v>2404</v>
      </c>
      <c r="G1331" s="822" t="s">
        <v>2439</v>
      </c>
      <c r="H1331" s="822" t="s">
        <v>329</v>
      </c>
      <c r="I1331" s="822" t="s">
        <v>2693</v>
      </c>
      <c r="J1331" s="822" t="s">
        <v>676</v>
      </c>
      <c r="K1331" s="822" t="s">
        <v>2694</v>
      </c>
      <c r="L1331" s="825">
        <v>31.65</v>
      </c>
      <c r="M1331" s="825">
        <v>316.5</v>
      </c>
      <c r="N1331" s="822">
        <v>10</v>
      </c>
      <c r="O1331" s="826">
        <v>6.5</v>
      </c>
      <c r="P1331" s="825">
        <v>126.6</v>
      </c>
      <c r="Q1331" s="827">
        <v>0.39999999999999997</v>
      </c>
      <c r="R1331" s="822">
        <v>4</v>
      </c>
      <c r="S1331" s="827">
        <v>0.4</v>
      </c>
      <c r="T1331" s="826">
        <v>2.5</v>
      </c>
      <c r="U1331" s="828">
        <v>0.38461538461538464</v>
      </c>
    </row>
    <row r="1332" spans="1:21" ht="14.45" customHeight="1" x14ac:dyDescent="0.2">
      <c r="A1332" s="821">
        <v>50</v>
      </c>
      <c r="B1332" s="822" t="s">
        <v>2403</v>
      </c>
      <c r="C1332" s="822" t="s">
        <v>2409</v>
      </c>
      <c r="D1332" s="823" t="s">
        <v>3849</v>
      </c>
      <c r="E1332" s="824" t="s">
        <v>2417</v>
      </c>
      <c r="F1332" s="822" t="s">
        <v>2404</v>
      </c>
      <c r="G1332" s="822" t="s">
        <v>2439</v>
      </c>
      <c r="H1332" s="822" t="s">
        <v>329</v>
      </c>
      <c r="I1332" s="822" t="s">
        <v>2695</v>
      </c>
      <c r="J1332" s="822" t="s">
        <v>2509</v>
      </c>
      <c r="K1332" s="822" t="s">
        <v>2696</v>
      </c>
      <c r="L1332" s="825">
        <v>26.37</v>
      </c>
      <c r="M1332" s="825">
        <v>79.11</v>
      </c>
      <c r="N1332" s="822">
        <v>3</v>
      </c>
      <c r="O1332" s="826">
        <v>2.5</v>
      </c>
      <c r="P1332" s="825">
        <v>26.37</v>
      </c>
      <c r="Q1332" s="827">
        <v>0.33333333333333337</v>
      </c>
      <c r="R1332" s="822">
        <v>1</v>
      </c>
      <c r="S1332" s="827">
        <v>0.33333333333333331</v>
      </c>
      <c r="T1332" s="826">
        <v>1</v>
      </c>
      <c r="U1332" s="828">
        <v>0.4</v>
      </c>
    </row>
    <row r="1333" spans="1:21" ht="14.45" customHeight="1" x14ac:dyDescent="0.2">
      <c r="A1333" s="821">
        <v>50</v>
      </c>
      <c r="B1333" s="822" t="s">
        <v>2403</v>
      </c>
      <c r="C1333" s="822" t="s">
        <v>2409</v>
      </c>
      <c r="D1333" s="823" t="s">
        <v>3849</v>
      </c>
      <c r="E1333" s="824" t="s">
        <v>2417</v>
      </c>
      <c r="F1333" s="822" t="s">
        <v>2404</v>
      </c>
      <c r="G1333" s="822" t="s">
        <v>2439</v>
      </c>
      <c r="H1333" s="822" t="s">
        <v>329</v>
      </c>
      <c r="I1333" s="822" t="s">
        <v>2440</v>
      </c>
      <c r="J1333" s="822" t="s">
        <v>676</v>
      </c>
      <c r="K1333" s="822" t="s">
        <v>2441</v>
      </c>
      <c r="L1333" s="825">
        <v>10.55</v>
      </c>
      <c r="M1333" s="825">
        <v>21.1</v>
      </c>
      <c r="N1333" s="822">
        <v>2</v>
      </c>
      <c r="O1333" s="826">
        <v>1</v>
      </c>
      <c r="P1333" s="825">
        <v>10.55</v>
      </c>
      <c r="Q1333" s="827">
        <v>0.5</v>
      </c>
      <c r="R1333" s="822">
        <v>1</v>
      </c>
      <c r="S1333" s="827">
        <v>0.5</v>
      </c>
      <c r="T1333" s="826">
        <v>0.5</v>
      </c>
      <c r="U1333" s="828">
        <v>0.5</v>
      </c>
    </row>
    <row r="1334" spans="1:21" ht="14.45" customHeight="1" x14ac:dyDescent="0.2">
      <c r="A1334" s="821">
        <v>50</v>
      </c>
      <c r="B1334" s="822" t="s">
        <v>2403</v>
      </c>
      <c r="C1334" s="822" t="s">
        <v>2409</v>
      </c>
      <c r="D1334" s="823" t="s">
        <v>3849</v>
      </c>
      <c r="E1334" s="824" t="s">
        <v>2417</v>
      </c>
      <c r="F1334" s="822" t="s">
        <v>2404</v>
      </c>
      <c r="G1334" s="822" t="s">
        <v>2514</v>
      </c>
      <c r="H1334" s="822" t="s">
        <v>329</v>
      </c>
      <c r="I1334" s="822" t="s">
        <v>2515</v>
      </c>
      <c r="J1334" s="822" t="s">
        <v>2516</v>
      </c>
      <c r="K1334" s="822" t="s">
        <v>2517</v>
      </c>
      <c r="L1334" s="825">
        <v>69.59</v>
      </c>
      <c r="M1334" s="825">
        <v>139.18</v>
      </c>
      <c r="N1334" s="822">
        <v>2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50</v>
      </c>
      <c r="B1335" s="822" t="s">
        <v>2403</v>
      </c>
      <c r="C1335" s="822" t="s">
        <v>2409</v>
      </c>
      <c r="D1335" s="823" t="s">
        <v>3849</v>
      </c>
      <c r="E1335" s="824" t="s">
        <v>2417</v>
      </c>
      <c r="F1335" s="822" t="s">
        <v>2404</v>
      </c>
      <c r="G1335" s="822" t="s">
        <v>3008</v>
      </c>
      <c r="H1335" s="822" t="s">
        <v>329</v>
      </c>
      <c r="I1335" s="822" t="s">
        <v>3009</v>
      </c>
      <c r="J1335" s="822" t="s">
        <v>3010</v>
      </c>
      <c r="K1335" s="822" t="s">
        <v>3011</v>
      </c>
      <c r="L1335" s="825">
        <v>73.150000000000006</v>
      </c>
      <c r="M1335" s="825">
        <v>73.150000000000006</v>
      </c>
      <c r="N1335" s="822">
        <v>1</v>
      </c>
      <c r="O1335" s="826">
        <v>1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50</v>
      </c>
      <c r="B1336" s="822" t="s">
        <v>2403</v>
      </c>
      <c r="C1336" s="822" t="s">
        <v>2409</v>
      </c>
      <c r="D1336" s="823" t="s">
        <v>3849</v>
      </c>
      <c r="E1336" s="824" t="s">
        <v>2417</v>
      </c>
      <c r="F1336" s="822" t="s">
        <v>2404</v>
      </c>
      <c r="G1336" s="822" t="s">
        <v>2707</v>
      </c>
      <c r="H1336" s="822" t="s">
        <v>329</v>
      </c>
      <c r="I1336" s="822" t="s">
        <v>3012</v>
      </c>
      <c r="J1336" s="822" t="s">
        <v>3013</v>
      </c>
      <c r="K1336" s="822" t="s">
        <v>1978</v>
      </c>
      <c r="L1336" s="825">
        <v>38.56</v>
      </c>
      <c r="M1336" s="825">
        <v>77.12</v>
      </c>
      <c r="N1336" s="822">
        <v>2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50</v>
      </c>
      <c r="B1337" s="822" t="s">
        <v>2403</v>
      </c>
      <c r="C1337" s="822" t="s">
        <v>2409</v>
      </c>
      <c r="D1337" s="823" t="s">
        <v>3849</v>
      </c>
      <c r="E1337" s="824" t="s">
        <v>2417</v>
      </c>
      <c r="F1337" s="822" t="s">
        <v>2404</v>
      </c>
      <c r="G1337" s="822" t="s">
        <v>2460</v>
      </c>
      <c r="H1337" s="822" t="s">
        <v>329</v>
      </c>
      <c r="I1337" s="822" t="s">
        <v>2461</v>
      </c>
      <c r="J1337" s="822" t="s">
        <v>712</v>
      </c>
      <c r="K1337" s="822" t="s">
        <v>716</v>
      </c>
      <c r="L1337" s="825">
        <v>10.65</v>
      </c>
      <c r="M1337" s="825">
        <v>42.6</v>
      </c>
      <c r="N1337" s="822">
        <v>4</v>
      </c>
      <c r="O1337" s="826">
        <v>2.5</v>
      </c>
      <c r="P1337" s="825">
        <v>10.65</v>
      </c>
      <c r="Q1337" s="827">
        <v>0.25</v>
      </c>
      <c r="R1337" s="822">
        <v>1</v>
      </c>
      <c r="S1337" s="827">
        <v>0.25</v>
      </c>
      <c r="T1337" s="826">
        <v>0.5</v>
      </c>
      <c r="U1337" s="828">
        <v>0.2</v>
      </c>
    </row>
    <row r="1338" spans="1:21" ht="14.45" customHeight="1" x14ac:dyDescent="0.2">
      <c r="A1338" s="821">
        <v>50</v>
      </c>
      <c r="B1338" s="822" t="s">
        <v>2403</v>
      </c>
      <c r="C1338" s="822" t="s">
        <v>2409</v>
      </c>
      <c r="D1338" s="823" t="s">
        <v>3849</v>
      </c>
      <c r="E1338" s="824" t="s">
        <v>2417</v>
      </c>
      <c r="F1338" s="822" t="s">
        <v>2404</v>
      </c>
      <c r="G1338" s="822" t="s">
        <v>2460</v>
      </c>
      <c r="H1338" s="822" t="s">
        <v>329</v>
      </c>
      <c r="I1338" s="822" t="s">
        <v>3761</v>
      </c>
      <c r="J1338" s="822" t="s">
        <v>712</v>
      </c>
      <c r="K1338" s="822" t="s">
        <v>2520</v>
      </c>
      <c r="L1338" s="825">
        <v>17.559999999999999</v>
      </c>
      <c r="M1338" s="825">
        <v>35.119999999999997</v>
      </c>
      <c r="N1338" s="822">
        <v>2</v>
      </c>
      <c r="O1338" s="826">
        <v>2</v>
      </c>
      <c r="P1338" s="825">
        <v>17.559999999999999</v>
      </c>
      <c r="Q1338" s="827">
        <v>0.5</v>
      </c>
      <c r="R1338" s="822">
        <v>1</v>
      </c>
      <c r="S1338" s="827">
        <v>0.5</v>
      </c>
      <c r="T1338" s="826">
        <v>1</v>
      </c>
      <c r="U1338" s="828">
        <v>0.5</v>
      </c>
    </row>
    <row r="1339" spans="1:21" ht="14.45" customHeight="1" x14ac:dyDescent="0.2">
      <c r="A1339" s="821">
        <v>50</v>
      </c>
      <c r="B1339" s="822" t="s">
        <v>2403</v>
      </c>
      <c r="C1339" s="822" t="s">
        <v>2409</v>
      </c>
      <c r="D1339" s="823" t="s">
        <v>3849</v>
      </c>
      <c r="E1339" s="824" t="s">
        <v>2417</v>
      </c>
      <c r="F1339" s="822" t="s">
        <v>2404</v>
      </c>
      <c r="G1339" s="822" t="s">
        <v>2460</v>
      </c>
      <c r="H1339" s="822" t="s">
        <v>329</v>
      </c>
      <c r="I1339" s="822" t="s">
        <v>3762</v>
      </c>
      <c r="J1339" s="822" t="s">
        <v>712</v>
      </c>
      <c r="K1339" s="822" t="s">
        <v>3763</v>
      </c>
      <c r="L1339" s="825">
        <v>70.23</v>
      </c>
      <c r="M1339" s="825">
        <v>70.23</v>
      </c>
      <c r="N1339" s="822">
        <v>1</v>
      </c>
      <c r="O1339" s="826">
        <v>0.5</v>
      </c>
      <c r="P1339" s="825">
        <v>70.23</v>
      </c>
      <c r="Q1339" s="827">
        <v>1</v>
      </c>
      <c r="R1339" s="822">
        <v>1</v>
      </c>
      <c r="S1339" s="827">
        <v>1</v>
      </c>
      <c r="T1339" s="826">
        <v>0.5</v>
      </c>
      <c r="U1339" s="828">
        <v>1</v>
      </c>
    </row>
    <row r="1340" spans="1:21" ht="14.45" customHeight="1" x14ac:dyDescent="0.2">
      <c r="A1340" s="821">
        <v>50</v>
      </c>
      <c r="B1340" s="822" t="s">
        <v>2403</v>
      </c>
      <c r="C1340" s="822" t="s">
        <v>2409</v>
      </c>
      <c r="D1340" s="823" t="s">
        <v>3849</v>
      </c>
      <c r="E1340" s="824" t="s">
        <v>2417</v>
      </c>
      <c r="F1340" s="822" t="s">
        <v>2404</v>
      </c>
      <c r="G1340" s="822" t="s">
        <v>2460</v>
      </c>
      <c r="H1340" s="822" t="s">
        <v>648</v>
      </c>
      <c r="I1340" s="822" t="s">
        <v>2013</v>
      </c>
      <c r="J1340" s="822" t="s">
        <v>712</v>
      </c>
      <c r="K1340" s="822" t="s">
        <v>2014</v>
      </c>
      <c r="L1340" s="825">
        <v>35.11</v>
      </c>
      <c r="M1340" s="825">
        <v>35.11</v>
      </c>
      <c r="N1340" s="822">
        <v>1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50</v>
      </c>
      <c r="B1341" s="822" t="s">
        <v>2403</v>
      </c>
      <c r="C1341" s="822" t="s">
        <v>2409</v>
      </c>
      <c r="D1341" s="823" t="s">
        <v>3849</v>
      </c>
      <c r="E1341" s="824" t="s">
        <v>2417</v>
      </c>
      <c r="F1341" s="822" t="s">
        <v>2404</v>
      </c>
      <c r="G1341" s="822" t="s">
        <v>2469</v>
      </c>
      <c r="H1341" s="822" t="s">
        <v>648</v>
      </c>
      <c r="I1341" s="822" t="s">
        <v>1948</v>
      </c>
      <c r="J1341" s="822" t="s">
        <v>933</v>
      </c>
      <c r="K1341" s="822" t="s">
        <v>1949</v>
      </c>
      <c r="L1341" s="825">
        <v>1385.62</v>
      </c>
      <c r="M1341" s="825">
        <v>1385.62</v>
      </c>
      <c r="N1341" s="822">
        <v>1</v>
      </c>
      <c r="O1341" s="826">
        <v>1</v>
      </c>
      <c r="P1341" s="825">
        <v>1385.62</v>
      </c>
      <c r="Q1341" s="827">
        <v>1</v>
      </c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50</v>
      </c>
      <c r="B1342" s="822" t="s">
        <v>2403</v>
      </c>
      <c r="C1342" s="822" t="s">
        <v>2409</v>
      </c>
      <c r="D1342" s="823" t="s">
        <v>3849</v>
      </c>
      <c r="E1342" s="824" t="s">
        <v>2417</v>
      </c>
      <c r="F1342" s="822" t="s">
        <v>2404</v>
      </c>
      <c r="G1342" s="822" t="s">
        <v>2469</v>
      </c>
      <c r="H1342" s="822" t="s">
        <v>648</v>
      </c>
      <c r="I1342" s="822" t="s">
        <v>1960</v>
      </c>
      <c r="J1342" s="822" t="s">
        <v>927</v>
      </c>
      <c r="K1342" s="822" t="s">
        <v>1961</v>
      </c>
      <c r="L1342" s="825">
        <v>490.89</v>
      </c>
      <c r="M1342" s="825">
        <v>490.89</v>
      </c>
      <c r="N1342" s="822">
        <v>1</v>
      </c>
      <c r="O1342" s="826">
        <v>0.5</v>
      </c>
      <c r="P1342" s="825">
        <v>490.89</v>
      </c>
      <c r="Q1342" s="827">
        <v>1</v>
      </c>
      <c r="R1342" s="822">
        <v>1</v>
      </c>
      <c r="S1342" s="827">
        <v>1</v>
      </c>
      <c r="T1342" s="826">
        <v>0.5</v>
      </c>
      <c r="U1342" s="828">
        <v>1</v>
      </c>
    </row>
    <row r="1343" spans="1:21" ht="14.45" customHeight="1" x14ac:dyDescent="0.2">
      <c r="A1343" s="821">
        <v>50</v>
      </c>
      <c r="B1343" s="822" t="s">
        <v>2403</v>
      </c>
      <c r="C1343" s="822" t="s">
        <v>2409</v>
      </c>
      <c r="D1343" s="823" t="s">
        <v>3849</v>
      </c>
      <c r="E1343" s="824" t="s">
        <v>2417</v>
      </c>
      <c r="F1343" s="822" t="s">
        <v>2404</v>
      </c>
      <c r="G1343" s="822" t="s">
        <v>2469</v>
      </c>
      <c r="H1343" s="822" t="s">
        <v>648</v>
      </c>
      <c r="I1343" s="822" t="s">
        <v>1950</v>
      </c>
      <c r="J1343" s="822" t="s">
        <v>933</v>
      </c>
      <c r="K1343" s="822" t="s">
        <v>1951</v>
      </c>
      <c r="L1343" s="825">
        <v>1847.49</v>
      </c>
      <c r="M1343" s="825">
        <v>5542.47</v>
      </c>
      <c r="N1343" s="822">
        <v>3</v>
      </c>
      <c r="O1343" s="826">
        <v>3</v>
      </c>
      <c r="P1343" s="825">
        <v>3694.98</v>
      </c>
      <c r="Q1343" s="827">
        <v>0.66666666666666663</v>
      </c>
      <c r="R1343" s="822">
        <v>2</v>
      </c>
      <c r="S1343" s="827">
        <v>0.66666666666666663</v>
      </c>
      <c r="T1343" s="826">
        <v>2</v>
      </c>
      <c r="U1343" s="828">
        <v>0.66666666666666663</v>
      </c>
    </row>
    <row r="1344" spans="1:21" ht="14.45" customHeight="1" x14ac:dyDescent="0.2">
      <c r="A1344" s="821">
        <v>50</v>
      </c>
      <c r="B1344" s="822" t="s">
        <v>2403</v>
      </c>
      <c r="C1344" s="822" t="s">
        <v>2409</v>
      </c>
      <c r="D1344" s="823" t="s">
        <v>3849</v>
      </c>
      <c r="E1344" s="824" t="s">
        <v>2417</v>
      </c>
      <c r="F1344" s="822" t="s">
        <v>2404</v>
      </c>
      <c r="G1344" s="822" t="s">
        <v>2469</v>
      </c>
      <c r="H1344" s="822" t="s">
        <v>648</v>
      </c>
      <c r="I1344" s="822" t="s">
        <v>1958</v>
      </c>
      <c r="J1344" s="822" t="s">
        <v>927</v>
      </c>
      <c r="K1344" s="822" t="s">
        <v>1959</v>
      </c>
      <c r="L1344" s="825">
        <v>1154.68</v>
      </c>
      <c r="M1344" s="825">
        <v>1154.68</v>
      </c>
      <c r="N1344" s="822">
        <v>1</v>
      </c>
      <c r="O1344" s="826">
        <v>1</v>
      </c>
      <c r="P1344" s="825">
        <v>1154.68</v>
      </c>
      <c r="Q1344" s="827">
        <v>1</v>
      </c>
      <c r="R1344" s="822">
        <v>1</v>
      </c>
      <c r="S1344" s="827">
        <v>1</v>
      </c>
      <c r="T1344" s="826">
        <v>1</v>
      </c>
      <c r="U1344" s="828">
        <v>1</v>
      </c>
    </row>
    <row r="1345" spans="1:21" ht="14.45" customHeight="1" x14ac:dyDescent="0.2">
      <c r="A1345" s="821">
        <v>50</v>
      </c>
      <c r="B1345" s="822" t="s">
        <v>2403</v>
      </c>
      <c r="C1345" s="822" t="s">
        <v>2409</v>
      </c>
      <c r="D1345" s="823" t="s">
        <v>3849</v>
      </c>
      <c r="E1345" s="824" t="s">
        <v>2417</v>
      </c>
      <c r="F1345" s="822" t="s">
        <v>2404</v>
      </c>
      <c r="G1345" s="822" t="s">
        <v>2469</v>
      </c>
      <c r="H1345" s="822" t="s">
        <v>648</v>
      </c>
      <c r="I1345" s="822" t="s">
        <v>1952</v>
      </c>
      <c r="J1345" s="822" t="s">
        <v>927</v>
      </c>
      <c r="K1345" s="822" t="s">
        <v>1953</v>
      </c>
      <c r="L1345" s="825">
        <v>923.74</v>
      </c>
      <c r="M1345" s="825">
        <v>923.74</v>
      </c>
      <c r="N1345" s="822">
        <v>1</v>
      </c>
      <c r="O1345" s="826">
        <v>0.5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50</v>
      </c>
      <c r="B1346" s="822" t="s">
        <v>2403</v>
      </c>
      <c r="C1346" s="822" t="s">
        <v>2409</v>
      </c>
      <c r="D1346" s="823" t="s">
        <v>3849</v>
      </c>
      <c r="E1346" s="824" t="s">
        <v>2417</v>
      </c>
      <c r="F1346" s="822" t="s">
        <v>2404</v>
      </c>
      <c r="G1346" s="822" t="s">
        <v>2462</v>
      </c>
      <c r="H1346" s="822" t="s">
        <v>329</v>
      </c>
      <c r="I1346" s="822" t="s">
        <v>2726</v>
      </c>
      <c r="J1346" s="822" t="s">
        <v>2464</v>
      </c>
      <c r="K1346" s="822" t="s">
        <v>714</v>
      </c>
      <c r="L1346" s="825">
        <v>134.47999999999999</v>
      </c>
      <c r="M1346" s="825">
        <v>134.47999999999999</v>
      </c>
      <c r="N1346" s="822">
        <v>1</v>
      </c>
      <c r="O1346" s="826">
        <v>1</v>
      </c>
      <c r="P1346" s="825">
        <v>134.47999999999999</v>
      </c>
      <c r="Q1346" s="827">
        <v>1</v>
      </c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50</v>
      </c>
      <c r="B1347" s="822" t="s">
        <v>2403</v>
      </c>
      <c r="C1347" s="822" t="s">
        <v>2409</v>
      </c>
      <c r="D1347" s="823" t="s">
        <v>3849</v>
      </c>
      <c r="E1347" s="824" t="s">
        <v>2417</v>
      </c>
      <c r="F1347" s="822" t="s">
        <v>2404</v>
      </c>
      <c r="G1347" s="822" t="s">
        <v>2462</v>
      </c>
      <c r="H1347" s="822" t="s">
        <v>329</v>
      </c>
      <c r="I1347" s="822" t="s">
        <v>2463</v>
      </c>
      <c r="J1347" s="822" t="s">
        <v>2464</v>
      </c>
      <c r="K1347" s="822" t="s">
        <v>2465</v>
      </c>
      <c r="L1347" s="825">
        <v>57.28</v>
      </c>
      <c r="M1347" s="825">
        <v>57.28</v>
      </c>
      <c r="N1347" s="822">
        <v>1</v>
      </c>
      <c r="O1347" s="826">
        <v>1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50</v>
      </c>
      <c r="B1348" s="822" t="s">
        <v>2403</v>
      </c>
      <c r="C1348" s="822" t="s">
        <v>2409</v>
      </c>
      <c r="D1348" s="823" t="s">
        <v>3849</v>
      </c>
      <c r="E1348" s="824" t="s">
        <v>2417</v>
      </c>
      <c r="F1348" s="822" t="s">
        <v>2404</v>
      </c>
      <c r="G1348" s="822" t="s">
        <v>2734</v>
      </c>
      <c r="H1348" s="822" t="s">
        <v>329</v>
      </c>
      <c r="I1348" s="822" t="s">
        <v>3024</v>
      </c>
      <c r="J1348" s="822" t="s">
        <v>2736</v>
      </c>
      <c r="K1348" s="822" t="s">
        <v>2931</v>
      </c>
      <c r="L1348" s="825">
        <v>35.25</v>
      </c>
      <c r="M1348" s="825">
        <v>35.25</v>
      </c>
      <c r="N1348" s="822">
        <v>1</v>
      </c>
      <c r="O1348" s="826">
        <v>1</v>
      </c>
      <c r="P1348" s="825">
        <v>35.25</v>
      </c>
      <c r="Q1348" s="827">
        <v>1</v>
      </c>
      <c r="R1348" s="822">
        <v>1</v>
      </c>
      <c r="S1348" s="827">
        <v>1</v>
      </c>
      <c r="T1348" s="826">
        <v>1</v>
      </c>
      <c r="U1348" s="828">
        <v>1</v>
      </c>
    </row>
    <row r="1349" spans="1:21" ht="14.45" customHeight="1" x14ac:dyDescent="0.2">
      <c r="A1349" s="821">
        <v>50</v>
      </c>
      <c r="B1349" s="822" t="s">
        <v>2403</v>
      </c>
      <c r="C1349" s="822" t="s">
        <v>2409</v>
      </c>
      <c r="D1349" s="823" t="s">
        <v>3849</v>
      </c>
      <c r="E1349" s="824" t="s">
        <v>2417</v>
      </c>
      <c r="F1349" s="822" t="s">
        <v>2404</v>
      </c>
      <c r="G1349" s="822" t="s">
        <v>3032</v>
      </c>
      <c r="H1349" s="822" t="s">
        <v>329</v>
      </c>
      <c r="I1349" s="822" t="s">
        <v>3033</v>
      </c>
      <c r="J1349" s="822" t="s">
        <v>3034</v>
      </c>
      <c r="K1349" s="822" t="s">
        <v>2663</v>
      </c>
      <c r="L1349" s="825">
        <v>46.81</v>
      </c>
      <c r="M1349" s="825">
        <v>46.81</v>
      </c>
      <c r="N1349" s="822">
        <v>1</v>
      </c>
      <c r="O1349" s="826">
        <v>0.5</v>
      </c>
      <c r="P1349" s="825">
        <v>46.81</v>
      </c>
      <c r="Q1349" s="827">
        <v>1</v>
      </c>
      <c r="R1349" s="822">
        <v>1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50</v>
      </c>
      <c r="B1350" s="822" t="s">
        <v>2403</v>
      </c>
      <c r="C1350" s="822" t="s">
        <v>2409</v>
      </c>
      <c r="D1350" s="823" t="s">
        <v>3849</v>
      </c>
      <c r="E1350" s="824" t="s">
        <v>2417</v>
      </c>
      <c r="F1350" s="822" t="s">
        <v>2404</v>
      </c>
      <c r="G1350" s="822" t="s">
        <v>2527</v>
      </c>
      <c r="H1350" s="822" t="s">
        <v>329</v>
      </c>
      <c r="I1350" s="822" t="s">
        <v>2528</v>
      </c>
      <c r="J1350" s="822" t="s">
        <v>788</v>
      </c>
      <c r="K1350" s="822" t="s">
        <v>2529</v>
      </c>
      <c r="L1350" s="825">
        <v>57.64</v>
      </c>
      <c r="M1350" s="825">
        <v>172.92000000000002</v>
      </c>
      <c r="N1350" s="822">
        <v>3</v>
      </c>
      <c r="O1350" s="826">
        <v>2</v>
      </c>
      <c r="P1350" s="825">
        <v>57.64</v>
      </c>
      <c r="Q1350" s="827">
        <v>0.33333333333333331</v>
      </c>
      <c r="R1350" s="822">
        <v>1</v>
      </c>
      <c r="S1350" s="827">
        <v>0.33333333333333331</v>
      </c>
      <c r="T1350" s="826">
        <v>0.5</v>
      </c>
      <c r="U1350" s="828">
        <v>0.25</v>
      </c>
    </row>
    <row r="1351" spans="1:21" ht="14.45" customHeight="1" x14ac:dyDescent="0.2">
      <c r="A1351" s="821">
        <v>50</v>
      </c>
      <c r="B1351" s="822" t="s">
        <v>2403</v>
      </c>
      <c r="C1351" s="822" t="s">
        <v>2409</v>
      </c>
      <c r="D1351" s="823" t="s">
        <v>3849</v>
      </c>
      <c r="E1351" s="824" t="s">
        <v>2417</v>
      </c>
      <c r="F1351" s="822" t="s">
        <v>2404</v>
      </c>
      <c r="G1351" s="822" t="s">
        <v>2527</v>
      </c>
      <c r="H1351" s="822" t="s">
        <v>329</v>
      </c>
      <c r="I1351" s="822" t="s">
        <v>2528</v>
      </c>
      <c r="J1351" s="822" t="s">
        <v>788</v>
      </c>
      <c r="K1351" s="822" t="s">
        <v>2529</v>
      </c>
      <c r="L1351" s="825">
        <v>27.37</v>
      </c>
      <c r="M1351" s="825">
        <v>191.59</v>
      </c>
      <c r="N1351" s="822">
        <v>7</v>
      </c>
      <c r="O1351" s="826">
        <v>4</v>
      </c>
      <c r="P1351" s="825">
        <v>82.11</v>
      </c>
      <c r="Q1351" s="827">
        <v>0.42857142857142855</v>
      </c>
      <c r="R1351" s="822">
        <v>3</v>
      </c>
      <c r="S1351" s="827">
        <v>0.42857142857142855</v>
      </c>
      <c r="T1351" s="826">
        <v>1.5</v>
      </c>
      <c r="U1351" s="828">
        <v>0.375</v>
      </c>
    </row>
    <row r="1352" spans="1:21" ht="14.45" customHeight="1" x14ac:dyDescent="0.2">
      <c r="A1352" s="821">
        <v>50</v>
      </c>
      <c r="B1352" s="822" t="s">
        <v>2403</v>
      </c>
      <c r="C1352" s="822" t="s">
        <v>2409</v>
      </c>
      <c r="D1352" s="823" t="s">
        <v>3849</v>
      </c>
      <c r="E1352" s="824" t="s">
        <v>2417</v>
      </c>
      <c r="F1352" s="822" t="s">
        <v>2404</v>
      </c>
      <c r="G1352" s="822" t="s">
        <v>2527</v>
      </c>
      <c r="H1352" s="822" t="s">
        <v>329</v>
      </c>
      <c r="I1352" s="822" t="s">
        <v>2746</v>
      </c>
      <c r="J1352" s="822" t="s">
        <v>788</v>
      </c>
      <c r="K1352" s="822" t="s">
        <v>789</v>
      </c>
      <c r="L1352" s="825">
        <v>205.84</v>
      </c>
      <c r="M1352" s="825">
        <v>205.84</v>
      </c>
      <c r="N1352" s="822">
        <v>1</v>
      </c>
      <c r="O1352" s="826">
        <v>1</v>
      </c>
      <c r="P1352" s="825">
        <v>205.84</v>
      </c>
      <c r="Q1352" s="827">
        <v>1</v>
      </c>
      <c r="R1352" s="822">
        <v>1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50</v>
      </c>
      <c r="B1353" s="822" t="s">
        <v>2403</v>
      </c>
      <c r="C1353" s="822" t="s">
        <v>2409</v>
      </c>
      <c r="D1353" s="823" t="s">
        <v>3849</v>
      </c>
      <c r="E1353" s="824" t="s">
        <v>2417</v>
      </c>
      <c r="F1353" s="822" t="s">
        <v>2404</v>
      </c>
      <c r="G1353" s="822" t="s">
        <v>2527</v>
      </c>
      <c r="H1353" s="822" t="s">
        <v>648</v>
      </c>
      <c r="I1353" s="822" t="s">
        <v>2530</v>
      </c>
      <c r="J1353" s="822" t="s">
        <v>788</v>
      </c>
      <c r="K1353" s="822" t="s">
        <v>2531</v>
      </c>
      <c r="L1353" s="825">
        <v>28.81</v>
      </c>
      <c r="M1353" s="825">
        <v>28.81</v>
      </c>
      <c r="N1353" s="822">
        <v>1</v>
      </c>
      <c r="O1353" s="826">
        <v>1</v>
      </c>
      <c r="P1353" s="825">
        <v>28.81</v>
      </c>
      <c r="Q1353" s="827">
        <v>1</v>
      </c>
      <c r="R1353" s="822">
        <v>1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50</v>
      </c>
      <c r="B1354" s="822" t="s">
        <v>2403</v>
      </c>
      <c r="C1354" s="822" t="s">
        <v>2409</v>
      </c>
      <c r="D1354" s="823" t="s">
        <v>3849</v>
      </c>
      <c r="E1354" s="824" t="s">
        <v>2417</v>
      </c>
      <c r="F1354" s="822" t="s">
        <v>2404</v>
      </c>
      <c r="G1354" s="822" t="s">
        <v>2527</v>
      </c>
      <c r="H1354" s="822" t="s">
        <v>648</v>
      </c>
      <c r="I1354" s="822" t="s">
        <v>2530</v>
      </c>
      <c r="J1354" s="822" t="s">
        <v>788</v>
      </c>
      <c r="K1354" s="822" t="s">
        <v>2531</v>
      </c>
      <c r="L1354" s="825">
        <v>13.68</v>
      </c>
      <c r="M1354" s="825">
        <v>27.36</v>
      </c>
      <c r="N1354" s="822">
        <v>2</v>
      </c>
      <c r="O1354" s="826">
        <v>1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50</v>
      </c>
      <c r="B1355" s="822" t="s">
        <v>2403</v>
      </c>
      <c r="C1355" s="822" t="s">
        <v>2409</v>
      </c>
      <c r="D1355" s="823" t="s">
        <v>3849</v>
      </c>
      <c r="E1355" s="824" t="s">
        <v>2417</v>
      </c>
      <c r="F1355" s="822" t="s">
        <v>2404</v>
      </c>
      <c r="G1355" s="822" t="s">
        <v>2445</v>
      </c>
      <c r="H1355" s="822" t="s">
        <v>648</v>
      </c>
      <c r="I1355" s="822" t="s">
        <v>2446</v>
      </c>
      <c r="J1355" s="822" t="s">
        <v>1170</v>
      </c>
      <c r="K1355" s="822" t="s">
        <v>736</v>
      </c>
      <c r="L1355" s="825">
        <v>34.47</v>
      </c>
      <c r="M1355" s="825">
        <v>241.29</v>
      </c>
      <c r="N1355" s="822">
        <v>7</v>
      </c>
      <c r="O1355" s="826">
        <v>5.5</v>
      </c>
      <c r="P1355" s="825">
        <v>172.35</v>
      </c>
      <c r="Q1355" s="827">
        <v>0.7142857142857143</v>
      </c>
      <c r="R1355" s="822">
        <v>5</v>
      </c>
      <c r="S1355" s="827">
        <v>0.7142857142857143</v>
      </c>
      <c r="T1355" s="826">
        <v>3.5</v>
      </c>
      <c r="U1355" s="828">
        <v>0.63636363636363635</v>
      </c>
    </row>
    <row r="1356" spans="1:21" ht="14.45" customHeight="1" x14ac:dyDescent="0.2">
      <c r="A1356" s="821">
        <v>50</v>
      </c>
      <c r="B1356" s="822" t="s">
        <v>2403</v>
      </c>
      <c r="C1356" s="822" t="s">
        <v>2409</v>
      </c>
      <c r="D1356" s="823" t="s">
        <v>3849</v>
      </c>
      <c r="E1356" s="824" t="s">
        <v>2417</v>
      </c>
      <c r="F1356" s="822" t="s">
        <v>2404</v>
      </c>
      <c r="G1356" s="822" t="s">
        <v>3326</v>
      </c>
      <c r="H1356" s="822" t="s">
        <v>329</v>
      </c>
      <c r="I1356" s="822" t="s">
        <v>3764</v>
      </c>
      <c r="J1356" s="822" t="s">
        <v>3765</v>
      </c>
      <c r="K1356" s="822" t="s">
        <v>3766</v>
      </c>
      <c r="L1356" s="825">
        <v>107.37</v>
      </c>
      <c r="M1356" s="825">
        <v>214.74</v>
      </c>
      <c r="N1356" s="822">
        <v>2</v>
      </c>
      <c r="O1356" s="826">
        <v>1</v>
      </c>
      <c r="P1356" s="825">
        <v>214.74</v>
      </c>
      <c r="Q1356" s="827">
        <v>1</v>
      </c>
      <c r="R1356" s="822">
        <v>2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50</v>
      </c>
      <c r="B1357" s="822" t="s">
        <v>2403</v>
      </c>
      <c r="C1357" s="822" t="s">
        <v>2409</v>
      </c>
      <c r="D1357" s="823" t="s">
        <v>3849</v>
      </c>
      <c r="E1357" s="824" t="s">
        <v>2417</v>
      </c>
      <c r="F1357" s="822" t="s">
        <v>2404</v>
      </c>
      <c r="G1357" s="822" t="s">
        <v>3767</v>
      </c>
      <c r="H1357" s="822" t="s">
        <v>329</v>
      </c>
      <c r="I1357" s="822" t="s">
        <v>3768</v>
      </c>
      <c r="J1357" s="822" t="s">
        <v>1004</v>
      </c>
      <c r="K1357" s="822" t="s">
        <v>1005</v>
      </c>
      <c r="L1357" s="825">
        <v>79.099999999999994</v>
      </c>
      <c r="M1357" s="825">
        <v>79.099999999999994</v>
      </c>
      <c r="N1357" s="822">
        <v>1</v>
      </c>
      <c r="O1357" s="826">
        <v>1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50</v>
      </c>
      <c r="B1358" s="822" t="s">
        <v>2403</v>
      </c>
      <c r="C1358" s="822" t="s">
        <v>2409</v>
      </c>
      <c r="D1358" s="823" t="s">
        <v>3849</v>
      </c>
      <c r="E1358" s="824" t="s">
        <v>2417</v>
      </c>
      <c r="F1358" s="822" t="s">
        <v>2404</v>
      </c>
      <c r="G1358" s="822" t="s">
        <v>2762</v>
      </c>
      <c r="H1358" s="822" t="s">
        <v>329</v>
      </c>
      <c r="I1358" s="822" t="s">
        <v>3042</v>
      </c>
      <c r="J1358" s="822" t="s">
        <v>3043</v>
      </c>
      <c r="K1358" s="822" t="s">
        <v>3044</v>
      </c>
      <c r="L1358" s="825">
        <v>43.85</v>
      </c>
      <c r="M1358" s="825">
        <v>43.85</v>
      </c>
      <c r="N1358" s="822">
        <v>1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50</v>
      </c>
      <c r="B1359" s="822" t="s">
        <v>2403</v>
      </c>
      <c r="C1359" s="822" t="s">
        <v>2409</v>
      </c>
      <c r="D1359" s="823" t="s">
        <v>3849</v>
      </c>
      <c r="E1359" s="824" t="s">
        <v>2417</v>
      </c>
      <c r="F1359" s="822" t="s">
        <v>2404</v>
      </c>
      <c r="G1359" s="822" t="s">
        <v>3637</v>
      </c>
      <c r="H1359" s="822" t="s">
        <v>329</v>
      </c>
      <c r="I1359" s="822" t="s">
        <v>3769</v>
      </c>
      <c r="J1359" s="822" t="s">
        <v>3639</v>
      </c>
      <c r="K1359" s="822" t="s">
        <v>3770</v>
      </c>
      <c r="L1359" s="825">
        <v>84.65</v>
      </c>
      <c r="M1359" s="825">
        <v>84.65</v>
      </c>
      <c r="N1359" s="822">
        <v>1</v>
      </c>
      <c r="O1359" s="826">
        <v>0.5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50</v>
      </c>
      <c r="B1360" s="822" t="s">
        <v>2403</v>
      </c>
      <c r="C1360" s="822" t="s">
        <v>2409</v>
      </c>
      <c r="D1360" s="823" t="s">
        <v>3849</v>
      </c>
      <c r="E1360" s="824" t="s">
        <v>2417</v>
      </c>
      <c r="F1360" s="822" t="s">
        <v>2404</v>
      </c>
      <c r="G1360" s="822" t="s">
        <v>2766</v>
      </c>
      <c r="H1360" s="822" t="s">
        <v>648</v>
      </c>
      <c r="I1360" s="822" t="s">
        <v>2059</v>
      </c>
      <c r="J1360" s="822" t="s">
        <v>2054</v>
      </c>
      <c r="K1360" s="822" t="s">
        <v>2060</v>
      </c>
      <c r="L1360" s="825">
        <v>34.47</v>
      </c>
      <c r="M1360" s="825">
        <v>34.47</v>
      </c>
      <c r="N1360" s="822">
        <v>1</v>
      </c>
      <c r="O1360" s="826">
        <v>0.5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50</v>
      </c>
      <c r="B1361" s="822" t="s">
        <v>2403</v>
      </c>
      <c r="C1361" s="822" t="s">
        <v>2409</v>
      </c>
      <c r="D1361" s="823" t="s">
        <v>3849</v>
      </c>
      <c r="E1361" s="824" t="s">
        <v>2417</v>
      </c>
      <c r="F1361" s="822" t="s">
        <v>2404</v>
      </c>
      <c r="G1361" s="822" t="s">
        <v>2532</v>
      </c>
      <c r="H1361" s="822" t="s">
        <v>329</v>
      </c>
      <c r="I1361" s="822" t="s">
        <v>2533</v>
      </c>
      <c r="J1361" s="822" t="s">
        <v>2534</v>
      </c>
      <c r="K1361" s="822" t="s">
        <v>2535</v>
      </c>
      <c r="L1361" s="825">
        <v>1653.72</v>
      </c>
      <c r="M1361" s="825">
        <v>1653.72</v>
      </c>
      <c r="N1361" s="822">
        <v>1</v>
      </c>
      <c r="O1361" s="826">
        <v>0.5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50</v>
      </c>
      <c r="B1362" s="822" t="s">
        <v>2403</v>
      </c>
      <c r="C1362" s="822" t="s">
        <v>2409</v>
      </c>
      <c r="D1362" s="823" t="s">
        <v>3849</v>
      </c>
      <c r="E1362" s="824" t="s">
        <v>2417</v>
      </c>
      <c r="F1362" s="822" t="s">
        <v>2404</v>
      </c>
      <c r="G1362" s="822" t="s">
        <v>2536</v>
      </c>
      <c r="H1362" s="822" t="s">
        <v>329</v>
      </c>
      <c r="I1362" s="822" t="s">
        <v>2773</v>
      </c>
      <c r="J1362" s="822" t="s">
        <v>2538</v>
      </c>
      <c r="K1362" s="822" t="s">
        <v>775</v>
      </c>
      <c r="L1362" s="825">
        <v>143.35</v>
      </c>
      <c r="M1362" s="825">
        <v>143.35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50</v>
      </c>
      <c r="B1363" s="822" t="s">
        <v>2403</v>
      </c>
      <c r="C1363" s="822" t="s">
        <v>2409</v>
      </c>
      <c r="D1363" s="823" t="s">
        <v>3849</v>
      </c>
      <c r="E1363" s="824" t="s">
        <v>2417</v>
      </c>
      <c r="F1363" s="822" t="s">
        <v>2404</v>
      </c>
      <c r="G1363" s="822" t="s">
        <v>2536</v>
      </c>
      <c r="H1363" s="822" t="s">
        <v>329</v>
      </c>
      <c r="I1363" s="822" t="s">
        <v>2773</v>
      </c>
      <c r="J1363" s="822" t="s">
        <v>2538</v>
      </c>
      <c r="K1363" s="822" t="s">
        <v>775</v>
      </c>
      <c r="L1363" s="825">
        <v>84.83</v>
      </c>
      <c r="M1363" s="825">
        <v>84.83</v>
      </c>
      <c r="N1363" s="822">
        <v>1</v>
      </c>
      <c r="O1363" s="826">
        <v>0.5</v>
      </c>
      <c r="P1363" s="825">
        <v>84.83</v>
      </c>
      <c r="Q1363" s="827">
        <v>1</v>
      </c>
      <c r="R1363" s="822">
        <v>1</v>
      </c>
      <c r="S1363" s="827">
        <v>1</v>
      </c>
      <c r="T1363" s="826">
        <v>0.5</v>
      </c>
      <c r="U1363" s="828">
        <v>1</v>
      </c>
    </row>
    <row r="1364" spans="1:21" ht="14.45" customHeight="1" x14ac:dyDescent="0.2">
      <c r="A1364" s="821">
        <v>50</v>
      </c>
      <c r="B1364" s="822" t="s">
        <v>2403</v>
      </c>
      <c r="C1364" s="822" t="s">
        <v>2409</v>
      </c>
      <c r="D1364" s="823" t="s">
        <v>3849</v>
      </c>
      <c r="E1364" s="824" t="s">
        <v>2417</v>
      </c>
      <c r="F1364" s="822" t="s">
        <v>2404</v>
      </c>
      <c r="G1364" s="822" t="s">
        <v>2536</v>
      </c>
      <c r="H1364" s="822" t="s">
        <v>329</v>
      </c>
      <c r="I1364" s="822" t="s">
        <v>2537</v>
      </c>
      <c r="J1364" s="822" t="s">
        <v>2538</v>
      </c>
      <c r="K1364" s="822" t="s">
        <v>1089</v>
      </c>
      <c r="L1364" s="825">
        <v>220.53</v>
      </c>
      <c r="M1364" s="825">
        <v>220.53</v>
      </c>
      <c r="N1364" s="822">
        <v>1</v>
      </c>
      <c r="O1364" s="826">
        <v>1</v>
      </c>
      <c r="P1364" s="825">
        <v>220.53</v>
      </c>
      <c r="Q1364" s="827">
        <v>1</v>
      </c>
      <c r="R1364" s="822">
        <v>1</v>
      </c>
      <c r="S1364" s="827">
        <v>1</v>
      </c>
      <c r="T1364" s="826">
        <v>1</v>
      </c>
      <c r="U1364" s="828">
        <v>1</v>
      </c>
    </row>
    <row r="1365" spans="1:21" ht="14.45" customHeight="1" x14ac:dyDescent="0.2">
      <c r="A1365" s="821">
        <v>50</v>
      </c>
      <c r="B1365" s="822" t="s">
        <v>2403</v>
      </c>
      <c r="C1365" s="822" t="s">
        <v>2409</v>
      </c>
      <c r="D1365" s="823" t="s">
        <v>3849</v>
      </c>
      <c r="E1365" s="824" t="s">
        <v>2417</v>
      </c>
      <c r="F1365" s="822" t="s">
        <v>2404</v>
      </c>
      <c r="G1365" s="822" t="s">
        <v>2536</v>
      </c>
      <c r="H1365" s="822" t="s">
        <v>329</v>
      </c>
      <c r="I1365" s="822" t="s">
        <v>2537</v>
      </c>
      <c r="J1365" s="822" t="s">
        <v>2538</v>
      </c>
      <c r="K1365" s="822" t="s">
        <v>1089</v>
      </c>
      <c r="L1365" s="825">
        <v>130.51</v>
      </c>
      <c r="M1365" s="825">
        <v>130.51</v>
      </c>
      <c r="N1365" s="822">
        <v>1</v>
      </c>
      <c r="O1365" s="826">
        <v>0.5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50</v>
      </c>
      <c r="B1366" s="822" t="s">
        <v>2403</v>
      </c>
      <c r="C1366" s="822" t="s">
        <v>2409</v>
      </c>
      <c r="D1366" s="823" t="s">
        <v>3849</v>
      </c>
      <c r="E1366" s="824" t="s">
        <v>2417</v>
      </c>
      <c r="F1366" s="822" t="s">
        <v>2404</v>
      </c>
      <c r="G1366" s="822" t="s">
        <v>2543</v>
      </c>
      <c r="H1366" s="822" t="s">
        <v>329</v>
      </c>
      <c r="I1366" s="822" t="s">
        <v>2544</v>
      </c>
      <c r="J1366" s="822" t="s">
        <v>1214</v>
      </c>
      <c r="K1366" s="822" t="s">
        <v>2545</v>
      </c>
      <c r="L1366" s="825">
        <v>128.69999999999999</v>
      </c>
      <c r="M1366" s="825">
        <v>386.09999999999997</v>
      </c>
      <c r="N1366" s="822">
        <v>3</v>
      </c>
      <c r="O1366" s="826">
        <v>2.5</v>
      </c>
      <c r="P1366" s="825">
        <v>257.39999999999998</v>
      </c>
      <c r="Q1366" s="827">
        <v>0.66666666666666663</v>
      </c>
      <c r="R1366" s="822">
        <v>2</v>
      </c>
      <c r="S1366" s="827">
        <v>0.66666666666666663</v>
      </c>
      <c r="T1366" s="826">
        <v>1.5</v>
      </c>
      <c r="U1366" s="828">
        <v>0.6</v>
      </c>
    </row>
    <row r="1367" spans="1:21" ht="14.45" customHeight="1" x14ac:dyDescent="0.2">
      <c r="A1367" s="821">
        <v>50</v>
      </c>
      <c r="B1367" s="822" t="s">
        <v>2403</v>
      </c>
      <c r="C1367" s="822" t="s">
        <v>2409</v>
      </c>
      <c r="D1367" s="823" t="s">
        <v>3849</v>
      </c>
      <c r="E1367" s="824" t="s">
        <v>2417</v>
      </c>
      <c r="F1367" s="822" t="s">
        <v>2404</v>
      </c>
      <c r="G1367" s="822" t="s">
        <v>2543</v>
      </c>
      <c r="H1367" s="822" t="s">
        <v>329</v>
      </c>
      <c r="I1367" s="822" t="s">
        <v>2776</v>
      </c>
      <c r="J1367" s="822" t="s">
        <v>1214</v>
      </c>
      <c r="K1367" s="822" t="s">
        <v>2777</v>
      </c>
      <c r="L1367" s="825">
        <v>64.349999999999994</v>
      </c>
      <c r="M1367" s="825">
        <v>128.69999999999999</v>
      </c>
      <c r="N1367" s="822">
        <v>2</v>
      </c>
      <c r="O1367" s="826">
        <v>2</v>
      </c>
      <c r="P1367" s="825">
        <v>64.349999999999994</v>
      </c>
      <c r="Q1367" s="827">
        <v>0.5</v>
      </c>
      <c r="R1367" s="822">
        <v>1</v>
      </c>
      <c r="S1367" s="827">
        <v>0.5</v>
      </c>
      <c r="T1367" s="826">
        <v>1</v>
      </c>
      <c r="U1367" s="828">
        <v>0.5</v>
      </c>
    </row>
    <row r="1368" spans="1:21" ht="14.45" customHeight="1" x14ac:dyDescent="0.2">
      <c r="A1368" s="821">
        <v>50</v>
      </c>
      <c r="B1368" s="822" t="s">
        <v>2403</v>
      </c>
      <c r="C1368" s="822" t="s">
        <v>2409</v>
      </c>
      <c r="D1368" s="823" t="s">
        <v>3849</v>
      </c>
      <c r="E1368" s="824" t="s">
        <v>2417</v>
      </c>
      <c r="F1368" s="822" t="s">
        <v>2404</v>
      </c>
      <c r="G1368" s="822" t="s">
        <v>2546</v>
      </c>
      <c r="H1368" s="822" t="s">
        <v>329</v>
      </c>
      <c r="I1368" s="822" t="s">
        <v>2547</v>
      </c>
      <c r="J1368" s="822" t="s">
        <v>1291</v>
      </c>
      <c r="K1368" s="822" t="s">
        <v>2548</v>
      </c>
      <c r="L1368" s="825">
        <v>42.08</v>
      </c>
      <c r="M1368" s="825">
        <v>210.39999999999998</v>
      </c>
      <c r="N1368" s="822">
        <v>5</v>
      </c>
      <c r="O1368" s="826">
        <v>3</v>
      </c>
      <c r="P1368" s="825">
        <v>42.08</v>
      </c>
      <c r="Q1368" s="827">
        <v>0.2</v>
      </c>
      <c r="R1368" s="822">
        <v>1</v>
      </c>
      <c r="S1368" s="827">
        <v>0.2</v>
      </c>
      <c r="T1368" s="826">
        <v>0.5</v>
      </c>
      <c r="U1368" s="828">
        <v>0.16666666666666666</v>
      </c>
    </row>
    <row r="1369" spans="1:21" ht="14.45" customHeight="1" x14ac:dyDescent="0.2">
      <c r="A1369" s="821">
        <v>50</v>
      </c>
      <c r="B1369" s="822" t="s">
        <v>2403</v>
      </c>
      <c r="C1369" s="822" t="s">
        <v>2409</v>
      </c>
      <c r="D1369" s="823" t="s">
        <v>3849</v>
      </c>
      <c r="E1369" s="824" t="s">
        <v>2417</v>
      </c>
      <c r="F1369" s="822" t="s">
        <v>2404</v>
      </c>
      <c r="G1369" s="822" t="s">
        <v>2786</v>
      </c>
      <c r="H1369" s="822" t="s">
        <v>329</v>
      </c>
      <c r="I1369" s="822" t="s">
        <v>3715</v>
      </c>
      <c r="J1369" s="822" t="s">
        <v>727</v>
      </c>
      <c r="K1369" s="822" t="s">
        <v>2788</v>
      </c>
      <c r="L1369" s="825">
        <v>42.54</v>
      </c>
      <c r="M1369" s="825">
        <v>85.08</v>
      </c>
      <c r="N1369" s="822">
        <v>2</v>
      </c>
      <c r="O1369" s="826">
        <v>2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50</v>
      </c>
      <c r="B1370" s="822" t="s">
        <v>2403</v>
      </c>
      <c r="C1370" s="822" t="s">
        <v>2409</v>
      </c>
      <c r="D1370" s="823" t="s">
        <v>3849</v>
      </c>
      <c r="E1370" s="824" t="s">
        <v>2417</v>
      </c>
      <c r="F1370" s="822" t="s">
        <v>2404</v>
      </c>
      <c r="G1370" s="822" t="s">
        <v>2786</v>
      </c>
      <c r="H1370" s="822" t="s">
        <v>329</v>
      </c>
      <c r="I1370" s="822" t="s">
        <v>2787</v>
      </c>
      <c r="J1370" s="822" t="s">
        <v>1419</v>
      </c>
      <c r="K1370" s="822" t="s">
        <v>2788</v>
      </c>
      <c r="L1370" s="825">
        <v>42.54</v>
      </c>
      <c r="M1370" s="825">
        <v>42.54</v>
      </c>
      <c r="N1370" s="822">
        <v>1</v>
      </c>
      <c r="O1370" s="826">
        <v>0.5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50</v>
      </c>
      <c r="B1371" s="822" t="s">
        <v>2403</v>
      </c>
      <c r="C1371" s="822" t="s">
        <v>2409</v>
      </c>
      <c r="D1371" s="823" t="s">
        <v>3849</v>
      </c>
      <c r="E1371" s="824" t="s">
        <v>2417</v>
      </c>
      <c r="F1371" s="822" t="s">
        <v>2404</v>
      </c>
      <c r="G1371" s="822" t="s">
        <v>2786</v>
      </c>
      <c r="H1371" s="822" t="s">
        <v>329</v>
      </c>
      <c r="I1371" s="822" t="s">
        <v>3771</v>
      </c>
      <c r="J1371" s="822" t="s">
        <v>3772</v>
      </c>
      <c r="K1371" s="822" t="s">
        <v>3773</v>
      </c>
      <c r="L1371" s="825">
        <v>33.44</v>
      </c>
      <c r="M1371" s="825">
        <v>33.44</v>
      </c>
      <c r="N1371" s="822">
        <v>1</v>
      </c>
      <c r="O1371" s="826">
        <v>1</v>
      </c>
      <c r="P1371" s="825">
        <v>33.44</v>
      </c>
      <c r="Q1371" s="827">
        <v>1</v>
      </c>
      <c r="R1371" s="822">
        <v>1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50</v>
      </c>
      <c r="B1372" s="822" t="s">
        <v>2403</v>
      </c>
      <c r="C1372" s="822" t="s">
        <v>2409</v>
      </c>
      <c r="D1372" s="823" t="s">
        <v>3849</v>
      </c>
      <c r="E1372" s="824" t="s">
        <v>2417</v>
      </c>
      <c r="F1372" s="822" t="s">
        <v>2404</v>
      </c>
      <c r="G1372" s="822" t="s">
        <v>2786</v>
      </c>
      <c r="H1372" s="822" t="s">
        <v>329</v>
      </c>
      <c r="I1372" s="822" t="s">
        <v>3774</v>
      </c>
      <c r="J1372" s="822" t="s">
        <v>727</v>
      </c>
      <c r="K1372" s="822" t="s">
        <v>728</v>
      </c>
      <c r="L1372" s="825">
        <v>59.56</v>
      </c>
      <c r="M1372" s="825">
        <v>59.56</v>
      </c>
      <c r="N1372" s="822">
        <v>1</v>
      </c>
      <c r="O1372" s="826">
        <v>0.5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50</v>
      </c>
      <c r="B1373" s="822" t="s">
        <v>2403</v>
      </c>
      <c r="C1373" s="822" t="s">
        <v>2409</v>
      </c>
      <c r="D1373" s="823" t="s">
        <v>3849</v>
      </c>
      <c r="E1373" s="824" t="s">
        <v>2417</v>
      </c>
      <c r="F1373" s="822" t="s">
        <v>2404</v>
      </c>
      <c r="G1373" s="822" t="s">
        <v>2549</v>
      </c>
      <c r="H1373" s="822" t="s">
        <v>329</v>
      </c>
      <c r="I1373" s="822" t="s">
        <v>2550</v>
      </c>
      <c r="J1373" s="822" t="s">
        <v>1423</v>
      </c>
      <c r="K1373" s="822" t="s">
        <v>2551</v>
      </c>
      <c r="L1373" s="825">
        <v>219.37</v>
      </c>
      <c r="M1373" s="825">
        <v>658.11</v>
      </c>
      <c r="N1373" s="822">
        <v>3</v>
      </c>
      <c r="O1373" s="826">
        <v>1.5</v>
      </c>
      <c r="P1373" s="825">
        <v>219.37</v>
      </c>
      <c r="Q1373" s="827">
        <v>0.33333333333333331</v>
      </c>
      <c r="R1373" s="822">
        <v>1</v>
      </c>
      <c r="S1373" s="827">
        <v>0.33333333333333331</v>
      </c>
      <c r="T1373" s="826">
        <v>0.5</v>
      </c>
      <c r="U1373" s="828">
        <v>0.33333333333333331</v>
      </c>
    </row>
    <row r="1374" spans="1:21" ht="14.45" customHeight="1" x14ac:dyDescent="0.2">
      <c r="A1374" s="821">
        <v>50</v>
      </c>
      <c r="B1374" s="822" t="s">
        <v>2403</v>
      </c>
      <c r="C1374" s="822" t="s">
        <v>2409</v>
      </c>
      <c r="D1374" s="823" t="s">
        <v>3849</v>
      </c>
      <c r="E1374" s="824" t="s">
        <v>2417</v>
      </c>
      <c r="F1374" s="822" t="s">
        <v>2404</v>
      </c>
      <c r="G1374" s="822" t="s">
        <v>2556</v>
      </c>
      <c r="H1374" s="822" t="s">
        <v>329</v>
      </c>
      <c r="I1374" s="822" t="s">
        <v>2557</v>
      </c>
      <c r="J1374" s="822" t="s">
        <v>1239</v>
      </c>
      <c r="K1374" s="822" t="s">
        <v>2558</v>
      </c>
      <c r="L1374" s="825">
        <v>79.11</v>
      </c>
      <c r="M1374" s="825">
        <v>79.11</v>
      </c>
      <c r="N1374" s="822">
        <v>1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50</v>
      </c>
      <c r="B1375" s="822" t="s">
        <v>2403</v>
      </c>
      <c r="C1375" s="822" t="s">
        <v>2409</v>
      </c>
      <c r="D1375" s="823" t="s">
        <v>3849</v>
      </c>
      <c r="E1375" s="824" t="s">
        <v>2417</v>
      </c>
      <c r="F1375" s="822" t="s">
        <v>2404</v>
      </c>
      <c r="G1375" s="822" t="s">
        <v>2556</v>
      </c>
      <c r="H1375" s="822" t="s">
        <v>329</v>
      </c>
      <c r="I1375" s="822" t="s">
        <v>3775</v>
      </c>
      <c r="J1375" s="822" t="s">
        <v>3718</v>
      </c>
      <c r="K1375" s="822" t="s">
        <v>2079</v>
      </c>
      <c r="L1375" s="825">
        <v>79.11</v>
      </c>
      <c r="M1375" s="825">
        <v>79.11</v>
      </c>
      <c r="N1375" s="822">
        <v>1</v>
      </c>
      <c r="O1375" s="826">
        <v>0.5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50</v>
      </c>
      <c r="B1376" s="822" t="s">
        <v>2403</v>
      </c>
      <c r="C1376" s="822" t="s">
        <v>2409</v>
      </c>
      <c r="D1376" s="823" t="s">
        <v>3849</v>
      </c>
      <c r="E1376" s="824" t="s">
        <v>2417</v>
      </c>
      <c r="F1376" s="822" t="s">
        <v>2404</v>
      </c>
      <c r="G1376" s="822" t="s">
        <v>3776</v>
      </c>
      <c r="H1376" s="822" t="s">
        <v>329</v>
      </c>
      <c r="I1376" s="822" t="s">
        <v>3777</v>
      </c>
      <c r="J1376" s="822" t="s">
        <v>1249</v>
      </c>
      <c r="K1376" s="822" t="s">
        <v>2473</v>
      </c>
      <c r="L1376" s="825">
        <v>137.88</v>
      </c>
      <c r="M1376" s="825">
        <v>137.88</v>
      </c>
      <c r="N1376" s="822">
        <v>1</v>
      </c>
      <c r="O1376" s="826">
        <v>0.5</v>
      </c>
      <c r="P1376" s="825">
        <v>137.88</v>
      </c>
      <c r="Q1376" s="827">
        <v>1</v>
      </c>
      <c r="R1376" s="822">
        <v>1</v>
      </c>
      <c r="S1376" s="827">
        <v>1</v>
      </c>
      <c r="T1376" s="826">
        <v>0.5</v>
      </c>
      <c r="U1376" s="828">
        <v>1</v>
      </c>
    </row>
    <row r="1377" spans="1:21" ht="14.45" customHeight="1" x14ac:dyDescent="0.2">
      <c r="A1377" s="821">
        <v>50</v>
      </c>
      <c r="B1377" s="822" t="s">
        <v>2403</v>
      </c>
      <c r="C1377" s="822" t="s">
        <v>2409</v>
      </c>
      <c r="D1377" s="823" t="s">
        <v>3849</v>
      </c>
      <c r="E1377" s="824" t="s">
        <v>2417</v>
      </c>
      <c r="F1377" s="822" t="s">
        <v>2404</v>
      </c>
      <c r="G1377" s="822" t="s">
        <v>2559</v>
      </c>
      <c r="H1377" s="822" t="s">
        <v>329</v>
      </c>
      <c r="I1377" s="822" t="s">
        <v>2560</v>
      </c>
      <c r="J1377" s="822" t="s">
        <v>2561</v>
      </c>
      <c r="K1377" s="822" t="s">
        <v>2562</v>
      </c>
      <c r="L1377" s="825">
        <v>93.43</v>
      </c>
      <c r="M1377" s="825">
        <v>186.86</v>
      </c>
      <c r="N1377" s="822">
        <v>2</v>
      </c>
      <c r="O1377" s="826">
        <v>1.5</v>
      </c>
      <c r="P1377" s="825">
        <v>186.86</v>
      </c>
      <c r="Q1377" s="827">
        <v>1</v>
      </c>
      <c r="R1377" s="822">
        <v>2</v>
      </c>
      <c r="S1377" s="827">
        <v>1</v>
      </c>
      <c r="T1377" s="826">
        <v>1.5</v>
      </c>
      <c r="U1377" s="828">
        <v>1</v>
      </c>
    </row>
    <row r="1378" spans="1:21" ht="14.45" customHeight="1" x14ac:dyDescent="0.2">
      <c r="A1378" s="821">
        <v>50</v>
      </c>
      <c r="B1378" s="822" t="s">
        <v>2403</v>
      </c>
      <c r="C1378" s="822" t="s">
        <v>2409</v>
      </c>
      <c r="D1378" s="823" t="s">
        <v>3849</v>
      </c>
      <c r="E1378" s="824" t="s">
        <v>2417</v>
      </c>
      <c r="F1378" s="822" t="s">
        <v>2404</v>
      </c>
      <c r="G1378" s="822" t="s">
        <v>3544</v>
      </c>
      <c r="H1378" s="822" t="s">
        <v>329</v>
      </c>
      <c r="I1378" s="822" t="s">
        <v>3545</v>
      </c>
      <c r="J1378" s="822" t="s">
        <v>1757</v>
      </c>
      <c r="K1378" s="822" t="s">
        <v>3546</v>
      </c>
      <c r="L1378" s="825">
        <v>61.97</v>
      </c>
      <c r="M1378" s="825">
        <v>123.94</v>
      </c>
      <c r="N1378" s="822">
        <v>2</v>
      </c>
      <c r="O1378" s="826">
        <v>1</v>
      </c>
      <c r="P1378" s="825">
        <v>123.94</v>
      </c>
      <c r="Q1378" s="827">
        <v>1</v>
      </c>
      <c r="R1378" s="822">
        <v>2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50</v>
      </c>
      <c r="B1379" s="822" t="s">
        <v>2403</v>
      </c>
      <c r="C1379" s="822" t="s">
        <v>2409</v>
      </c>
      <c r="D1379" s="823" t="s">
        <v>3849</v>
      </c>
      <c r="E1379" s="824" t="s">
        <v>2417</v>
      </c>
      <c r="F1379" s="822" t="s">
        <v>2404</v>
      </c>
      <c r="G1379" s="822" t="s">
        <v>2822</v>
      </c>
      <c r="H1379" s="822" t="s">
        <v>329</v>
      </c>
      <c r="I1379" s="822" t="s">
        <v>3435</v>
      </c>
      <c r="J1379" s="822" t="s">
        <v>2824</v>
      </c>
      <c r="K1379" s="822" t="s">
        <v>3436</v>
      </c>
      <c r="L1379" s="825">
        <v>87.87</v>
      </c>
      <c r="M1379" s="825">
        <v>87.87</v>
      </c>
      <c r="N1379" s="822">
        <v>1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50</v>
      </c>
      <c r="B1380" s="822" t="s">
        <v>2403</v>
      </c>
      <c r="C1380" s="822" t="s">
        <v>2409</v>
      </c>
      <c r="D1380" s="823" t="s">
        <v>3849</v>
      </c>
      <c r="E1380" s="824" t="s">
        <v>2417</v>
      </c>
      <c r="F1380" s="822" t="s">
        <v>2404</v>
      </c>
      <c r="G1380" s="822" t="s">
        <v>3778</v>
      </c>
      <c r="H1380" s="822" t="s">
        <v>329</v>
      </c>
      <c r="I1380" s="822" t="s">
        <v>3779</v>
      </c>
      <c r="J1380" s="822" t="s">
        <v>3780</v>
      </c>
      <c r="K1380" s="822" t="s">
        <v>3781</v>
      </c>
      <c r="L1380" s="825">
        <v>36.909999999999997</v>
      </c>
      <c r="M1380" s="825">
        <v>36.909999999999997</v>
      </c>
      <c r="N1380" s="822">
        <v>1</v>
      </c>
      <c r="O1380" s="826">
        <v>0.5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50</v>
      </c>
      <c r="B1381" s="822" t="s">
        <v>2403</v>
      </c>
      <c r="C1381" s="822" t="s">
        <v>2409</v>
      </c>
      <c r="D1381" s="823" t="s">
        <v>3849</v>
      </c>
      <c r="E1381" s="824" t="s">
        <v>2417</v>
      </c>
      <c r="F1381" s="822" t="s">
        <v>2404</v>
      </c>
      <c r="G1381" s="822" t="s">
        <v>1300</v>
      </c>
      <c r="H1381" s="822" t="s">
        <v>648</v>
      </c>
      <c r="I1381" s="822" t="s">
        <v>1934</v>
      </c>
      <c r="J1381" s="822" t="s">
        <v>1935</v>
      </c>
      <c r="K1381" s="822" t="s">
        <v>1936</v>
      </c>
      <c r="L1381" s="825">
        <v>93.75</v>
      </c>
      <c r="M1381" s="825">
        <v>187.5</v>
      </c>
      <c r="N1381" s="822">
        <v>2</v>
      </c>
      <c r="O1381" s="826">
        <v>1.5</v>
      </c>
      <c r="P1381" s="825">
        <v>93.75</v>
      </c>
      <c r="Q1381" s="827">
        <v>0.5</v>
      </c>
      <c r="R1381" s="822">
        <v>1</v>
      </c>
      <c r="S1381" s="827">
        <v>0.5</v>
      </c>
      <c r="T1381" s="826">
        <v>0.5</v>
      </c>
      <c r="U1381" s="828">
        <v>0.33333333333333331</v>
      </c>
    </row>
    <row r="1382" spans="1:21" ht="14.45" customHeight="1" x14ac:dyDescent="0.2">
      <c r="A1382" s="821">
        <v>50</v>
      </c>
      <c r="B1382" s="822" t="s">
        <v>2403</v>
      </c>
      <c r="C1382" s="822" t="s">
        <v>2409</v>
      </c>
      <c r="D1382" s="823" t="s">
        <v>3849</v>
      </c>
      <c r="E1382" s="824" t="s">
        <v>2417</v>
      </c>
      <c r="F1382" s="822" t="s">
        <v>2404</v>
      </c>
      <c r="G1382" s="822" t="s">
        <v>1300</v>
      </c>
      <c r="H1382" s="822" t="s">
        <v>648</v>
      </c>
      <c r="I1382" s="822" t="s">
        <v>1937</v>
      </c>
      <c r="J1382" s="822" t="s">
        <v>1935</v>
      </c>
      <c r="K1382" s="822" t="s">
        <v>1938</v>
      </c>
      <c r="L1382" s="825">
        <v>184.74</v>
      </c>
      <c r="M1382" s="825">
        <v>369.48</v>
      </c>
      <c r="N1382" s="822">
        <v>2</v>
      </c>
      <c r="O1382" s="826">
        <v>2</v>
      </c>
      <c r="P1382" s="825">
        <v>184.74</v>
      </c>
      <c r="Q1382" s="827">
        <v>0.5</v>
      </c>
      <c r="R1382" s="822">
        <v>1</v>
      </c>
      <c r="S1382" s="827">
        <v>0.5</v>
      </c>
      <c r="T1382" s="826">
        <v>1</v>
      </c>
      <c r="U1382" s="828">
        <v>0.5</v>
      </c>
    </row>
    <row r="1383" spans="1:21" ht="14.45" customHeight="1" x14ac:dyDescent="0.2">
      <c r="A1383" s="821">
        <v>50</v>
      </c>
      <c r="B1383" s="822" t="s">
        <v>2403</v>
      </c>
      <c r="C1383" s="822" t="s">
        <v>2409</v>
      </c>
      <c r="D1383" s="823" t="s">
        <v>3849</v>
      </c>
      <c r="E1383" s="824" t="s">
        <v>2417</v>
      </c>
      <c r="F1383" s="822" t="s">
        <v>2404</v>
      </c>
      <c r="G1383" s="822" t="s">
        <v>1300</v>
      </c>
      <c r="H1383" s="822" t="s">
        <v>648</v>
      </c>
      <c r="I1383" s="822" t="s">
        <v>1939</v>
      </c>
      <c r="J1383" s="822" t="s">
        <v>1940</v>
      </c>
      <c r="K1383" s="822" t="s">
        <v>1941</v>
      </c>
      <c r="L1383" s="825">
        <v>120.61</v>
      </c>
      <c r="M1383" s="825">
        <v>361.83</v>
      </c>
      <c r="N1383" s="822">
        <v>3</v>
      </c>
      <c r="O1383" s="826">
        <v>2</v>
      </c>
      <c r="P1383" s="825">
        <v>241.22</v>
      </c>
      <c r="Q1383" s="827">
        <v>0.66666666666666674</v>
      </c>
      <c r="R1383" s="822">
        <v>2</v>
      </c>
      <c r="S1383" s="827">
        <v>0.66666666666666663</v>
      </c>
      <c r="T1383" s="826">
        <v>1.5</v>
      </c>
      <c r="U1383" s="828">
        <v>0.75</v>
      </c>
    </row>
    <row r="1384" spans="1:21" ht="14.45" customHeight="1" x14ac:dyDescent="0.2">
      <c r="A1384" s="821">
        <v>50</v>
      </c>
      <c r="B1384" s="822" t="s">
        <v>2403</v>
      </c>
      <c r="C1384" s="822" t="s">
        <v>2409</v>
      </c>
      <c r="D1384" s="823" t="s">
        <v>3849</v>
      </c>
      <c r="E1384" s="824" t="s">
        <v>2417</v>
      </c>
      <c r="F1384" s="822" t="s">
        <v>2404</v>
      </c>
      <c r="G1384" s="822" t="s">
        <v>1300</v>
      </c>
      <c r="H1384" s="822" t="s">
        <v>329</v>
      </c>
      <c r="I1384" s="822" t="s">
        <v>2940</v>
      </c>
      <c r="J1384" s="822" t="s">
        <v>1940</v>
      </c>
      <c r="K1384" s="822" t="s">
        <v>2062</v>
      </c>
      <c r="L1384" s="825">
        <v>184.74</v>
      </c>
      <c r="M1384" s="825">
        <v>554.22</v>
      </c>
      <c r="N1384" s="822">
        <v>3</v>
      </c>
      <c r="O1384" s="826">
        <v>2.5</v>
      </c>
      <c r="P1384" s="825">
        <v>184.74</v>
      </c>
      <c r="Q1384" s="827">
        <v>0.33333333333333331</v>
      </c>
      <c r="R1384" s="822">
        <v>1</v>
      </c>
      <c r="S1384" s="827">
        <v>0.33333333333333331</v>
      </c>
      <c r="T1384" s="826">
        <v>1</v>
      </c>
      <c r="U1384" s="828">
        <v>0.4</v>
      </c>
    </row>
    <row r="1385" spans="1:21" ht="14.45" customHeight="1" x14ac:dyDescent="0.2">
      <c r="A1385" s="821">
        <v>50</v>
      </c>
      <c r="B1385" s="822" t="s">
        <v>2403</v>
      </c>
      <c r="C1385" s="822" t="s">
        <v>2409</v>
      </c>
      <c r="D1385" s="823" t="s">
        <v>3849</v>
      </c>
      <c r="E1385" s="824" t="s">
        <v>2417</v>
      </c>
      <c r="F1385" s="822" t="s">
        <v>2404</v>
      </c>
      <c r="G1385" s="822" t="s">
        <v>2563</v>
      </c>
      <c r="H1385" s="822" t="s">
        <v>648</v>
      </c>
      <c r="I1385" s="822" t="s">
        <v>1972</v>
      </c>
      <c r="J1385" s="822" t="s">
        <v>1970</v>
      </c>
      <c r="K1385" s="822" t="s">
        <v>1973</v>
      </c>
      <c r="L1385" s="825">
        <v>1771.84</v>
      </c>
      <c r="M1385" s="825">
        <v>5315.5199999999995</v>
      </c>
      <c r="N1385" s="822">
        <v>3</v>
      </c>
      <c r="O1385" s="826">
        <v>3</v>
      </c>
      <c r="P1385" s="825">
        <v>3543.68</v>
      </c>
      <c r="Q1385" s="827">
        <v>0.66666666666666674</v>
      </c>
      <c r="R1385" s="822">
        <v>2</v>
      </c>
      <c r="S1385" s="827">
        <v>0.66666666666666663</v>
      </c>
      <c r="T1385" s="826">
        <v>2</v>
      </c>
      <c r="U1385" s="828">
        <v>0.66666666666666663</v>
      </c>
    </row>
    <row r="1386" spans="1:21" ht="14.45" customHeight="1" x14ac:dyDescent="0.2">
      <c r="A1386" s="821">
        <v>50</v>
      </c>
      <c r="B1386" s="822" t="s">
        <v>2403</v>
      </c>
      <c r="C1386" s="822" t="s">
        <v>2409</v>
      </c>
      <c r="D1386" s="823" t="s">
        <v>3849</v>
      </c>
      <c r="E1386" s="824" t="s">
        <v>2417</v>
      </c>
      <c r="F1386" s="822" t="s">
        <v>2404</v>
      </c>
      <c r="G1386" s="822" t="s">
        <v>2837</v>
      </c>
      <c r="H1386" s="822" t="s">
        <v>329</v>
      </c>
      <c r="I1386" s="822" t="s">
        <v>2841</v>
      </c>
      <c r="J1386" s="822" t="s">
        <v>2839</v>
      </c>
      <c r="K1386" s="822" t="s">
        <v>2842</v>
      </c>
      <c r="L1386" s="825">
        <v>218.32</v>
      </c>
      <c r="M1386" s="825">
        <v>218.32</v>
      </c>
      <c r="N1386" s="822">
        <v>1</v>
      </c>
      <c r="O1386" s="826">
        <v>0.5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50</v>
      </c>
      <c r="B1387" s="822" t="s">
        <v>2403</v>
      </c>
      <c r="C1387" s="822" t="s">
        <v>2409</v>
      </c>
      <c r="D1387" s="823" t="s">
        <v>3849</v>
      </c>
      <c r="E1387" s="824" t="s">
        <v>2417</v>
      </c>
      <c r="F1387" s="822" t="s">
        <v>2404</v>
      </c>
      <c r="G1387" s="822" t="s">
        <v>2837</v>
      </c>
      <c r="H1387" s="822" t="s">
        <v>329</v>
      </c>
      <c r="I1387" s="822" t="s">
        <v>3460</v>
      </c>
      <c r="J1387" s="822" t="s">
        <v>2839</v>
      </c>
      <c r="K1387" s="822" t="s">
        <v>3461</v>
      </c>
      <c r="L1387" s="825">
        <v>327.49</v>
      </c>
      <c r="M1387" s="825">
        <v>327.49</v>
      </c>
      <c r="N1387" s="822">
        <v>1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50</v>
      </c>
      <c r="B1388" s="822" t="s">
        <v>2403</v>
      </c>
      <c r="C1388" s="822" t="s">
        <v>2409</v>
      </c>
      <c r="D1388" s="823" t="s">
        <v>3849</v>
      </c>
      <c r="E1388" s="824" t="s">
        <v>2417</v>
      </c>
      <c r="F1388" s="822" t="s">
        <v>2404</v>
      </c>
      <c r="G1388" s="822" t="s">
        <v>2852</v>
      </c>
      <c r="H1388" s="822" t="s">
        <v>329</v>
      </c>
      <c r="I1388" s="822" t="s">
        <v>2853</v>
      </c>
      <c r="J1388" s="822" t="s">
        <v>883</v>
      </c>
      <c r="K1388" s="822" t="s">
        <v>884</v>
      </c>
      <c r="L1388" s="825">
        <v>1704.59</v>
      </c>
      <c r="M1388" s="825">
        <v>1704.59</v>
      </c>
      <c r="N1388" s="822">
        <v>1</v>
      </c>
      <c r="O1388" s="826">
        <v>1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50</v>
      </c>
      <c r="B1389" s="822" t="s">
        <v>2403</v>
      </c>
      <c r="C1389" s="822" t="s">
        <v>2409</v>
      </c>
      <c r="D1389" s="823" t="s">
        <v>3849</v>
      </c>
      <c r="E1389" s="824" t="s">
        <v>2417</v>
      </c>
      <c r="F1389" s="822" t="s">
        <v>2404</v>
      </c>
      <c r="G1389" s="822" t="s">
        <v>3782</v>
      </c>
      <c r="H1389" s="822" t="s">
        <v>329</v>
      </c>
      <c r="I1389" s="822" t="s">
        <v>3783</v>
      </c>
      <c r="J1389" s="822" t="s">
        <v>3784</v>
      </c>
      <c r="K1389" s="822" t="s">
        <v>3785</v>
      </c>
      <c r="L1389" s="825">
        <v>0</v>
      </c>
      <c r="M1389" s="825">
        <v>0</v>
      </c>
      <c r="N1389" s="822">
        <v>1</v>
      </c>
      <c r="O1389" s="826">
        <v>1</v>
      </c>
      <c r="P1389" s="825"/>
      <c r="Q1389" s="827"/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50</v>
      </c>
      <c r="B1390" s="822" t="s">
        <v>2403</v>
      </c>
      <c r="C1390" s="822" t="s">
        <v>2409</v>
      </c>
      <c r="D1390" s="823" t="s">
        <v>3849</v>
      </c>
      <c r="E1390" s="824" t="s">
        <v>2417</v>
      </c>
      <c r="F1390" s="822" t="s">
        <v>2404</v>
      </c>
      <c r="G1390" s="822" t="s">
        <v>2447</v>
      </c>
      <c r="H1390" s="822" t="s">
        <v>648</v>
      </c>
      <c r="I1390" s="822" t="s">
        <v>2117</v>
      </c>
      <c r="J1390" s="822" t="s">
        <v>1346</v>
      </c>
      <c r="K1390" s="822" t="s">
        <v>2118</v>
      </c>
      <c r="L1390" s="825">
        <v>154.36000000000001</v>
      </c>
      <c r="M1390" s="825">
        <v>463.08000000000004</v>
      </c>
      <c r="N1390" s="822">
        <v>3</v>
      </c>
      <c r="O1390" s="826">
        <v>2.5</v>
      </c>
      <c r="P1390" s="825">
        <v>154.36000000000001</v>
      </c>
      <c r="Q1390" s="827">
        <v>0.33333333333333331</v>
      </c>
      <c r="R1390" s="822">
        <v>1</v>
      </c>
      <c r="S1390" s="827">
        <v>0.33333333333333331</v>
      </c>
      <c r="T1390" s="826">
        <v>1</v>
      </c>
      <c r="U1390" s="828">
        <v>0.4</v>
      </c>
    </row>
    <row r="1391" spans="1:21" ht="14.45" customHeight="1" x14ac:dyDescent="0.2">
      <c r="A1391" s="821">
        <v>50</v>
      </c>
      <c r="B1391" s="822" t="s">
        <v>2403</v>
      </c>
      <c r="C1391" s="822" t="s">
        <v>2409</v>
      </c>
      <c r="D1391" s="823" t="s">
        <v>3849</v>
      </c>
      <c r="E1391" s="824" t="s">
        <v>2417</v>
      </c>
      <c r="F1391" s="822" t="s">
        <v>2404</v>
      </c>
      <c r="G1391" s="822" t="s">
        <v>2447</v>
      </c>
      <c r="H1391" s="822" t="s">
        <v>648</v>
      </c>
      <c r="I1391" s="822" t="s">
        <v>3734</v>
      </c>
      <c r="J1391" s="822" t="s">
        <v>3735</v>
      </c>
      <c r="K1391" s="822" t="s">
        <v>3736</v>
      </c>
      <c r="L1391" s="825">
        <v>149.52000000000001</v>
      </c>
      <c r="M1391" s="825">
        <v>299.04000000000002</v>
      </c>
      <c r="N1391" s="822">
        <v>2</v>
      </c>
      <c r="O1391" s="826">
        <v>2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50</v>
      </c>
      <c r="B1392" s="822" t="s">
        <v>2403</v>
      </c>
      <c r="C1392" s="822" t="s">
        <v>2409</v>
      </c>
      <c r="D1392" s="823" t="s">
        <v>3849</v>
      </c>
      <c r="E1392" s="824" t="s">
        <v>2417</v>
      </c>
      <c r="F1392" s="822" t="s">
        <v>2404</v>
      </c>
      <c r="G1392" s="822" t="s">
        <v>2447</v>
      </c>
      <c r="H1392" s="822" t="s">
        <v>329</v>
      </c>
      <c r="I1392" s="822" t="s">
        <v>2566</v>
      </c>
      <c r="J1392" s="822" t="s">
        <v>1346</v>
      </c>
      <c r="K1392" s="822" t="s">
        <v>2567</v>
      </c>
      <c r="L1392" s="825">
        <v>225.06</v>
      </c>
      <c r="M1392" s="825">
        <v>450.12</v>
      </c>
      <c r="N1392" s="822">
        <v>2</v>
      </c>
      <c r="O1392" s="826">
        <v>1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50</v>
      </c>
      <c r="B1393" s="822" t="s">
        <v>2403</v>
      </c>
      <c r="C1393" s="822" t="s">
        <v>2409</v>
      </c>
      <c r="D1393" s="823" t="s">
        <v>3849</v>
      </c>
      <c r="E1393" s="824" t="s">
        <v>2417</v>
      </c>
      <c r="F1393" s="822" t="s">
        <v>2405</v>
      </c>
      <c r="G1393" s="822" t="s">
        <v>2870</v>
      </c>
      <c r="H1393" s="822" t="s">
        <v>329</v>
      </c>
      <c r="I1393" s="822" t="s">
        <v>3786</v>
      </c>
      <c r="J1393" s="822" t="s">
        <v>3089</v>
      </c>
      <c r="K1393" s="822"/>
      <c r="L1393" s="825">
        <v>0</v>
      </c>
      <c r="M1393" s="825">
        <v>0</v>
      </c>
      <c r="N1393" s="822">
        <v>1</v>
      </c>
      <c r="O1393" s="826">
        <v>1</v>
      </c>
      <c r="P1393" s="825"/>
      <c r="Q1393" s="827"/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50</v>
      </c>
      <c r="B1394" s="822" t="s">
        <v>2403</v>
      </c>
      <c r="C1394" s="822" t="s">
        <v>2409</v>
      </c>
      <c r="D1394" s="823" t="s">
        <v>3849</v>
      </c>
      <c r="E1394" s="824" t="s">
        <v>2418</v>
      </c>
      <c r="F1394" s="822" t="s">
        <v>2404</v>
      </c>
      <c r="G1394" s="822" t="s">
        <v>2470</v>
      </c>
      <c r="H1394" s="822" t="s">
        <v>648</v>
      </c>
      <c r="I1394" s="822" t="s">
        <v>2171</v>
      </c>
      <c r="J1394" s="822" t="s">
        <v>661</v>
      </c>
      <c r="K1394" s="822" t="s">
        <v>662</v>
      </c>
      <c r="L1394" s="825">
        <v>65.28</v>
      </c>
      <c r="M1394" s="825">
        <v>195.84</v>
      </c>
      <c r="N1394" s="822">
        <v>3</v>
      </c>
      <c r="O1394" s="826">
        <v>0.5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50</v>
      </c>
      <c r="B1395" s="822" t="s">
        <v>2403</v>
      </c>
      <c r="C1395" s="822" t="s">
        <v>2409</v>
      </c>
      <c r="D1395" s="823" t="s">
        <v>3849</v>
      </c>
      <c r="E1395" s="824" t="s">
        <v>2418</v>
      </c>
      <c r="F1395" s="822" t="s">
        <v>2404</v>
      </c>
      <c r="G1395" s="822" t="s">
        <v>2470</v>
      </c>
      <c r="H1395" s="822" t="s">
        <v>329</v>
      </c>
      <c r="I1395" s="822" t="s">
        <v>3787</v>
      </c>
      <c r="J1395" s="822" t="s">
        <v>2573</v>
      </c>
      <c r="K1395" s="822" t="s">
        <v>2473</v>
      </c>
      <c r="L1395" s="825">
        <v>36.270000000000003</v>
      </c>
      <c r="M1395" s="825">
        <v>36.270000000000003</v>
      </c>
      <c r="N1395" s="822">
        <v>1</v>
      </c>
      <c r="O1395" s="826">
        <v>0.5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50</v>
      </c>
      <c r="B1396" s="822" t="s">
        <v>2403</v>
      </c>
      <c r="C1396" s="822" t="s">
        <v>2409</v>
      </c>
      <c r="D1396" s="823" t="s">
        <v>3849</v>
      </c>
      <c r="E1396" s="824" t="s">
        <v>2418</v>
      </c>
      <c r="F1396" s="822" t="s">
        <v>2404</v>
      </c>
      <c r="G1396" s="822" t="s">
        <v>2474</v>
      </c>
      <c r="H1396" s="822" t="s">
        <v>648</v>
      </c>
      <c r="I1396" s="822" t="s">
        <v>2212</v>
      </c>
      <c r="J1396" s="822" t="s">
        <v>2210</v>
      </c>
      <c r="K1396" s="822" t="s">
        <v>2213</v>
      </c>
      <c r="L1396" s="825">
        <v>11.71</v>
      </c>
      <c r="M1396" s="825">
        <v>23.42</v>
      </c>
      <c r="N1396" s="822">
        <v>2</v>
      </c>
      <c r="O1396" s="826">
        <v>1</v>
      </c>
      <c r="P1396" s="825">
        <v>23.42</v>
      </c>
      <c r="Q1396" s="827">
        <v>1</v>
      </c>
      <c r="R1396" s="822">
        <v>2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50</v>
      </c>
      <c r="B1397" s="822" t="s">
        <v>2403</v>
      </c>
      <c r="C1397" s="822" t="s">
        <v>2409</v>
      </c>
      <c r="D1397" s="823" t="s">
        <v>3849</v>
      </c>
      <c r="E1397" s="824" t="s">
        <v>2418</v>
      </c>
      <c r="F1397" s="822" t="s">
        <v>2404</v>
      </c>
      <c r="G1397" s="822" t="s">
        <v>2477</v>
      </c>
      <c r="H1397" s="822" t="s">
        <v>648</v>
      </c>
      <c r="I1397" s="822" t="s">
        <v>1977</v>
      </c>
      <c r="J1397" s="822" t="s">
        <v>796</v>
      </c>
      <c r="K1397" s="822" t="s">
        <v>1978</v>
      </c>
      <c r="L1397" s="825">
        <v>80.010000000000005</v>
      </c>
      <c r="M1397" s="825">
        <v>80.010000000000005</v>
      </c>
      <c r="N1397" s="822">
        <v>1</v>
      </c>
      <c r="O1397" s="826">
        <v>0.5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50</v>
      </c>
      <c r="B1398" s="822" t="s">
        <v>2403</v>
      </c>
      <c r="C1398" s="822" t="s">
        <v>2409</v>
      </c>
      <c r="D1398" s="823" t="s">
        <v>3849</v>
      </c>
      <c r="E1398" s="824" t="s">
        <v>2418</v>
      </c>
      <c r="F1398" s="822" t="s">
        <v>2404</v>
      </c>
      <c r="G1398" s="822" t="s">
        <v>2478</v>
      </c>
      <c r="H1398" s="822" t="s">
        <v>329</v>
      </c>
      <c r="I1398" s="822" t="s">
        <v>3129</v>
      </c>
      <c r="J1398" s="822" t="s">
        <v>3130</v>
      </c>
      <c r="K1398" s="822" t="s">
        <v>2062</v>
      </c>
      <c r="L1398" s="825">
        <v>103.64</v>
      </c>
      <c r="M1398" s="825">
        <v>103.64</v>
      </c>
      <c r="N1398" s="822">
        <v>1</v>
      </c>
      <c r="O1398" s="826">
        <v>0.5</v>
      </c>
      <c r="P1398" s="825">
        <v>103.64</v>
      </c>
      <c r="Q1398" s="827">
        <v>1</v>
      </c>
      <c r="R1398" s="822">
        <v>1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50</v>
      </c>
      <c r="B1399" s="822" t="s">
        <v>2403</v>
      </c>
      <c r="C1399" s="822" t="s">
        <v>2409</v>
      </c>
      <c r="D1399" s="823" t="s">
        <v>3849</v>
      </c>
      <c r="E1399" s="824" t="s">
        <v>2418</v>
      </c>
      <c r="F1399" s="822" t="s">
        <v>2404</v>
      </c>
      <c r="G1399" s="822" t="s">
        <v>2459</v>
      </c>
      <c r="H1399" s="822" t="s">
        <v>648</v>
      </c>
      <c r="I1399" s="822" t="s">
        <v>2077</v>
      </c>
      <c r="J1399" s="822" t="s">
        <v>2078</v>
      </c>
      <c r="K1399" s="822" t="s">
        <v>2079</v>
      </c>
      <c r="L1399" s="825">
        <v>130.51</v>
      </c>
      <c r="M1399" s="825">
        <v>130.51</v>
      </c>
      <c r="N1399" s="822">
        <v>1</v>
      </c>
      <c r="O1399" s="826">
        <v>0.5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50</v>
      </c>
      <c r="B1400" s="822" t="s">
        <v>2403</v>
      </c>
      <c r="C1400" s="822" t="s">
        <v>2409</v>
      </c>
      <c r="D1400" s="823" t="s">
        <v>3849</v>
      </c>
      <c r="E1400" s="824" t="s">
        <v>2418</v>
      </c>
      <c r="F1400" s="822" t="s">
        <v>2404</v>
      </c>
      <c r="G1400" s="822" t="s">
        <v>2459</v>
      </c>
      <c r="H1400" s="822" t="s">
        <v>329</v>
      </c>
      <c r="I1400" s="822" t="s">
        <v>2083</v>
      </c>
      <c r="J1400" s="822" t="s">
        <v>2078</v>
      </c>
      <c r="K1400" s="822" t="s">
        <v>1089</v>
      </c>
      <c r="L1400" s="825">
        <v>84.83</v>
      </c>
      <c r="M1400" s="825">
        <v>84.83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50</v>
      </c>
      <c r="B1401" s="822" t="s">
        <v>2403</v>
      </c>
      <c r="C1401" s="822" t="s">
        <v>2409</v>
      </c>
      <c r="D1401" s="823" t="s">
        <v>3849</v>
      </c>
      <c r="E1401" s="824" t="s">
        <v>2418</v>
      </c>
      <c r="F1401" s="822" t="s">
        <v>2404</v>
      </c>
      <c r="G1401" s="822" t="s">
        <v>2438</v>
      </c>
      <c r="H1401" s="822" t="s">
        <v>329</v>
      </c>
      <c r="I1401" s="822" t="s">
        <v>3151</v>
      </c>
      <c r="J1401" s="822" t="s">
        <v>2491</v>
      </c>
      <c r="K1401" s="822" t="s">
        <v>3152</v>
      </c>
      <c r="L1401" s="825">
        <v>105.32</v>
      </c>
      <c r="M1401" s="825">
        <v>105.32</v>
      </c>
      <c r="N1401" s="822">
        <v>1</v>
      </c>
      <c r="O1401" s="826">
        <v>1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50</v>
      </c>
      <c r="B1402" s="822" t="s">
        <v>2403</v>
      </c>
      <c r="C1402" s="822" t="s">
        <v>2409</v>
      </c>
      <c r="D1402" s="823" t="s">
        <v>3849</v>
      </c>
      <c r="E1402" s="824" t="s">
        <v>2418</v>
      </c>
      <c r="F1402" s="822" t="s">
        <v>2404</v>
      </c>
      <c r="G1402" s="822" t="s">
        <v>2438</v>
      </c>
      <c r="H1402" s="822" t="s">
        <v>329</v>
      </c>
      <c r="I1402" s="822" t="s">
        <v>2488</v>
      </c>
      <c r="J1402" s="822" t="s">
        <v>786</v>
      </c>
      <c r="K1402" s="822" t="s">
        <v>787</v>
      </c>
      <c r="L1402" s="825">
        <v>16.38</v>
      </c>
      <c r="M1402" s="825">
        <v>16.38</v>
      </c>
      <c r="N1402" s="822">
        <v>1</v>
      </c>
      <c r="O1402" s="826">
        <v>0.5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50</v>
      </c>
      <c r="B1403" s="822" t="s">
        <v>2403</v>
      </c>
      <c r="C1403" s="822" t="s">
        <v>2409</v>
      </c>
      <c r="D1403" s="823" t="s">
        <v>3849</v>
      </c>
      <c r="E1403" s="824" t="s">
        <v>2418</v>
      </c>
      <c r="F1403" s="822" t="s">
        <v>2404</v>
      </c>
      <c r="G1403" s="822" t="s">
        <v>2438</v>
      </c>
      <c r="H1403" s="822" t="s">
        <v>329</v>
      </c>
      <c r="I1403" s="822" t="s">
        <v>2892</v>
      </c>
      <c r="J1403" s="822" t="s">
        <v>2603</v>
      </c>
      <c r="K1403" s="822" t="s">
        <v>638</v>
      </c>
      <c r="L1403" s="825">
        <v>117.03</v>
      </c>
      <c r="M1403" s="825">
        <v>1287.33</v>
      </c>
      <c r="N1403" s="822">
        <v>11</v>
      </c>
      <c r="O1403" s="826">
        <v>0.5</v>
      </c>
      <c r="P1403" s="825">
        <v>1287.33</v>
      </c>
      <c r="Q1403" s="827">
        <v>1</v>
      </c>
      <c r="R1403" s="822">
        <v>11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50</v>
      </c>
      <c r="B1404" s="822" t="s">
        <v>2403</v>
      </c>
      <c r="C1404" s="822" t="s">
        <v>2409</v>
      </c>
      <c r="D1404" s="823" t="s">
        <v>3849</v>
      </c>
      <c r="E1404" s="824" t="s">
        <v>2418</v>
      </c>
      <c r="F1404" s="822" t="s">
        <v>2404</v>
      </c>
      <c r="G1404" s="822" t="s">
        <v>2438</v>
      </c>
      <c r="H1404" s="822" t="s">
        <v>329</v>
      </c>
      <c r="I1404" s="822" t="s">
        <v>2026</v>
      </c>
      <c r="J1404" s="822" t="s">
        <v>2027</v>
      </c>
      <c r="K1404" s="822" t="s">
        <v>2028</v>
      </c>
      <c r="L1404" s="825">
        <v>17.559999999999999</v>
      </c>
      <c r="M1404" s="825">
        <v>17.559999999999999</v>
      </c>
      <c r="N1404" s="822">
        <v>1</v>
      </c>
      <c r="O1404" s="826">
        <v>0.5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50</v>
      </c>
      <c r="B1405" s="822" t="s">
        <v>2403</v>
      </c>
      <c r="C1405" s="822" t="s">
        <v>2409</v>
      </c>
      <c r="D1405" s="823" t="s">
        <v>3849</v>
      </c>
      <c r="E1405" s="824" t="s">
        <v>2418</v>
      </c>
      <c r="F1405" s="822" t="s">
        <v>2404</v>
      </c>
      <c r="G1405" s="822" t="s">
        <v>2896</v>
      </c>
      <c r="H1405" s="822" t="s">
        <v>329</v>
      </c>
      <c r="I1405" s="822" t="s">
        <v>3788</v>
      </c>
      <c r="J1405" s="822" t="s">
        <v>2898</v>
      </c>
      <c r="K1405" s="822" t="s">
        <v>3789</v>
      </c>
      <c r="L1405" s="825">
        <v>0</v>
      </c>
      <c r="M1405" s="825">
        <v>0</v>
      </c>
      <c r="N1405" s="822">
        <v>1</v>
      </c>
      <c r="O1405" s="826">
        <v>1</v>
      </c>
      <c r="P1405" s="825">
        <v>0</v>
      </c>
      <c r="Q1405" s="827"/>
      <c r="R1405" s="822">
        <v>1</v>
      </c>
      <c r="S1405" s="827">
        <v>1</v>
      </c>
      <c r="T1405" s="826">
        <v>1</v>
      </c>
      <c r="U1405" s="828">
        <v>1</v>
      </c>
    </row>
    <row r="1406" spans="1:21" ht="14.45" customHeight="1" x14ac:dyDescent="0.2">
      <c r="A1406" s="821">
        <v>50</v>
      </c>
      <c r="B1406" s="822" t="s">
        <v>2403</v>
      </c>
      <c r="C1406" s="822" t="s">
        <v>2409</v>
      </c>
      <c r="D1406" s="823" t="s">
        <v>3849</v>
      </c>
      <c r="E1406" s="824" t="s">
        <v>2418</v>
      </c>
      <c r="F1406" s="822" t="s">
        <v>2404</v>
      </c>
      <c r="G1406" s="822" t="s">
        <v>2466</v>
      </c>
      <c r="H1406" s="822" t="s">
        <v>329</v>
      </c>
      <c r="I1406" s="822" t="s">
        <v>2467</v>
      </c>
      <c r="J1406" s="822" t="s">
        <v>2468</v>
      </c>
      <c r="K1406" s="822" t="s">
        <v>772</v>
      </c>
      <c r="L1406" s="825">
        <v>78.33</v>
      </c>
      <c r="M1406" s="825">
        <v>156.66</v>
      </c>
      <c r="N1406" s="822">
        <v>2</v>
      </c>
      <c r="O1406" s="826">
        <v>2</v>
      </c>
      <c r="P1406" s="825">
        <v>78.33</v>
      </c>
      <c r="Q1406" s="827">
        <v>0.5</v>
      </c>
      <c r="R1406" s="822">
        <v>1</v>
      </c>
      <c r="S1406" s="827">
        <v>0.5</v>
      </c>
      <c r="T1406" s="826">
        <v>1</v>
      </c>
      <c r="U1406" s="828">
        <v>0.5</v>
      </c>
    </row>
    <row r="1407" spans="1:21" ht="14.45" customHeight="1" x14ac:dyDescent="0.2">
      <c r="A1407" s="821">
        <v>50</v>
      </c>
      <c r="B1407" s="822" t="s">
        <v>2403</v>
      </c>
      <c r="C1407" s="822" t="s">
        <v>2409</v>
      </c>
      <c r="D1407" s="823" t="s">
        <v>3849</v>
      </c>
      <c r="E1407" s="824" t="s">
        <v>2418</v>
      </c>
      <c r="F1407" s="822" t="s">
        <v>2404</v>
      </c>
      <c r="G1407" s="822" t="s">
        <v>2629</v>
      </c>
      <c r="H1407" s="822" t="s">
        <v>329</v>
      </c>
      <c r="I1407" s="822" t="s">
        <v>3790</v>
      </c>
      <c r="J1407" s="822" t="s">
        <v>2631</v>
      </c>
      <c r="K1407" s="822" t="s">
        <v>2632</v>
      </c>
      <c r="L1407" s="825">
        <v>52.87</v>
      </c>
      <c r="M1407" s="825">
        <v>52.87</v>
      </c>
      <c r="N1407" s="822">
        <v>1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50</v>
      </c>
      <c r="B1408" s="822" t="s">
        <v>2403</v>
      </c>
      <c r="C1408" s="822" t="s">
        <v>2409</v>
      </c>
      <c r="D1408" s="823" t="s">
        <v>3849</v>
      </c>
      <c r="E1408" s="824" t="s">
        <v>2418</v>
      </c>
      <c r="F1408" s="822" t="s">
        <v>2404</v>
      </c>
      <c r="G1408" s="822" t="s">
        <v>3791</v>
      </c>
      <c r="H1408" s="822" t="s">
        <v>329</v>
      </c>
      <c r="I1408" s="822" t="s">
        <v>1945</v>
      </c>
      <c r="J1408" s="822" t="s">
        <v>778</v>
      </c>
      <c r="K1408" s="822" t="s">
        <v>1946</v>
      </c>
      <c r="L1408" s="825">
        <v>923.74</v>
      </c>
      <c r="M1408" s="825">
        <v>923.74</v>
      </c>
      <c r="N1408" s="822">
        <v>1</v>
      </c>
      <c r="O1408" s="826">
        <v>0.5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50</v>
      </c>
      <c r="B1409" s="822" t="s">
        <v>2403</v>
      </c>
      <c r="C1409" s="822" t="s">
        <v>2409</v>
      </c>
      <c r="D1409" s="823" t="s">
        <v>3849</v>
      </c>
      <c r="E1409" s="824" t="s">
        <v>2418</v>
      </c>
      <c r="F1409" s="822" t="s">
        <v>2404</v>
      </c>
      <c r="G1409" s="822" t="s">
        <v>2981</v>
      </c>
      <c r="H1409" s="822" t="s">
        <v>329</v>
      </c>
      <c r="I1409" s="822" t="s">
        <v>2982</v>
      </c>
      <c r="J1409" s="822" t="s">
        <v>887</v>
      </c>
      <c r="K1409" s="822" t="s">
        <v>2983</v>
      </c>
      <c r="L1409" s="825">
        <v>159.16999999999999</v>
      </c>
      <c r="M1409" s="825">
        <v>159.16999999999999</v>
      </c>
      <c r="N1409" s="822">
        <v>1</v>
      </c>
      <c r="O1409" s="826">
        <v>1</v>
      </c>
      <c r="P1409" s="825">
        <v>159.16999999999999</v>
      </c>
      <c r="Q1409" s="827">
        <v>1</v>
      </c>
      <c r="R1409" s="822">
        <v>1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50</v>
      </c>
      <c r="B1410" s="822" t="s">
        <v>2403</v>
      </c>
      <c r="C1410" s="822" t="s">
        <v>2409</v>
      </c>
      <c r="D1410" s="823" t="s">
        <v>3849</v>
      </c>
      <c r="E1410" s="824" t="s">
        <v>2418</v>
      </c>
      <c r="F1410" s="822" t="s">
        <v>2404</v>
      </c>
      <c r="G1410" s="822" t="s">
        <v>3209</v>
      </c>
      <c r="H1410" s="822" t="s">
        <v>329</v>
      </c>
      <c r="I1410" s="822" t="s">
        <v>3792</v>
      </c>
      <c r="J1410" s="822" t="s">
        <v>3793</v>
      </c>
      <c r="K1410" s="822" t="s">
        <v>3212</v>
      </c>
      <c r="L1410" s="825">
        <v>132</v>
      </c>
      <c r="M1410" s="825">
        <v>528</v>
      </c>
      <c r="N1410" s="822">
        <v>4</v>
      </c>
      <c r="O1410" s="826">
        <v>2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50</v>
      </c>
      <c r="B1411" s="822" t="s">
        <v>2403</v>
      </c>
      <c r="C1411" s="822" t="s">
        <v>2409</v>
      </c>
      <c r="D1411" s="823" t="s">
        <v>3849</v>
      </c>
      <c r="E1411" s="824" t="s">
        <v>2418</v>
      </c>
      <c r="F1411" s="822" t="s">
        <v>2404</v>
      </c>
      <c r="G1411" s="822" t="s">
        <v>2495</v>
      </c>
      <c r="H1411" s="822" t="s">
        <v>648</v>
      </c>
      <c r="I1411" s="822" t="s">
        <v>1993</v>
      </c>
      <c r="J1411" s="822" t="s">
        <v>1994</v>
      </c>
      <c r="K1411" s="822" t="s">
        <v>1995</v>
      </c>
      <c r="L1411" s="825">
        <v>42.51</v>
      </c>
      <c r="M1411" s="825">
        <v>42.51</v>
      </c>
      <c r="N1411" s="822">
        <v>1</v>
      </c>
      <c r="O1411" s="826">
        <v>0.5</v>
      </c>
      <c r="P1411" s="825">
        <v>42.51</v>
      </c>
      <c r="Q1411" s="827">
        <v>1</v>
      </c>
      <c r="R1411" s="822">
        <v>1</v>
      </c>
      <c r="S1411" s="827">
        <v>1</v>
      </c>
      <c r="T1411" s="826">
        <v>0.5</v>
      </c>
      <c r="U1411" s="828">
        <v>1</v>
      </c>
    </row>
    <row r="1412" spans="1:21" ht="14.45" customHeight="1" x14ac:dyDescent="0.2">
      <c r="A1412" s="821">
        <v>50</v>
      </c>
      <c r="B1412" s="822" t="s">
        <v>2403</v>
      </c>
      <c r="C1412" s="822" t="s">
        <v>2409</v>
      </c>
      <c r="D1412" s="823" t="s">
        <v>3849</v>
      </c>
      <c r="E1412" s="824" t="s">
        <v>2418</v>
      </c>
      <c r="F1412" s="822" t="s">
        <v>2404</v>
      </c>
      <c r="G1412" s="822" t="s">
        <v>2495</v>
      </c>
      <c r="H1412" s="822" t="s">
        <v>329</v>
      </c>
      <c r="I1412" s="822" t="s">
        <v>2000</v>
      </c>
      <c r="J1412" s="822" t="s">
        <v>935</v>
      </c>
      <c r="K1412" s="822" t="s">
        <v>1995</v>
      </c>
      <c r="L1412" s="825">
        <v>42.51</v>
      </c>
      <c r="M1412" s="825">
        <v>42.51</v>
      </c>
      <c r="N1412" s="822">
        <v>1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50</v>
      </c>
      <c r="B1413" s="822" t="s">
        <v>2403</v>
      </c>
      <c r="C1413" s="822" t="s">
        <v>2409</v>
      </c>
      <c r="D1413" s="823" t="s">
        <v>3849</v>
      </c>
      <c r="E1413" s="824" t="s">
        <v>2418</v>
      </c>
      <c r="F1413" s="822" t="s">
        <v>2404</v>
      </c>
      <c r="G1413" s="822" t="s">
        <v>2650</v>
      </c>
      <c r="H1413" s="822" t="s">
        <v>329</v>
      </c>
      <c r="I1413" s="822" t="s">
        <v>2654</v>
      </c>
      <c r="J1413" s="822" t="s">
        <v>2655</v>
      </c>
      <c r="K1413" s="822" t="s">
        <v>2656</v>
      </c>
      <c r="L1413" s="825">
        <v>84.39</v>
      </c>
      <c r="M1413" s="825">
        <v>253.17000000000002</v>
      </c>
      <c r="N1413" s="822">
        <v>3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50</v>
      </c>
      <c r="B1414" s="822" t="s">
        <v>2403</v>
      </c>
      <c r="C1414" s="822" t="s">
        <v>2409</v>
      </c>
      <c r="D1414" s="823" t="s">
        <v>3849</v>
      </c>
      <c r="E1414" s="824" t="s">
        <v>2418</v>
      </c>
      <c r="F1414" s="822" t="s">
        <v>2404</v>
      </c>
      <c r="G1414" s="822" t="s">
        <v>2439</v>
      </c>
      <c r="H1414" s="822" t="s">
        <v>329</v>
      </c>
      <c r="I1414" s="822" t="s">
        <v>2695</v>
      </c>
      <c r="J1414" s="822" t="s">
        <v>2509</v>
      </c>
      <c r="K1414" s="822" t="s">
        <v>2696</v>
      </c>
      <c r="L1414" s="825">
        <v>26.37</v>
      </c>
      <c r="M1414" s="825">
        <v>26.37</v>
      </c>
      <c r="N1414" s="822">
        <v>1</v>
      </c>
      <c r="O1414" s="826">
        <v>0.5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50</v>
      </c>
      <c r="B1415" s="822" t="s">
        <v>2403</v>
      </c>
      <c r="C1415" s="822" t="s">
        <v>2409</v>
      </c>
      <c r="D1415" s="823" t="s">
        <v>3849</v>
      </c>
      <c r="E1415" s="824" t="s">
        <v>2418</v>
      </c>
      <c r="F1415" s="822" t="s">
        <v>2404</v>
      </c>
      <c r="G1415" s="822" t="s">
        <v>2439</v>
      </c>
      <c r="H1415" s="822" t="s">
        <v>329</v>
      </c>
      <c r="I1415" s="822" t="s">
        <v>2511</v>
      </c>
      <c r="J1415" s="822" t="s">
        <v>2512</v>
      </c>
      <c r="K1415" s="822" t="s">
        <v>2513</v>
      </c>
      <c r="L1415" s="825">
        <v>31.65</v>
      </c>
      <c r="M1415" s="825">
        <v>31.65</v>
      </c>
      <c r="N1415" s="822">
        <v>1</v>
      </c>
      <c r="O1415" s="826">
        <v>0.5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50</v>
      </c>
      <c r="B1416" s="822" t="s">
        <v>2403</v>
      </c>
      <c r="C1416" s="822" t="s">
        <v>2409</v>
      </c>
      <c r="D1416" s="823" t="s">
        <v>3849</v>
      </c>
      <c r="E1416" s="824" t="s">
        <v>2418</v>
      </c>
      <c r="F1416" s="822" t="s">
        <v>2404</v>
      </c>
      <c r="G1416" s="822" t="s">
        <v>3254</v>
      </c>
      <c r="H1416" s="822" t="s">
        <v>648</v>
      </c>
      <c r="I1416" s="822" t="s">
        <v>3794</v>
      </c>
      <c r="J1416" s="822" t="s">
        <v>3256</v>
      </c>
      <c r="K1416" s="822" t="s">
        <v>3795</v>
      </c>
      <c r="L1416" s="825">
        <v>62.18</v>
      </c>
      <c r="M1416" s="825">
        <v>62.18</v>
      </c>
      <c r="N1416" s="822">
        <v>1</v>
      </c>
      <c r="O1416" s="826">
        <v>0.5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50</v>
      </c>
      <c r="B1417" s="822" t="s">
        <v>2403</v>
      </c>
      <c r="C1417" s="822" t="s">
        <v>2409</v>
      </c>
      <c r="D1417" s="823" t="s">
        <v>3849</v>
      </c>
      <c r="E1417" s="824" t="s">
        <v>2418</v>
      </c>
      <c r="F1417" s="822" t="s">
        <v>2404</v>
      </c>
      <c r="G1417" s="822" t="s">
        <v>3629</v>
      </c>
      <c r="H1417" s="822" t="s">
        <v>329</v>
      </c>
      <c r="I1417" s="822" t="s">
        <v>3630</v>
      </c>
      <c r="J1417" s="822" t="s">
        <v>1289</v>
      </c>
      <c r="K1417" s="822" t="s">
        <v>3631</v>
      </c>
      <c r="L1417" s="825">
        <v>90.95</v>
      </c>
      <c r="M1417" s="825">
        <v>181.9</v>
      </c>
      <c r="N1417" s="822">
        <v>2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50</v>
      </c>
      <c r="B1418" s="822" t="s">
        <v>2403</v>
      </c>
      <c r="C1418" s="822" t="s">
        <v>2409</v>
      </c>
      <c r="D1418" s="823" t="s">
        <v>3849</v>
      </c>
      <c r="E1418" s="824" t="s">
        <v>2418</v>
      </c>
      <c r="F1418" s="822" t="s">
        <v>2404</v>
      </c>
      <c r="G1418" s="822" t="s">
        <v>2707</v>
      </c>
      <c r="H1418" s="822" t="s">
        <v>329</v>
      </c>
      <c r="I1418" s="822" t="s">
        <v>2708</v>
      </c>
      <c r="J1418" s="822" t="s">
        <v>2709</v>
      </c>
      <c r="K1418" s="822" t="s">
        <v>1978</v>
      </c>
      <c r="L1418" s="825">
        <v>38.56</v>
      </c>
      <c r="M1418" s="825">
        <v>115.68</v>
      </c>
      <c r="N1418" s="822">
        <v>3</v>
      </c>
      <c r="O1418" s="826">
        <v>0.5</v>
      </c>
      <c r="P1418" s="825">
        <v>115.68</v>
      </c>
      <c r="Q1418" s="827">
        <v>1</v>
      </c>
      <c r="R1418" s="822">
        <v>3</v>
      </c>
      <c r="S1418" s="827">
        <v>1</v>
      </c>
      <c r="T1418" s="826">
        <v>0.5</v>
      </c>
      <c r="U1418" s="828">
        <v>1</v>
      </c>
    </row>
    <row r="1419" spans="1:21" ht="14.45" customHeight="1" x14ac:dyDescent="0.2">
      <c r="A1419" s="821">
        <v>50</v>
      </c>
      <c r="B1419" s="822" t="s">
        <v>2403</v>
      </c>
      <c r="C1419" s="822" t="s">
        <v>2409</v>
      </c>
      <c r="D1419" s="823" t="s">
        <v>3849</v>
      </c>
      <c r="E1419" s="824" t="s">
        <v>2418</v>
      </c>
      <c r="F1419" s="822" t="s">
        <v>2404</v>
      </c>
      <c r="G1419" s="822" t="s">
        <v>2712</v>
      </c>
      <c r="H1419" s="822" t="s">
        <v>329</v>
      </c>
      <c r="I1419" s="822" t="s">
        <v>3796</v>
      </c>
      <c r="J1419" s="822" t="s">
        <v>3797</v>
      </c>
      <c r="K1419" s="822" t="s">
        <v>3798</v>
      </c>
      <c r="L1419" s="825">
        <v>234.94</v>
      </c>
      <c r="M1419" s="825">
        <v>234.94</v>
      </c>
      <c r="N1419" s="822">
        <v>1</v>
      </c>
      <c r="O1419" s="826">
        <v>0.5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50</v>
      </c>
      <c r="B1420" s="822" t="s">
        <v>2403</v>
      </c>
      <c r="C1420" s="822" t="s">
        <v>2409</v>
      </c>
      <c r="D1420" s="823" t="s">
        <v>3849</v>
      </c>
      <c r="E1420" s="824" t="s">
        <v>2418</v>
      </c>
      <c r="F1420" s="822" t="s">
        <v>2404</v>
      </c>
      <c r="G1420" s="822" t="s">
        <v>2460</v>
      </c>
      <c r="H1420" s="822" t="s">
        <v>329</v>
      </c>
      <c r="I1420" s="822" t="s">
        <v>3761</v>
      </c>
      <c r="J1420" s="822" t="s">
        <v>712</v>
      </c>
      <c r="K1420" s="822" t="s">
        <v>2520</v>
      </c>
      <c r="L1420" s="825">
        <v>17.559999999999999</v>
      </c>
      <c r="M1420" s="825">
        <v>17.559999999999999</v>
      </c>
      <c r="N1420" s="822">
        <v>1</v>
      </c>
      <c r="O1420" s="826">
        <v>0.5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50</v>
      </c>
      <c r="B1421" s="822" t="s">
        <v>2403</v>
      </c>
      <c r="C1421" s="822" t="s">
        <v>2409</v>
      </c>
      <c r="D1421" s="823" t="s">
        <v>3849</v>
      </c>
      <c r="E1421" s="824" t="s">
        <v>2418</v>
      </c>
      <c r="F1421" s="822" t="s">
        <v>2404</v>
      </c>
      <c r="G1421" s="822" t="s">
        <v>2469</v>
      </c>
      <c r="H1421" s="822" t="s">
        <v>648</v>
      </c>
      <c r="I1421" s="822" t="s">
        <v>1948</v>
      </c>
      <c r="J1421" s="822" t="s">
        <v>933</v>
      </c>
      <c r="K1421" s="822" t="s">
        <v>1949</v>
      </c>
      <c r="L1421" s="825">
        <v>1385.62</v>
      </c>
      <c r="M1421" s="825">
        <v>2771.24</v>
      </c>
      <c r="N1421" s="822">
        <v>2</v>
      </c>
      <c r="O1421" s="826">
        <v>0.5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50</v>
      </c>
      <c r="B1422" s="822" t="s">
        <v>2403</v>
      </c>
      <c r="C1422" s="822" t="s">
        <v>2409</v>
      </c>
      <c r="D1422" s="823" t="s">
        <v>3849</v>
      </c>
      <c r="E1422" s="824" t="s">
        <v>2418</v>
      </c>
      <c r="F1422" s="822" t="s">
        <v>2404</v>
      </c>
      <c r="G1422" s="822" t="s">
        <v>2727</v>
      </c>
      <c r="H1422" s="822" t="s">
        <v>329</v>
      </c>
      <c r="I1422" s="822" t="s">
        <v>3799</v>
      </c>
      <c r="J1422" s="822" t="s">
        <v>3800</v>
      </c>
      <c r="K1422" s="822" t="s">
        <v>1116</v>
      </c>
      <c r="L1422" s="825">
        <v>32.76</v>
      </c>
      <c r="M1422" s="825">
        <v>32.76</v>
      </c>
      <c r="N1422" s="822">
        <v>1</v>
      </c>
      <c r="O1422" s="826">
        <v>1</v>
      </c>
      <c r="P1422" s="825">
        <v>32.76</v>
      </c>
      <c r="Q1422" s="827">
        <v>1</v>
      </c>
      <c r="R1422" s="822">
        <v>1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50</v>
      </c>
      <c r="B1423" s="822" t="s">
        <v>2403</v>
      </c>
      <c r="C1423" s="822" t="s">
        <v>2409</v>
      </c>
      <c r="D1423" s="823" t="s">
        <v>3849</v>
      </c>
      <c r="E1423" s="824" t="s">
        <v>2418</v>
      </c>
      <c r="F1423" s="822" t="s">
        <v>2404</v>
      </c>
      <c r="G1423" s="822" t="s">
        <v>2734</v>
      </c>
      <c r="H1423" s="822" t="s">
        <v>329</v>
      </c>
      <c r="I1423" s="822" t="s">
        <v>3024</v>
      </c>
      <c r="J1423" s="822" t="s">
        <v>2736</v>
      </c>
      <c r="K1423" s="822" t="s">
        <v>2931</v>
      </c>
      <c r="L1423" s="825">
        <v>35.25</v>
      </c>
      <c r="M1423" s="825">
        <v>70.5</v>
      </c>
      <c r="N1423" s="822">
        <v>2</v>
      </c>
      <c r="O1423" s="826">
        <v>1</v>
      </c>
      <c r="P1423" s="825">
        <v>70.5</v>
      </c>
      <c r="Q1423" s="827">
        <v>1</v>
      </c>
      <c r="R1423" s="822">
        <v>2</v>
      </c>
      <c r="S1423" s="827">
        <v>1</v>
      </c>
      <c r="T1423" s="826">
        <v>1</v>
      </c>
      <c r="U1423" s="828">
        <v>1</v>
      </c>
    </row>
    <row r="1424" spans="1:21" ht="14.45" customHeight="1" x14ac:dyDescent="0.2">
      <c r="A1424" s="821">
        <v>50</v>
      </c>
      <c r="B1424" s="822" t="s">
        <v>2403</v>
      </c>
      <c r="C1424" s="822" t="s">
        <v>2409</v>
      </c>
      <c r="D1424" s="823" t="s">
        <v>3849</v>
      </c>
      <c r="E1424" s="824" t="s">
        <v>2418</v>
      </c>
      <c r="F1424" s="822" t="s">
        <v>2404</v>
      </c>
      <c r="G1424" s="822" t="s">
        <v>3801</v>
      </c>
      <c r="H1424" s="822" t="s">
        <v>329</v>
      </c>
      <c r="I1424" s="822" t="s">
        <v>3802</v>
      </c>
      <c r="J1424" s="822" t="s">
        <v>3803</v>
      </c>
      <c r="K1424" s="822" t="s">
        <v>3804</v>
      </c>
      <c r="L1424" s="825">
        <v>463.19</v>
      </c>
      <c r="M1424" s="825">
        <v>926.38</v>
      </c>
      <c r="N1424" s="822">
        <v>2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50</v>
      </c>
      <c r="B1425" s="822" t="s">
        <v>2403</v>
      </c>
      <c r="C1425" s="822" t="s">
        <v>2409</v>
      </c>
      <c r="D1425" s="823" t="s">
        <v>3849</v>
      </c>
      <c r="E1425" s="824" t="s">
        <v>2418</v>
      </c>
      <c r="F1425" s="822" t="s">
        <v>2404</v>
      </c>
      <c r="G1425" s="822" t="s">
        <v>2527</v>
      </c>
      <c r="H1425" s="822" t="s">
        <v>329</v>
      </c>
      <c r="I1425" s="822" t="s">
        <v>2528</v>
      </c>
      <c r="J1425" s="822" t="s">
        <v>788</v>
      </c>
      <c r="K1425" s="822" t="s">
        <v>2529</v>
      </c>
      <c r="L1425" s="825">
        <v>57.64</v>
      </c>
      <c r="M1425" s="825">
        <v>57.64</v>
      </c>
      <c r="N1425" s="822">
        <v>1</v>
      </c>
      <c r="O1425" s="826">
        <v>0.5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50</v>
      </c>
      <c r="B1426" s="822" t="s">
        <v>2403</v>
      </c>
      <c r="C1426" s="822" t="s">
        <v>2409</v>
      </c>
      <c r="D1426" s="823" t="s">
        <v>3849</v>
      </c>
      <c r="E1426" s="824" t="s">
        <v>2418</v>
      </c>
      <c r="F1426" s="822" t="s">
        <v>2404</v>
      </c>
      <c r="G1426" s="822" t="s">
        <v>2527</v>
      </c>
      <c r="H1426" s="822" t="s">
        <v>329</v>
      </c>
      <c r="I1426" s="822" t="s">
        <v>2528</v>
      </c>
      <c r="J1426" s="822" t="s">
        <v>788</v>
      </c>
      <c r="K1426" s="822" t="s">
        <v>2529</v>
      </c>
      <c r="L1426" s="825">
        <v>27.37</v>
      </c>
      <c r="M1426" s="825">
        <v>109.48</v>
      </c>
      <c r="N1426" s="822">
        <v>4</v>
      </c>
      <c r="O1426" s="826">
        <v>2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50</v>
      </c>
      <c r="B1427" s="822" t="s">
        <v>2403</v>
      </c>
      <c r="C1427" s="822" t="s">
        <v>2409</v>
      </c>
      <c r="D1427" s="823" t="s">
        <v>3849</v>
      </c>
      <c r="E1427" s="824" t="s">
        <v>2418</v>
      </c>
      <c r="F1427" s="822" t="s">
        <v>2404</v>
      </c>
      <c r="G1427" s="822" t="s">
        <v>2445</v>
      </c>
      <c r="H1427" s="822" t="s">
        <v>648</v>
      </c>
      <c r="I1427" s="822" t="s">
        <v>2446</v>
      </c>
      <c r="J1427" s="822" t="s">
        <v>1170</v>
      </c>
      <c r="K1427" s="822" t="s">
        <v>736</v>
      </c>
      <c r="L1427" s="825">
        <v>34.47</v>
      </c>
      <c r="M1427" s="825">
        <v>34.47</v>
      </c>
      <c r="N1427" s="822">
        <v>1</v>
      </c>
      <c r="O1427" s="826">
        <v>0.5</v>
      </c>
      <c r="P1427" s="825">
        <v>34.47</v>
      </c>
      <c r="Q1427" s="827">
        <v>1</v>
      </c>
      <c r="R1427" s="822">
        <v>1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50</v>
      </c>
      <c r="B1428" s="822" t="s">
        <v>2403</v>
      </c>
      <c r="C1428" s="822" t="s">
        <v>2409</v>
      </c>
      <c r="D1428" s="823" t="s">
        <v>3849</v>
      </c>
      <c r="E1428" s="824" t="s">
        <v>2418</v>
      </c>
      <c r="F1428" s="822" t="s">
        <v>2404</v>
      </c>
      <c r="G1428" s="822" t="s">
        <v>2766</v>
      </c>
      <c r="H1428" s="822" t="s">
        <v>648</v>
      </c>
      <c r="I1428" s="822" t="s">
        <v>2059</v>
      </c>
      <c r="J1428" s="822" t="s">
        <v>2054</v>
      </c>
      <c r="K1428" s="822" t="s">
        <v>2060</v>
      </c>
      <c r="L1428" s="825">
        <v>34.47</v>
      </c>
      <c r="M1428" s="825">
        <v>34.47</v>
      </c>
      <c r="N1428" s="822">
        <v>1</v>
      </c>
      <c r="O1428" s="826">
        <v>1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50</v>
      </c>
      <c r="B1429" s="822" t="s">
        <v>2403</v>
      </c>
      <c r="C1429" s="822" t="s">
        <v>2409</v>
      </c>
      <c r="D1429" s="823" t="s">
        <v>3849</v>
      </c>
      <c r="E1429" s="824" t="s">
        <v>2418</v>
      </c>
      <c r="F1429" s="822" t="s">
        <v>2404</v>
      </c>
      <c r="G1429" s="822" t="s">
        <v>2532</v>
      </c>
      <c r="H1429" s="822" t="s">
        <v>329</v>
      </c>
      <c r="I1429" s="822" t="s">
        <v>2771</v>
      </c>
      <c r="J1429" s="822" t="s">
        <v>2534</v>
      </c>
      <c r="K1429" s="822" t="s">
        <v>2772</v>
      </c>
      <c r="L1429" s="825">
        <v>6177.8</v>
      </c>
      <c r="M1429" s="825">
        <v>6177.8</v>
      </c>
      <c r="N1429" s="822">
        <v>1</v>
      </c>
      <c r="O1429" s="826">
        <v>1</v>
      </c>
      <c r="P1429" s="825">
        <v>6177.8</v>
      </c>
      <c r="Q1429" s="827">
        <v>1</v>
      </c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50</v>
      </c>
      <c r="B1430" s="822" t="s">
        <v>2403</v>
      </c>
      <c r="C1430" s="822" t="s">
        <v>2409</v>
      </c>
      <c r="D1430" s="823" t="s">
        <v>3849</v>
      </c>
      <c r="E1430" s="824" t="s">
        <v>2418</v>
      </c>
      <c r="F1430" s="822" t="s">
        <v>2404</v>
      </c>
      <c r="G1430" s="822" t="s">
        <v>2536</v>
      </c>
      <c r="H1430" s="822" t="s">
        <v>329</v>
      </c>
      <c r="I1430" s="822" t="s">
        <v>2537</v>
      </c>
      <c r="J1430" s="822" t="s">
        <v>2538</v>
      </c>
      <c r="K1430" s="822" t="s">
        <v>1089</v>
      </c>
      <c r="L1430" s="825">
        <v>130.51</v>
      </c>
      <c r="M1430" s="825">
        <v>130.51</v>
      </c>
      <c r="N1430" s="822">
        <v>1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50</v>
      </c>
      <c r="B1431" s="822" t="s">
        <v>2403</v>
      </c>
      <c r="C1431" s="822" t="s">
        <v>2409</v>
      </c>
      <c r="D1431" s="823" t="s">
        <v>3849</v>
      </c>
      <c r="E1431" s="824" t="s">
        <v>2418</v>
      </c>
      <c r="F1431" s="822" t="s">
        <v>2404</v>
      </c>
      <c r="G1431" s="822" t="s">
        <v>2536</v>
      </c>
      <c r="H1431" s="822" t="s">
        <v>329</v>
      </c>
      <c r="I1431" s="822" t="s">
        <v>3567</v>
      </c>
      <c r="J1431" s="822" t="s">
        <v>2775</v>
      </c>
      <c r="K1431" s="822" t="s">
        <v>732</v>
      </c>
      <c r="L1431" s="825">
        <v>55.14</v>
      </c>
      <c r="M1431" s="825">
        <v>55.14</v>
      </c>
      <c r="N1431" s="822">
        <v>1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50</v>
      </c>
      <c r="B1432" s="822" t="s">
        <v>2403</v>
      </c>
      <c r="C1432" s="822" t="s">
        <v>2409</v>
      </c>
      <c r="D1432" s="823" t="s">
        <v>3849</v>
      </c>
      <c r="E1432" s="824" t="s">
        <v>2418</v>
      </c>
      <c r="F1432" s="822" t="s">
        <v>2404</v>
      </c>
      <c r="G1432" s="822" t="s">
        <v>2543</v>
      </c>
      <c r="H1432" s="822" t="s">
        <v>329</v>
      </c>
      <c r="I1432" s="822" t="s">
        <v>2544</v>
      </c>
      <c r="J1432" s="822" t="s">
        <v>1214</v>
      </c>
      <c r="K1432" s="822" t="s">
        <v>2545</v>
      </c>
      <c r="L1432" s="825">
        <v>128.69999999999999</v>
      </c>
      <c r="M1432" s="825">
        <v>128.69999999999999</v>
      </c>
      <c r="N1432" s="822">
        <v>1</v>
      </c>
      <c r="O1432" s="826">
        <v>0.5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50</v>
      </c>
      <c r="B1433" s="822" t="s">
        <v>2403</v>
      </c>
      <c r="C1433" s="822" t="s">
        <v>2409</v>
      </c>
      <c r="D1433" s="823" t="s">
        <v>3849</v>
      </c>
      <c r="E1433" s="824" t="s">
        <v>2418</v>
      </c>
      <c r="F1433" s="822" t="s">
        <v>2404</v>
      </c>
      <c r="G1433" s="822" t="s">
        <v>3805</v>
      </c>
      <c r="H1433" s="822" t="s">
        <v>329</v>
      </c>
      <c r="I1433" s="822" t="s">
        <v>3806</v>
      </c>
      <c r="J1433" s="822" t="s">
        <v>3807</v>
      </c>
      <c r="K1433" s="822" t="s">
        <v>1082</v>
      </c>
      <c r="L1433" s="825">
        <v>108.88</v>
      </c>
      <c r="M1433" s="825">
        <v>108.88</v>
      </c>
      <c r="N1433" s="822">
        <v>1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50</v>
      </c>
      <c r="B1434" s="822" t="s">
        <v>2403</v>
      </c>
      <c r="C1434" s="822" t="s">
        <v>2409</v>
      </c>
      <c r="D1434" s="823" t="s">
        <v>3849</v>
      </c>
      <c r="E1434" s="824" t="s">
        <v>2418</v>
      </c>
      <c r="F1434" s="822" t="s">
        <v>2404</v>
      </c>
      <c r="G1434" s="822" t="s">
        <v>2546</v>
      </c>
      <c r="H1434" s="822" t="s">
        <v>329</v>
      </c>
      <c r="I1434" s="822" t="s">
        <v>2784</v>
      </c>
      <c r="J1434" s="822" t="s">
        <v>1291</v>
      </c>
      <c r="K1434" s="822" t="s">
        <v>2785</v>
      </c>
      <c r="L1434" s="825">
        <v>210.38</v>
      </c>
      <c r="M1434" s="825">
        <v>210.38</v>
      </c>
      <c r="N1434" s="822">
        <v>1</v>
      </c>
      <c r="O1434" s="826">
        <v>1</v>
      </c>
      <c r="P1434" s="825">
        <v>210.38</v>
      </c>
      <c r="Q1434" s="827">
        <v>1</v>
      </c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50</v>
      </c>
      <c r="B1435" s="822" t="s">
        <v>2403</v>
      </c>
      <c r="C1435" s="822" t="s">
        <v>2409</v>
      </c>
      <c r="D1435" s="823" t="s">
        <v>3849</v>
      </c>
      <c r="E1435" s="824" t="s">
        <v>2418</v>
      </c>
      <c r="F1435" s="822" t="s">
        <v>2404</v>
      </c>
      <c r="G1435" s="822" t="s">
        <v>2797</v>
      </c>
      <c r="H1435" s="822" t="s">
        <v>329</v>
      </c>
      <c r="I1435" s="822" t="s">
        <v>2803</v>
      </c>
      <c r="J1435" s="822" t="s">
        <v>2804</v>
      </c>
      <c r="K1435" s="822" t="s">
        <v>2800</v>
      </c>
      <c r="L1435" s="825">
        <v>102.85</v>
      </c>
      <c r="M1435" s="825">
        <v>102.85</v>
      </c>
      <c r="N1435" s="822">
        <v>1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50</v>
      </c>
      <c r="B1436" s="822" t="s">
        <v>2403</v>
      </c>
      <c r="C1436" s="822" t="s">
        <v>2409</v>
      </c>
      <c r="D1436" s="823" t="s">
        <v>3849</v>
      </c>
      <c r="E1436" s="824" t="s">
        <v>2418</v>
      </c>
      <c r="F1436" s="822" t="s">
        <v>2404</v>
      </c>
      <c r="G1436" s="822" t="s">
        <v>2797</v>
      </c>
      <c r="H1436" s="822" t="s">
        <v>329</v>
      </c>
      <c r="I1436" s="822" t="s">
        <v>3401</v>
      </c>
      <c r="J1436" s="822" t="s">
        <v>2804</v>
      </c>
      <c r="K1436" s="822" t="s">
        <v>3402</v>
      </c>
      <c r="L1436" s="825">
        <v>330.58</v>
      </c>
      <c r="M1436" s="825">
        <v>330.58</v>
      </c>
      <c r="N1436" s="822">
        <v>1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50</v>
      </c>
      <c r="B1437" s="822" t="s">
        <v>2403</v>
      </c>
      <c r="C1437" s="822" t="s">
        <v>2409</v>
      </c>
      <c r="D1437" s="823" t="s">
        <v>3849</v>
      </c>
      <c r="E1437" s="824" t="s">
        <v>2418</v>
      </c>
      <c r="F1437" s="822" t="s">
        <v>2404</v>
      </c>
      <c r="G1437" s="822" t="s">
        <v>2559</v>
      </c>
      <c r="H1437" s="822" t="s">
        <v>329</v>
      </c>
      <c r="I1437" s="822" t="s">
        <v>2560</v>
      </c>
      <c r="J1437" s="822" t="s">
        <v>2561</v>
      </c>
      <c r="K1437" s="822" t="s">
        <v>2562</v>
      </c>
      <c r="L1437" s="825">
        <v>93.43</v>
      </c>
      <c r="M1437" s="825">
        <v>93.43</v>
      </c>
      <c r="N1437" s="822">
        <v>1</v>
      </c>
      <c r="O1437" s="826">
        <v>1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50</v>
      </c>
      <c r="B1438" s="822" t="s">
        <v>2403</v>
      </c>
      <c r="C1438" s="822" t="s">
        <v>2409</v>
      </c>
      <c r="D1438" s="823" t="s">
        <v>3849</v>
      </c>
      <c r="E1438" s="824" t="s">
        <v>2418</v>
      </c>
      <c r="F1438" s="822" t="s">
        <v>2404</v>
      </c>
      <c r="G1438" s="822" t="s">
        <v>1300</v>
      </c>
      <c r="H1438" s="822" t="s">
        <v>648</v>
      </c>
      <c r="I1438" s="822" t="s">
        <v>1937</v>
      </c>
      <c r="J1438" s="822" t="s">
        <v>1935</v>
      </c>
      <c r="K1438" s="822" t="s">
        <v>1938</v>
      </c>
      <c r="L1438" s="825">
        <v>184.74</v>
      </c>
      <c r="M1438" s="825">
        <v>184.74</v>
      </c>
      <c r="N1438" s="822">
        <v>1</v>
      </c>
      <c r="O1438" s="826">
        <v>0.5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50</v>
      </c>
      <c r="B1439" s="822" t="s">
        <v>2403</v>
      </c>
      <c r="C1439" s="822" t="s">
        <v>2409</v>
      </c>
      <c r="D1439" s="823" t="s">
        <v>3849</v>
      </c>
      <c r="E1439" s="824" t="s">
        <v>2418</v>
      </c>
      <c r="F1439" s="822" t="s">
        <v>2404</v>
      </c>
      <c r="G1439" s="822" t="s">
        <v>2830</v>
      </c>
      <c r="H1439" s="822" t="s">
        <v>329</v>
      </c>
      <c r="I1439" s="822" t="s">
        <v>3441</v>
      </c>
      <c r="J1439" s="822" t="s">
        <v>3442</v>
      </c>
      <c r="K1439" s="822" t="s">
        <v>2588</v>
      </c>
      <c r="L1439" s="825">
        <v>0</v>
      </c>
      <c r="M1439" s="825">
        <v>0</v>
      </c>
      <c r="N1439" s="822">
        <v>1</v>
      </c>
      <c r="O1439" s="826">
        <v>1</v>
      </c>
      <c r="P1439" s="825"/>
      <c r="Q1439" s="827"/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50</v>
      </c>
      <c r="B1440" s="822" t="s">
        <v>2403</v>
      </c>
      <c r="C1440" s="822" t="s">
        <v>2409</v>
      </c>
      <c r="D1440" s="823" t="s">
        <v>3849</v>
      </c>
      <c r="E1440" s="824" t="s">
        <v>2418</v>
      </c>
      <c r="F1440" s="822" t="s">
        <v>2404</v>
      </c>
      <c r="G1440" s="822" t="s">
        <v>2563</v>
      </c>
      <c r="H1440" s="822" t="s">
        <v>648</v>
      </c>
      <c r="I1440" s="822" t="s">
        <v>2831</v>
      </c>
      <c r="J1440" s="822" t="s">
        <v>1970</v>
      </c>
      <c r="K1440" s="822" t="s">
        <v>2832</v>
      </c>
      <c r="L1440" s="825">
        <v>4961.1400000000003</v>
      </c>
      <c r="M1440" s="825">
        <v>4961.1400000000003</v>
      </c>
      <c r="N1440" s="822">
        <v>1</v>
      </c>
      <c r="O1440" s="826">
        <v>1</v>
      </c>
      <c r="P1440" s="825">
        <v>4961.1400000000003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50</v>
      </c>
      <c r="B1441" s="822" t="s">
        <v>2403</v>
      </c>
      <c r="C1441" s="822" t="s">
        <v>2409</v>
      </c>
      <c r="D1441" s="823" t="s">
        <v>3849</v>
      </c>
      <c r="E1441" s="824" t="s">
        <v>2418</v>
      </c>
      <c r="F1441" s="822" t="s">
        <v>2404</v>
      </c>
      <c r="G1441" s="822" t="s">
        <v>2563</v>
      </c>
      <c r="H1441" s="822" t="s">
        <v>648</v>
      </c>
      <c r="I1441" s="822" t="s">
        <v>3724</v>
      </c>
      <c r="J1441" s="822" t="s">
        <v>1970</v>
      </c>
      <c r="K1441" s="822" t="s">
        <v>3725</v>
      </c>
      <c r="L1441" s="825">
        <v>1544.99</v>
      </c>
      <c r="M1441" s="825">
        <v>1544.99</v>
      </c>
      <c r="N1441" s="822">
        <v>1</v>
      </c>
      <c r="O1441" s="826">
        <v>0.5</v>
      </c>
      <c r="P1441" s="825">
        <v>1544.99</v>
      </c>
      <c r="Q1441" s="827">
        <v>1</v>
      </c>
      <c r="R1441" s="822">
        <v>1</v>
      </c>
      <c r="S1441" s="827">
        <v>1</v>
      </c>
      <c r="T1441" s="826">
        <v>0.5</v>
      </c>
      <c r="U1441" s="828">
        <v>1</v>
      </c>
    </row>
    <row r="1442" spans="1:21" ht="14.45" customHeight="1" x14ac:dyDescent="0.2">
      <c r="A1442" s="821">
        <v>50</v>
      </c>
      <c r="B1442" s="822" t="s">
        <v>2403</v>
      </c>
      <c r="C1442" s="822" t="s">
        <v>2409</v>
      </c>
      <c r="D1442" s="823" t="s">
        <v>3849</v>
      </c>
      <c r="E1442" s="824" t="s">
        <v>2418</v>
      </c>
      <c r="F1442" s="822" t="s">
        <v>2404</v>
      </c>
      <c r="G1442" s="822" t="s">
        <v>2837</v>
      </c>
      <c r="H1442" s="822" t="s">
        <v>329</v>
      </c>
      <c r="I1442" s="822" t="s">
        <v>3458</v>
      </c>
      <c r="J1442" s="822" t="s">
        <v>2839</v>
      </c>
      <c r="K1442" s="822" t="s">
        <v>3459</v>
      </c>
      <c r="L1442" s="825">
        <v>181.45</v>
      </c>
      <c r="M1442" s="825">
        <v>181.45</v>
      </c>
      <c r="N1442" s="822">
        <v>1</v>
      </c>
      <c r="O1442" s="826">
        <v>0.5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50</v>
      </c>
      <c r="B1443" s="822" t="s">
        <v>2403</v>
      </c>
      <c r="C1443" s="822" t="s">
        <v>2409</v>
      </c>
      <c r="D1443" s="823" t="s">
        <v>3849</v>
      </c>
      <c r="E1443" s="824" t="s">
        <v>2418</v>
      </c>
      <c r="F1443" s="822" t="s">
        <v>2404</v>
      </c>
      <c r="G1443" s="822" t="s">
        <v>2451</v>
      </c>
      <c r="H1443" s="822" t="s">
        <v>329</v>
      </c>
      <c r="I1443" s="822" t="s">
        <v>2846</v>
      </c>
      <c r="J1443" s="822" t="s">
        <v>2453</v>
      </c>
      <c r="K1443" s="822" t="s">
        <v>2847</v>
      </c>
      <c r="L1443" s="825">
        <v>99.94</v>
      </c>
      <c r="M1443" s="825">
        <v>99.94</v>
      </c>
      <c r="N1443" s="822">
        <v>1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50</v>
      </c>
      <c r="B1444" s="822" t="s">
        <v>2403</v>
      </c>
      <c r="C1444" s="822" t="s">
        <v>2409</v>
      </c>
      <c r="D1444" s="823" t="s">
        <v>3849</v>
      </c>
      <c r="E1444" s="824" t="s">
        <v>2418</v>
      </c>
      <c r="F1444" s="822" t="s">
        <v>2404</v>
      </c>
      <c r="G1444" s="822" t="s">
        <v>2451</v>
      </c>
      <c r="H1444" s="822" t="s">
        <v>329</v>
      </c>
      <c r="I1444" s="822" t="s">
        <v>3088</v>
      </c>
      <c r="J1444" s="822" t="s">
        <v>1313</v>
      </c>
      <c r="K1444" s="822" t="s">
        <v>3090</v>
      </c>
      <c r="L1444" s="825">
        <v>50.32</v>
      </c>
      <c r="M1444" s="825">
        <v>100.64</v>
      </c>
      <c r="N1444" s="822">
        <v>2</v>
      </c>
      <c r="O1444" s="826">
        <v>1.5</v>
      </c>
      <c r="P1444" s="825">
        <v>50.32</v>
      </c>
      <c r="Q1444" s="827">
        <v>0.5</v>
      </c>
      <c r="R1444" s="822">
        <v>1</v>
      </c>
      <c r="S1444" s="827">
        <v>0.5</v>
      </c>
      <c r="T1444" s="826">
        <v>1</v>
      </c>
      <c r="U1444" s="828">
        <v>0.66666666666666663</v>
      </c>
    </row>
    <row r="1445" spans="1:21" ht="14.45" customHeight="1" x14ac:dyDescent="0.2">
      <c r="A1445" s="821">
        <v>50</v>
      </c>
      <c r="B1445" s="822" t="s">
        <v>2403</v>
      </c>
      <c r="C1445" s="822" t="s">
        <v>2409</v>
      </c>
      <c r="D1445" s="823" t="s">
        <v>3849</v>
      </c>
      <c r="E1445" s="824" t="s">
        <v>2418</v>
      </c>
      <c r="F1445" s="822" t="s">
        <v>2404</v>
      </c>
      <c r="G1445" s="822" t="s">
        <v>2854</v>
      </c>
      <c r="H1445" s="822" t="s">
        <v>329</v>
      </c>
      <c r="I1445" s="822" t="s">
        <v>3481</v>
      </c>
      <c r="J1445" s="822" t="s">
        <v>2856</v>
      </c>
      <c r="K1445" s="822" t="s">
        <v>3482</v>
      </c>
      <c r="L1445" s="825">
        <v>118.5</v>
      </c>
      <c r="M1445" s="825">
        <v>118.5</v>
      </c>
      <c r="N1445" s="822">
        <v>1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50</v>
      </c>
      <c r="B1446" s="822" t="s">
        <v>2403</v>
      </c>
      <c r="C1446" s="822" t="s">
        <v>2409</v>
      </c>
      <c r="D1446" s="823" t="s">
        <v>3849</v>
      </c>
      <c r="E1446" s="824" t="s">
        <v>2418</v>
      </c>
      <c r="F1446" s="822" t="s">
        <v>2404</v>
      </c>
      <c r="G1446" s="822" t="s">
        <v>2447</v>
      </c>
      <c r="H1446" s="822" t="s">
        <v>648</v>
      </c>
      <c r="I1446" s="822" t="s">
        <v>2117</v>
      </c>
      <c r="J1446" s="822" t="s">
        <v>1346</v>
      </c>
      <c r="K1446" s="822" t="s">
        <v>2118</v>
      </c>
      <c r="L1446" s="825">
        <v>154.36000000000001</v>
      </c>
      <c r="M1446" s="825">
        <v>154.36000000000001</v>
      </c>
      <c r="N1446" s="822">
        <v>1</v>
      </c>
      <c r="O1446" s="826">
        <v>1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50</v>
      </c>
      <c r="B1447" s="822" t="s">
        <v>2403</v>
      </c>
      <c r="C1447" s="822" t="s">
        <v>2409</v>
      </c>
      <c r="D1447" s="823" t="s">
        <v>3849</v>
      </c>
      <c r="E1447" s="824" t="s">
        <v>2418</v>
      </c>
      <c r="F1447" s="822" t="s">
        <v>2404</v>
      </c>
      <c r="G1447" s="822" t="s">
        <v>2868</v>
      </c>
      <c r="H1447" s="822" t="s">
        <v>329</v>
      </c>
      <c r="I1447" s="822" t="s">
        <v>2869</v>
      </c>
      <c r="J1447" s="822" t="s">
        <v>1577</v>
      </c>
      <c r="K1447" s="822" t="s">
        <v>1578</v>
      </c>
      <c r="L1447" s="825">
        <v>121.92</v>
      </c>
      <c r="M1447" s="825">
        <v>243.84</v>
      </c>
      <c r="N1447" s="822">
        <v>2</v>
      </c>
      <c r="O1447" s="826">
        <v>1</v>
      </c>
      <c r="P1447" s="825">
        <v>243.84</v>
      </c>
      <c r="Q1447" s="827">
        <v>1</v>
      </c>
      <c r="R1447" s="822">
        <v>2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50</v>
      </c>
      <c r="B1448" s="822" t="s">
        <v>2403</v>
      </c>
      <c r="C1448" s="822" t="s">
        <v>2409</v>
      </c>
      <c r="D1448" s="823" t="s">
        <v>3849</v>
      </c>
      <c r="E1448" s="824" t="s">
        <v>2418</v>
      </c>
      <c r="F1448" s="822" t="s">
        <v>2404</v>
      </c>
      <c r="G1448" s="822" t="s">
        <v>2868</v>
      </c>
      <c r="H1448" s="822" t="s">
        <v>329</v>
      </c>
      <c r="I1448" s="822" t="s">
        <v>2869</v>
      </c>
      <c r="J1448" s="822" t="s">
        <v>1577</v>
      </c>
      <c r="K1448" s="822" t="s">
        <v>1578</v>
      </c>
      <c r="L1448" s="825">
        <v>107.27</v>
      </c>
      <c r="M1448" s="825">
        <v>107.27</v>
      </c>
      <c r="N1448" s="822">
        <v>1</v>
      </c>
      <c r="O1448" s="826">
        <v>1</v>
      </c>
      <c r="P1448" s="825">
        <v>107.27</v>
      </c>
      <c r="Q1448" s="827">
        <v>1</v>
      </c>
      <c r="R1448" s="822">
        <v>1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50</v>
      </c>
      <c r="B1449" s="822" t="s">
        <v>2403</v>
      </c>
      <c r="C1449" s="822" t="s">
        <v>2409</v>
      </c>
      <c r="D1449" s="823" t="s">
        <v>3849</v>
      </c>
      <c r="E1449" s="824" t="s">
        <v>2418</v>
      </c>
      <c r="F1449" s="822" t="s">
        <v>2406</v>
      </c>
      <c r="G1449" s="822" t="s">
        <v>2870</v>
      </c>
      <c r="H1449" s="822" t="s">
        <v>329</v>
      </c>
      <c r="I1449" s="822" t="s">
        <v>2871</v>
      </c>
      <c r="J1449" s="822" t="s">
        <v>2872</v>
      </c>
      <c r="K1449" s="822" t="s">
        <v>2873</v>
      </c>
      <c r="L1449" s="825">
        <v>389.82</v>
      </c>
      <c r="M1449" s="825">
        <v>3118.5600000000004</v>
      </c>
      <c r="N1449" s="822">
        <v>8</v>
      </c>
      <c r="O1449" s="826">
        <v>8</v>
      </c>
      <c r="P1449" s="825">
        <v>2728.7400000000002</v>
      </c>
      <c r="Q1449" s="827">
        <v>0.875</v>
      </c>
      <c r="R1449" s="822">
        <v>7</v>
      </c>
      <c r="S1449" s="827">
        <v>0.875</v>
      </c>
      <c r="T1449" s="826">
        <v>7</v>
      </c>
      <c r="U1449" s="828">
        <v>0.875</v>
      </c>
    </row>
    <row r="1450" spans="1:21" ht="14.45" customHeight="1" x14ac:dyDescent="0.2">
      <c r="A1450" s="821">
        <v>50</v>
      </c>
      <c r="B1450" s="822" t="s">
        <v>2403</v>
      </c>
      <c r="C1450" s="822" t="s">
        <v>2409</v>
      </c>
      <c r="D1450" s="823" t="s">
        <v>3849</v>
      </c>
      <c r="E1450" s="824" t="s">
        <v>2418</v>
      </c>
      <c r="F1450" s="822" t="s">
        <v>2406</v>
      </c>
      <c r="G1450" s="822" t="s">
        <v>2870</v>
      </c>
      <c r="H1450" s="822" t="s">
        <v>329</v>
      </c>
      <c r="I1450" s="822" t="s">
        <v>2874</v>
      </c>
      <c r="J1450" s="822" t="s">
        <v>2875</v>
      </c>
      <c r="K1450" s="822" t="s">
        <v>2876</v>
      </c>
      <c r="L1450" s="825">
        <v>389.82</v>
      </c>
      <c r="M1450" s="825">
        <v>3118.5600000000004</v>
      </c>
      <c r="N1450" s="822">
        <v>8</v>
      </c>
      <c r="O1450" s="826">
        <v>8</v>
      </c>
      <c r="P1450" s="825">
        <v>3118.5600000000004</v>
      </c>
      <c r="Q1450" s="827">
        <v>1</v>
      </c>
      <c r="R1450" s="822">
        <v>8</v>
      </c>
      <c r="S1450" s="827">
        <v>1</v>
      </c>
      <c r="T1450" s="826">
        <v>8</v>
      </c>
      <c r="U1450" s="828">
        <v>1</v>
      </c>
    </row>
    <row r="1451" spans="1:21" ht="14.45" customHeight="1" x14ac:dyDescent="0.2">
      <c r="A1451" s="821">
        <v>50</v>
      </c>
      <c r="B1451" s="822" t="s">
        <v>2403</v>
      </c>
      <c r="C1451" s="822" t="s">
        <v>2409</v>
      </c>
      <c r="D1451" s="823" t="s">
        <v>3849</v>
      </c>
      <c r="E1451" s="824" t="s">
        <v>2418</v>
      </c>
      <c r="F1451" s="822" t="s">
        <v>2406</v>
      </c>
      <c r="G1451" s="822" t="s">
        <v>2870</v>
      </c>
      <c r="H1451" s="822" t="s">
        <v>329</v>
      </c>
      <c r="I1451" s="822" t="s">
        <v>2877</v>
      </c>
      <c r="J1451" s="822" t="s">
        <v>2878</v>
      </c>
      <c r="K1451" s="822" t="s">
        <v>2879</v>
      </c>
      <c r="L1451" s="825">
        <v>389.82</v>
      </c>
      <c r="M1451" s="825">
        <v>3508.3800000000006</v>
      </c>
      <c r="N1451" s="822">
        <v>9</v>
      </c>
      <c r="O1451" s="826">
        <v>9</v>
      </c>
      <c r="P1451" s="825">
        <v>3508.3800000000006</v>
      </c>
      <c r="Q1451" s="827">
        <v>1</v>
      </c>
      <c r="R1451" s="822">
        <v>9</v>
      </c>
      <c r="S1451" s="827">
        <v>1</v>
      </c>
      <c r="T1451" s="826">
        <v>9</v>
      </c>
      <c r="U1451" s="828">
        <v>1</v>
      </c>
    </row>
    <row r="1452" spans="1:21" ht="14.45" customHeight="1" x14ac:dyDescent="0.2">
      <c r="A1452" s="821">
        <v>50</v>
      </c>
      <c r="B1452" s="822" t="s">
        <v>2403</v>
      </c>
      <c r="C1452" s="822" t="s">
        <v>2409</v>
      </c>
      <c r="D1452" s="823" t="s">
        <v>3849</v>
      </c>
      <c r="E1452" s="824" t="s">
        <v>2418</v>
      </c>
      <c r="F1452" s="822" t="s">
        <v>2406</v>
      </c>
      <c r="G1452" s="822" t="s">
        <v>2870</v>
      </c>
      <c r="H1452" s="822" t="s">
        <v>329</v>
      </c>
      <c r="I1452" s="822" t="s">
        <v>2880</v>
      </c>
      <c r="J1452" s="822" t="s">
        <v>2881</v>
      </c>
      <c r="K1452" s="822" t="s">
        <v>2882</v>
      </c>
      <c r="L1452" s="825">
        <v>39.1</v>
      </c>
      <c r="M1452" s="825">
        <v>3284.400000000001</v>
      </c>
      <c r="N1452" s="822">
        <v>84</v>
      </c>
      <c r="O1452" s="826">
        <v>21</v>
      </c>
      <c r="P1452" s="825">
        <v>3284.400000000001</v>
      </c>
      <c r="Q1452" s="827">
        <v>1</v>
      </c>
      <c r="R1452" s="822">
        <v>84</v>
      </c>
      <c r="S1452" s="827">
        <v>1</v>
      </c>
      <c r="T1452" s="826">
        <v>21</v>
      </c>
      <c r="U1452" s="828">
        <v>1</v>
      </c>
    </row>
    <row r="1453" spans="1:21" ht="14.45" customHeight="1" x14ac:dyDescent="0.2">
      <c r="A1453" s="821">
        <v>50</v>
      </c>
      <c r="B1453" s="822" t="s">
        <v>2403</v>
      </c>
      <c r="C1453" s="822" t="s">
        <v>2409</v>
      </c>
      <c r="D1453" s="823" t="s">
        <v>3849</v>
      </c>
      <c r="E1453" s="824" t="s">
        <v>2418</v>
      </c>
      <c r="F1453" s="822" t="s">
        <v>2406</v>
      </c>
      <c r="G1453" s="822" t="s">
        <v>2870</v>
      </c>
      <c r="H1453" s="822" t="s">
        <v>329</v>
      </c>
      <c r="I1453" s="822" t="s">
        <v>2883</v>
      </c>
      <c r="J1453" s="822" t="s">
        <v>2881</v>
      </c>
      <c r="K1453" s="822" t="s">
        <v>2884</v>
      </c>
      <c r="L1453" s="825">
        <v>49.02</v>
      </c>
      <c r="M1453" s="825">
        <v>3725.5199999999991</v>
      </c>
      <c r="N1453" s="822">
        <v>76</v>
      </c>
      <c r="O1453" s="826">
        <v>19</v>
      </c>
      <c r="P1453" s="825">
        <v>3725.5199999999991</v>
      </c>
      <c r="Q1453" s="827">
        <v>1</v>
      </c>
      <c r="R1453" s="822">
        <v>76</v>
      </c>
      <c r="S1453" s="827">
        <v>1</v>
      </c>
      <c r="T1453" s="826">
        <v>19</v>
      </c>
      <c r="U1453" s="828">
        <v>1</v>
      </c>
    </row>
    <row r="1454" spans="1:21" ht="14.45" customHeight="1" x14ac:dyDescent="0.2">
      <c r="A1454" s="821">
        <v>50</v>
      </c>
      <c r="B1454" s="822" t="s">
        <v>2403</v>
      </c>
      <c r="C1454" s="822" t="s">
        <v>2409</v>
      </c>
      <c r="D1454" s="823" t="s">
        <v>3849</v>
      </c>
      <c r="E1454" s="824" t="s">
        <v>2423</v>
      </c>
      <c r="F1454" s="822" t="s">
        <v>2404</v>
      </c>
      <c r="G1454" s="822" t="s">
        <v>3808</v>
      </c>
      <c r="H1454" s="822" t="s">
        <v>329</v>
      </c>
      <c r="I1454" s="822" t="s">
        <v>3809</v>
      </c>
      <c r="J1454" s="822" t="s">
        <v>3810</v>
      </c>
      <c r="K1454" s="822" t="s">
        <v>3811</v>
      </c>
      <c r="L1454" s="825">
        <v>70.48</v>
      </c>
      <c r="M1454" s="825">
        <v>70.48</v>
      </c>
      <c r="N1454" s="822">
        <v>1</v>
      </c>
      <c r="O1454" s="826">
        <v>1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50</v>
      </c>
      <c r="B1455" s="822" t="s">
        <v>2403</v>
      </c>
      <c r="C1455" s="822" t="s">
        <v>2409</v>
      </c>
      <c r="D1455" s="823" t="s">
        <v>3849</v>
      </c>
      <c r="E1455" s="824" t="s">
        <v>2423</v>
      </c>
      <c r="F1455" s="822" t="s">
        <v>2404</v>
      </c>
      <c r="G1455" s="822" t="s">
        <v>3548</v>
      </c>
      <c r="H1455" s="822" t="s">
        <v>648</v>
      </c>
      <c r="I1455" s="822" t="s">
        <v>2255</v>
      </c>
      <c r="J1455" s="822" t="s">
        <v>1109</v>
      </c>
      <c r="K1455" s="822" t="s">
        <v>2256</v>
      </c>
      <c r="L1455" s="825">
        <v>0</v>
      </c>
      <c r="M1455" s="825">
        <v>0</v>
      </c>
      <c r="N1455" s="822">
        <v>2</v>
      </c>
      <c r="O1455" s="826">
        <v>2</v>
      </c>
      <c r="P1455" s="825">
        <v>0</v>
      </c>
      <c r="Q1455" s="827"/>
      <c r="R1455" s="822">
        <v>1</v>
      </c>
      <c r="S1455" s="827">
        <v>0.5</v>
      </c>
      <c r="T1455" s="826">
        <v>1</v>
      </c>
      <c r="U1455" s="828">
        <v>0.5</v>
      </c>
    </row>
    <row r="1456" spans="1:21" ht="14.45" customHeight="1" x14ac:dyDescent="0.2">
      <c r="A1456" s="821">
        <v>50</v>
      </c>
      <c r="B1456" s="822" t="s">
        <v>2403</v>
      </c>
      <c r="C1456" s="822" t="s">
        <v>2409</v>
      </c>
      <c r="D1456" s="823" t="s">
        <v>3849</v>
      </c>
      <c r="E1456" s="824" t="s">
        <v>2423</v>
      </c>
      <c r="F1456" s="822" t="s">
        <v>2404</v>
      </c>
      <c r="G1456" s="822" t="s">
        <v>3548</v>
      </c>
      <c r="H1456" s="822" t="s">
        <v>329</v>
      </c>
      <c r="I1456" s="822" t="s">
        <v>3812</v>
      </c>
      <c r="J1456" s="822" t="s">
        <v>3813</v>
      </c>
      <c r="K1456" s="822" t="s">
        <v>3814</v>
      </c>
      <c r="L1456" s="825">
        <v>0</v>
      </c>
      <c r="M1456" s="825">
        <v>0</v>
      </c>
      <c r="N1456" s="822">
        <v>1</v>
      </c>
      <c r="O1456" s="826">
        <v>0.5</v>
      </c>
      <c r="P1456" s="825">
        <v>0</v>
      </c>
      <c r="Q1456" s="827"/>
      <c r="R1456" s="822">
        <v>1</v>
      </c>
      <c r="S1456" s="827">
        <v>1</v>
      </c>
      <c r="T1456" s="826">
        <v>0.5</v>
      </c>
      <c r="U1456" s="828">
        <v>1</v>
      </c>
    </row>
    <row r="1457" spans="1:21" ht="14.45" customHeight="1" x14ac:dyDescent="0.2">
      <c r="A1457" s="821">
        <v>50</v>
      </c>
      <c r="B1457" s="822" t="s">
        <v>2403</v>
      </c>
      <c r="C1457" s="822" t="s">
        <v>2409</v>
      </c>
      <c r="D1457" s="823" t="s">
        <v>3849</v>
      </c>
      <c r="E1457" s="824" t="s">
        <v>2423</v>
      </c>
      <c r="F1457" s="822" t="s">
        <v>2404</v>
      </c>
      <c r="G1457" s="822" t="s">
        <v>2948</v>
      </c>
      <c r="H1457" s="822" t="s">
        <v>329</v>
      </c>
      <c r="I1457" s="822" t="s">
        <v>2949</v>
      </c>
      <c r="J1457" s="822" t="s">
        <v>2950</v>
      </c>
      <c r="K1457" s="822" t="s">
        <v>2951</v>
      </c>
      <c r="L1457" s="825">
        <v>329.56</v>
      </c>
      <c r="M1457" s="825">
        <v>329.56</v>
      </c>
      <c r="N1457" s="822">
        <v>1</v>
      </c>
      <c r="O1457" s="826">
        <v>1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50</v>
      </c>
      <c r="B1458" s="822" t="s">
        <v>2403</v>
      </c>
      <c r="C1458" s="822" t="s">
        <v>2409</v>
      </c>
      <c r="D1458" s="823" t="s">
        <v>3849</v>
      </c>
      <c r="E1458" s="824" t="s">
        <v>2423</v>
      </c>
      <c r="F1458" s="822" t="s">
        <v>2404</v>
      </c>
      <c r="G1458" s="822" t="s">
        <v>2470</v>
      </c>
      <c r="H1458" s="822" t="s">
        <v>648</v>
      </c>
      <c r="I1458" s="822" t="s">
        <v>3125</v>
      </c>
      <c r="J1458" s="822" t="s">
        <v>661</v>
      </c>
      <c r="K1458" s="822" t="s">
        <v>2931</v>
      </c>
      <c r="L1458" s="825">
        <v>21.76</v>
      </c>
      <c r="M1458" s="825">
        <v>21.76</v>
      </c>
      <c r="N1458" s="822">
        <v>1</v>
      </c>
      <c r="O1458" s="826">
        <v>0.5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50</v>
      </c>
      <c r="B1459" s="822" t="s">
        <v>2403</v>
      </c>
      <c r="C1459" s="822" t="s">
        <v>2409</v>
      </c>
      <c r="D1459" s="823" t="s">
        <v>3849</v>
      </c>
      <c r="E1459" s="824" t="s">
        <v>2423</v>
      </c>
      <c r="F1459" s="822" t="s">
        <v>2404</v>
      </c>
      <c r="G1459" s="822" t="s">
        <v>2470</v>
      </c>
      <c r="H1459" s="822" t="s">
        <v>329</v>
      </c>
      <c r="I1459" s="822" t="s">
        <v>3787</v>
      </c>
      <c r="J1459" s="822" t="s">
        <v>2573</v>
      </c>
      <c r="K1459" s="822" t="s">
        <v>2473</v>
      </c>
      <c r="L1459" s="825">
        <v>36.270000000000003</v>
      </c>
      <c r="M1459" s="825">
        <v>36.270000000000003</v>
      </c>
      <c r="N1459" s="822">
        <v>1</v>
      </c>
      <c r="O1459" s="826">
        <v>0.5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50</v>
      </c>
      <c r="B1460" s="822" t="s">
        <v>2403</v>
      </c>
      <c r="C1460" s="822" t="s">
        <v>2409</v>
      </c>
      <c r="D1460" s="823" t="s">
        <v>3849</v>
      </c>
      <c r="E1460" s="824" t="s">
        <v>2423</v>
      </c>
      <c r="F1460" s="822" t="s">
        <v>2404</v>
      </c>
      <c r="G1460" s="822" t="s">
        <v>2477</v>
      </c>
      <c r="H1460" s="822" t="s">
        <v>648</v>
      </c>
      <c r="I1460" s="822" t="s">
        <v>1977</v>
      </c>
      <c r="J1460" s="822" t="s">
        <v>796</v>
      </c>
      <c r="K1460" s="822" t="s">
        <v>1978</v>
      </c>
      <c r="L1460" s="825">
        <v>80.010000000000005</v>
      </c>
      <c r="M1460" s="825">
        <v>160.02000000000001</v>
      </c>
      <c r="N1460" s="822">
        <v>2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50</v>
      </c>
      <c r="B1461" s="822" t="s">
        <v>2403</v>
      </c>
      <c r="C1461" s="822" t="s">
        <v>2409</v>
      </c>
      <c r="D1461" s="823" t="s">
        <v>3849</v>
      </c>
      <c r="E1461" s="824" t="s">
        <v>2423</v>
      </c>
      <c r="F1461" s="822" t="s">
        <v>2404</v>
      </c>
      <c r="G1461" s="822" t="s">
        <v>2478</v>
      </c>
      <c r="H1461" s="822" t="s">
        <v>648</v>
      </c>
      <c r="I1461" s="822" t="s">
        <v>2576</v>
      </c>
      <c r="J1461" s="822" t="s">
        <v>2039</v>
      </c>
      <c r="K1461" s="822" t="s">
        <v>2060</v>
      </c>
      <c r="L1461" s="825">
        <v>31.09</v>
      </c>
      <c r="M1461" s="825">
        <v>124.36</v>
      </c>
      <c r="N1461" s="822">
        <v>4</v>
      </c>
      <c r="O1461" s="826">
        <v>2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50</v>
      </c>
      <c r="B1462" s="822" t="s">
        <v>2403</v>
      </c>
      <c r="C1462" s="822" t="s">
        <v>2409</v>
      </c>
      <c r="D1462" s="823" t="s">
        <v>3849</v>
      </c>
      <c r="E1462" s="824" t="s">
        <v>2423</v>
      </c>
      <c r="F1462" s="822" t="s">
        <v>2404</v>
      </c>
      <c r="G1462" s="822" t="s">
        <v>3815</v>
      </c>
      <c r="H1462" s="822" t="s">
        <v>329</v>
      </c>
      <c r="I1462" s="822" t="s">
        <v>3816</v>
      </c>
      <c r="J1462" s="822" t="s">
        <v>3817</v>
      </c>
      <c r="K1462" s="822" t="s">
        <v>3818</v>
      </c>
      <c r="L1462" s="825">
        <v>590.26</v>
      </c>
      <c r="M1462" s="825">
        <v>590.26</v>
      </c>
      <c r="N1462" s="822">
        <v>1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50</v>
      </c>
      <c r="B1463" s="822" t="s">
        <v>2403</v>
      </c>
      <c r="C1463" s="822" t="s">
        <v>2409</v>
      </c>
      <c r="D1463" s="823" t="s">
        <v>3849</v>
      </c>
      <c r="E1463" s="824" t="s">
        <v>2423</v>
      </c>
      <c r="F1463" s="822" t="s">
        <v>2404</v>
      </c>
      <c r="G1463" s="822" t="s">
        <v>2459</v>
      </c>
      <c r="H1463" s="822" t="s">
        <v>648</v>
      </c>
      <c r="I1463" s="822" t="s">
        <v>2077</v>
      </c>
      <c r="J1463" s="822" t="s">
        <v>2078</v>
      </c>
      <c r="K1463" s="822" t="s">
        <v>2079</v>
      </c>
      <c r="L1463" s="825">
        <v>130.51</v>
      </c>
      <c r="M1463" s="825">
        <v>391.53</v>
      </c>
      <c r="N1463" s="822">
        <v>3</v>
      </c>
      <c r="O1463" s="826">
        <v>3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50</v>
      </c>
      <c r="B1464" s="822" t="s">
        <v>2403</v>
      </c>
      <c r="C1464" s="822" t="s">
        <v>2409</v>
      </c>
      <c r="D1464" s="823" t="s">
        <v>3849</v>
      </c>
      <c r="E1464" s="824" t="s">
        <v>2423</v>
      </c>
      <c r="F1464" s="822" t="s">
        <v>2404</v>
      </c>
      <c r="G1464" s="822" t="s">
        <v>2459</v>
      </c>
      <c r="H1464" s="822" t="s">
        <v>329</v>
      </c>
      <c r="I1464" s="822" t="s">
        <v>3572</v>
      </c>
      <c r="J1464" s="822" t="s">
        <v>2078</v>
      </c>
      <c r="K1464" s="822" t="s">
        <v>775</v>
      </c>
      <c r="L1464" s="825">
        <v>55.14</v>
      </c>
      <c r="M1464" s="825">
        <v>165.42000000000002</v>
      </c>
      <c r="N1464" s="822">
        <v>3</v>
      </c>
      <c r="O1464" s="826">
        <v>2</v>
      </c>
      <c r="P1464" s="825">
        <v>55.14</v>
      </c>
      <c r="Q1464" s="827">
        <v>0.33333333333333331</v>
      </c>
      <c r="R1464" s="822">
        <v>1</v>
      </c>
      <c r="S1464" s="827">
        <v>0.33333333333333331</v>
      </c>
      <c r="T1464" s="826">
        <v>0.5</v>
      </c>
      <c r="U1464" s="828">
        <v>0.25</v>
      </c>
    </row>
    <row r="1465" spans="1:21" ht="14.45" customHeight="1" x14ac:dyDescent="0.2">
      <c r="A1465" s="821">
        <v>50</v>
      </c>
      <c r="B1465" s="822" t="s">
        <v>2403</v>
      </c>
      <c r="C1465" s="822" t="s">
        <v>2409</v>
      </c>
      <c r="D1465" s="823" t="s">
        <v>3849</v>
      </c>
      <c r="E1465" s="824" t="s">
        <v>2423</v>
      </c>
      <c r="F1465" s="822" t="s">
        <v>2404</v>
      </c>
      <c r="G1465" s="822" t="s">
        <v>2459</v>
      </c>
      <c r="H1465" s="822" t="s">
        <v>329</v>
      </c>
      <c r="I1465" s="822" t="s">
        <v>2083</v>
      </c>
      <c r="J1465" s="822" t="s">
        <v>2078</v>
      </c>
      <c r="K1465" s="822" t="s">
        <v>1089</v>
      </c>
      <c r="L1465" s="825">
        <v>84.83</v>
      </c>
      <c r="M1465" s="825">
        <v>84.83</v>
      </c>
      <c r="N1465" s="822">
        <v>1</v>
      </c>
      <c r="O1465" s="826">
        <v>0.5</v>
      </c>
      <c r="P1465" s="825">
        <v>84.83</v>
      </c>
      <c r="Q1465" s="827">
        <v>1</v>
      </c>
      <c r="R1465" s="822">
        <v>1</v>
      </c>
      <c r="S1465" s="827">
        <v>1</v>
      </c>
      <c r="T1465" s="826">
        <v>0.5</v>
      </c>
      <c r="U1465" s="828">
        <v>1</v>
      </c>
    </row>
    <row r="1466" spans="1:21" ht="14.45" customHeight="1" x14ac:dyDescent="0.2">
      <c r="A1466" s="821">
        <v>50</v>
      </c>
      <c r="B1466" s="822" t="s">
        <v>2403</v>
      </c>
      <c r="C1466" s="822" t="s">
        <v>2409</v>
      </c>
      <c r="D1466" s="823" t="s">
        <v>3849</v>
      </c>
      <c r="E1466" s="824" t="s">
        <v>2423</v>
      </c>
      <c r="F1466" s="822" t="s">
        <v>2404</v>
      </c>
      <c r="G1466" s="822" t="s">
        <v>2459</v>
      </c>
      <c r="H1466" s="822" t="s">
        <v>329</v>
      </c>
      <c r="I1466" s="822" t="s">
        <v>2592</v>
      </c>
      <c r="J1466" s="822" t="s">
        <v>2483</v>
      </c>
      <c r="K1466" s="822" t="s">
        <v>1089</v>
      </c>
      <c r="L1466" s="825">
        <v>84.83</v>
      </c>
      <c r="M1466" s="825">
        <v>84.83</v>
      </c>
      <c r="N1466" s="822">
        <v>1</v>
      </c>
      <c r="O1466" s="826">
        <v>0.5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50</v>
      </c>
      <c r="B1467" s="822" t="s">
        <v>2403</v>
      </c>
      <c r="C1467" s="822" t="s">
        <v>2409</v>
      </c>
      <c r="D1467" s="823" t="s">
        <v>3849</v>
      </c>
      <c r="E1467" s="824" t="s">
        <v>2423</v>
      </c>
      <c r="F1467" s="822" t="s">
        <v>2404</v>
      </c>
      <c r="G1467" s="822" t="s">
        <v>2459</v>
      </c>
      <c r="H1467" s="822" t="s">
        <v>648</v>
      </c>
      <c r="I1467" s="822" t="s">
        <v>3679</v>
      </c>
      <c r="J1467" s="822" t="s">
        <v>2081</v>
      </c>
      <c r="K1467" s="822" t="s">
        <v>3680</v>
      </c>
      <c r="L1467" s="825">
        <v>27.56</v>
      </c>
      <c r="M1467" s="825">
        <v>55.12</v>
      </c>
      <c r="N1467" s="822">
        <v>2</v>
      </c>
      <c r="O1467" s="826">
        <v>1</v>
      </c>
      <c r="P1467" s="825">
        <v>55.12</v>
      </c>
      <c r="Q1467" s="827">
        <v>1</v>
      </c>
      <c r="R1467" s="822">
        <v>2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50</v>
      </c>
      <c r="B1468" s="822" t="s">
        <v>2403</v>
      </c>
      <c r="C1468" s="822" t="s">
        <v>2409</v>
      </c>
      <c r="D1468" s="823" t="s">
        <v>3849</v>
      </c>
      <c r="E1468" s="824" t="s">
        <v>2423</v>
      </c>
      <c r="F1468" s="822" t="s">
        <v>2404</v>
      </c>
      <c r="G1468" s="822" t="s">
        <v>2438</v>
      </c>
      <c r="H1468" s="822" t="s">
        <v>329</v>
      </c>
      <c r="I1468" s="822" t="s">
        <v>2488</v>
      </c>
      <c r="J1468" s="822" t="s">
        <v>786</v>
      </c>
      <c r="K1468" s="822" t="s">
        <v>787</v>
      </c>
      <c r="L1468" s="825">
        <v>16.38</v>
      </c>
      <c r="M1468" s="825">
        <v>32.76</v>
      </c>
      <c r="N1468" s="822">
        <v>2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50</v>
      </c>
      <c r="B1469" s="822" t="s">
        <v>2403</v>
      </c>
      <c r="C1469" s="822" t="s">
        <v>2409</v>
      </c>
      <c r="D1469" s="823" t="s">
        <v>3849</v>
      </c>
      <c r="E1469" s="824" t="s">
        <v>2423</v>
      </c>
      <c r="F1469" s="822" t="s">
        <v>2404</v>
      </c>
      <c r="G1469" s="822" t="s">
        <v>2438</v>
      </c>
      <c r="H1469" s="822" t="s">
        <v>329</v>
      </c>
      <c r="I1469" s="822" t="s">
        <v>3154</v>
      </c>
      <c r="J1469" s="822" t="s">
        <v>2491</v>
      </c>
      <c r="K1469" s="822" t="s">
        <v>732</v>
      </c>
      <c r="L1469" s="825">
        <v>70.23</v>
      </c>
      <c r="M1469" s="825">
        <v>70.23</v>
      </c>
      <c r="N1469" s="822">
        <v>1</v>
      </c>
      <c r="O1469" s="826">
        <v>0.5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50</v>
      </c>
      <c r="B1470" s="822" t="s">
        <v>2403</v>
      </c>
      <c r="C1470" s="822" t="s">
        <v>2409</v>
      </c>
      <c r="D1470" s="823" t="s">
        <v>3849</v>
      </c>
      <c r="E1470" s="824" t="s">
        <v>2423</v>
      </c>
      <c r="F1470" s="822" t="s">
        <v>2404</v>
      </c>
      <c r="G1470" s="822" t="s">
        <v>2438</v>
      </c>
      <c r="H1470" s="822" t="s">
        <v>329</v>
      </c>
      <c r="I1470" s="822" t="s">
        <v>2602</v>
      </c>
      <c r="J1470" s="822" t="s">
        <v>2603</v>
      </c>
      <c r="K1470" s="822" t="s">
        <v>736</v>
      </c>
      <c r="L1470" s="825">
        <v>35.11</v>
      </c>
      <c r="M1470" s="825">
        <v>70.22</v>
      </c>
      <c r="N1470" s="822">
        <v>2</v>
      </c>
      <c r="O1470" s="826">
        <v>1</v>
      </c>
      <c r="P1470" s="825">
        <v>35.11</v>
      </c>
      <c r="Q1470" s="827">
        <v>0.5</v>
      </c>
      <c r="R1470" s="822">
        <v>1</v>
      </c>
      <c r="S1470" s="827">
        <v>0.5</v>
      </c>
      <c r="T1470" s="826">
        <v>0.5</v>
      </c>
      <c r="U1470" s="828">
        <v>0.5</v>
      </c>
    </row>
    <row r="1471" spans="1:21" ht="14.45" customHeight="1" x14ac:dyDescent="0.2">
      <c r="A1471" s="821">
        <v>50</v>
      </c>
      <c r="B1471" s="822" t="s">
        <v>2403</v>
      </c>
      <c r="C1471" s="822" t="s">
        <v>2409</v>
      </c>
      <c r="D1471" s="823" t="s">
        <v>3849</v>
      </c>
      <c r="E1471" s="824" t="s">
        <v>2423</v>
      </c>
      <c r="F1471" s="822" t="s">
        <v>2404</v>
      </c>
      <c r="G1471" s="822" t="s">
        <v>2438</v>
      </c>
      <c r="H1471" s="822" t="s">
        <v>648</v>
      </c>
      <c r="I1471" s="822" t="s">
        <v>2031</v>
      </c>
      <c r="J1471" s="822" t="s">
        <v>731</v>
      </c>
      <c r="K1471" s="822" t="s">
        <v>734</v>
      </c>
      <c r="L1471" s="825">
        <v>17.559999999999999</v>
      </c>
      <c r="M1471" s="825">
        <v>52.679999999999993</v>
      </c>
      <c r="N1471" s="822">
        <v>3</v>
      </c>
      <c r="O1471" s="826">
        <v>2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50</v>
      </c>
      <c r="B1472" s="822" t="s">
        <v>2403</v>
      </c>
      <c r="C1472" s="822" t="s">
        <v>2409</v>
      </c>
      <c r="D1472" s="823" t="s">
        <v>3849</v>
      </c>
      <c r="E1472" s="824" t="s">
        <v>2423</v>
      </c>
      <c r="F1472" s="822" t="s">
        <v>2404</v>
      </c>
      <c r="G1472" s="822" t="s">
        <v>2438</v>
      </c>
      <c r="H1472" s="822" t="s">
        <v>648</v>
      </c>
      <c r="I1472" s="822" t="s">
        <v>2032</v>
      </c>
      <c r="J1472" s="822" t="s">
        <v>731</v>
      </c>
      <c r="K1472" s="822" t="s">
        <v>736</v>
      </c>
      <c r="L1472" s="825">
        <v>35.11</v>
      </c>
      <c r="M1472" s="825">
        <v>70.22</v>
      </c>
      <c r="N1472" s="822">
        <v>2</v>
      </c>
      <c r="O1472" s="826">
        <v>1.5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50</v>
      </c>
      <c r="B1473" s="822" t="s">
        <v>2403</v>
      </c>
      <c r="C1473" s="822" t="s">
        <v>2409</v>
      </c>
      <c r="D1473" s="823" t="s">
        <v>3849</v>
      </c>
      <c r="E1473" s="824" t="s">
        <v>2423</v>
      </c>
      <c r="F1473" s="822" t="s">
        <v>2404</v>
      </c>
      <c r="G1473" s="822" t="s">
        <v>2438</v>
      </c>
      <c r="H1473" s="822" t="s">
        <v>329</v>
      </c>
      <c r="I1473" s="822" t="s">
        <v>2493</v>
      </c>
      <c r="J1473" s="822" t="s">
        <v>785</v>
      </c>
      <c r="K1473" s="822" t="s">
        <v>638</v>
      </c>
      <c r="L1473" s="825">
        <v>117.03</v>
      </c>
      <c r="M1473" s="825">
        <v>117.03</v>
      </c>
      <c r="N1473" s="822">
        <v>1</v>
      </c>
      <c r="O1473" s="826">
        <v>1</v>
      </c>
      <c r="P1473" s="825">
        <v>117.03</v>
      </c>
      <c r="Q1473" s="827">
        <v>1</v>
      </c>
      <c r="R1473" s="822">
        <v>1</v>
      </c>
      <c r="S1473" s="827">
        <v>1</v>
      </c>
      <c r="T1473" s="826">
        <v>1</v>
      </c>
      <c r="U1473" s="828">
        <v>1</v>
      </c>
    </row>
    <row r="1474" spans="1:21" ht="14.45" customHeight="1" x14ac:dyDescent="0.2">
      <c r="A1474" s="821">
        <v>50</v>
      </c>
      <c r="B1474" s="822" t="s">
        <v>2403</v>
      </c>
      <c r="C1474" s="822" t="s">
        <v>2409</v>
      </c>
      <c r="D1474" s="823" t="s">
        <v>3849</v>
      </c>
      <c r="E1474" s="824" t="s">
        <v>2423</v>
      </c>
      <c r="F1474" s="822" t="s">
        <v>2404</v>
      </c>
      <c r="G1474" s="822" t="s">
        <v>2968</v>
      </c>
      <c r="H1474" s="822" t="s">
        <v>329</v>
      </c>
      <c r="I1474" s="822" t="s">
        <v>3819</v>
      </c>
      <c r="J1474" s="822" t="s">
        <v>3820</v>
      </c>
      <c r="K1474" s="822" t="s">
        <v>3821</v>
      </c>
      <c r="L1474" s="825">
        <v>224.51</v>
      </c>
      <c r="M1474" s="825">
        <v>224.51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50</v>
      </c>
      <c r="B1475" s="822" t="s">
        <v>2403</v>
      </c>
      <c r="C1475" s="822" t="s">
        <v>2409</v>
      </c>
      <c r="D1475" s="823" t="s">
        <v>3849</v>
      </c>
      <c r="E1475" s="824" t="s">
        <v>2423</v>
      </c>
      <c r="F1475" s="822" t="s">
        <v>2404</v>
      </c>
      <c r="G1475" s="822" t="s">
        <v>2466</v>
      </c>
      <c r="H1475" s="822" t="s">
        <v>329</v>
      </c>
      <c r="I1475" s="822" t="s">
        <v>2467</v>
      </c>
      <c r="J1475" s="822" t="s">
        <v>2468</v>
      </c>
      <c r="K1475" s="822" t="s">
        <v>772</v>
      </c>
      <c r="L1475" s="825">
        <v>78.33</v>
      </c>
      <c r="M1475" s="825">
        <v>78.33</v>
      </c>
      <c r="N1475" s="822">
        <v>1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50</v>
      </c>
      <c r="B1476" s="822" t="s">
        <v>2403</v>
      </c>
      <c r="C1476" s="822" t="s">
        <v>2409</v>
      </c>
      <c r="D1476" s="823" t="s">
        <v>3849</v>
      </c>
      <c r="E1476" s="824" t="s">
        <v>2423</v>
      </c>
      <c r="F1476" s="822" t="s">
        <v>2404</v>
      </c>
      <c r="G1476" s="822" t="s">
        <v>2629</v>
      </c>
      <c r="H1476" s="822" t="s">
        <v>329</v>
      </c>
      <c r="I1476" s="822" t="s">
        <v>2630</v>
      </c>
      <c r="J1476" s="822" t="s">
        <v>2631</v>
      </c>
      <c r="K1476" s="822" t="s">
        <v>2632</v>
      </c>
      <c r="L1476" s="825">
        <v>52.87</v>
      </c>
      <c r="M1476" s="825">
        <v>52.87</v>
      </c>
      <c r="N1476" s="822">
        <v>1</v>
      </c>
      <c r="O1476" s="826">
        <v>1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50</v>
      </c>
      <c r="B1477" s="822" t="s">
        <v>2403</v>
      </c>
      <c r="C1477" s="822" t="s">
        <v>2409</v>
      </c>
      <c r="D1477" s="823" t="s">
        <v>3849</v>
      </c>
      <c r="E1477" s="824" t="s">
        <v>2423</v>
      </c>
      <c r="F1477" s="822" t="s">
        <v>2404</v>
      </c>
      <c r="G1477" s="822" t="s">
        <v>2645</v>
      </c>
      <c r="H1477" s="822" t="s">
        <v>329</v>
      </c>
      <c r="I1477" s="822" t="s">
        <v>3822</v>
      </c>
      <c r="J1477" s="822" t="s">
        <v>3823</v>
      </c>
      <c r="K1477" s="822" t="s">
        <v>3824</v>
      </c>
      <c r="L1477" s="825">
        <v>139.72999999999999</v>
      </c>
      <c r="M1477" s="825">
        <v>139.72999999999999</v>
      </c>
      <c r="N1477" s="822">
        <v>1</v>
      </c>
      <c r="O1477" s="826">
        <v>0.5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50</v>
      </c>
      <c r="B1478" s="822" t="s">
        <v>2403</v>
      </c>
      <c r="C1478" s="822" t="s">
        <v>2409</v>
      </c>
      <c r="D1478" s="823" t="s">
        <v>3849</v>
      </c>
      <c r="E1478" s="824" t="s">
        <v>2423</v>
      </c>
      <c r="F1478" s="822" t="s">
        <v>2404</v>
      </c>
      <c r="G1478" s="822" t="s">
        <v>2495</v>
      </c>
      <c r="H1478" s="822" t="s">
        <v>648</v>
      </c>
      <c r="I1478" s="822" t="s">
        <v>1993</v>
      </c>
      <c r="J1478" s="822" t="s">
        <v>1994</v>
      </c>
      <c r="K1478" s="822" t="s">
        <v>1995</v>
      </c>
      <c r="L1478" s="825">
        <v>42.51</v>
      </c>
      <c r="M1478" s="825">
        <v>127.53</v>
      </c>
      <c r="N1478" s="822">
        <v>3</v>
      </c>
      <c r="O1478" s="826">
        <v>1.5</v>
      </c>
      <c r="P1478" s="825">
        <v>85.02</v>
      </c>
      <c r="Q1478" s="827">
        <v>0.66666666666666663</v>
      </c>
      <c r="R1478" s="822">
        <v>2</v>
      </c>
      <c r="S1478" s="827">
        <v>0.66666666666666663</v>
      </c>
      <c r="T1478" s="826">
        <v>1</v>
      </c>
      <c r="U1478" s="828">
        <v>0.66666666666666663</v>
      </c>
    </row>
    <row r="1479" spans="1:21" ht="14.45" customHeight="1" x14ac:dyDescent="0.2">
      <c r="A1479" s="821">
        <v>50</v>
      </c>
      <c r="B1479" s="822" t="s">
        <v>2403</v>
      </c>
      <c r="C1479" s="822" t="s">
        <v>2409</v>
      </c>
      <c r="D1479" s="823" t="s">
        <v>3849</v>
      </c>
      <c r="E1479" s="824" t="s">
        <v>2423</v>
      </c>
      <c r="F1479" s="822" t="s">
        <v>2404</v>
      </c>
      <c r="G1479" s="822" t="s">
        <v>2495</v>
      </c>
      <c r="H1479" s="822" t="s">
        <v>329</v>
      </c>
      <c r="I1479" s="822" t="s">
        <v>2000</v>
      </c>
      <c r="J1479" s="822" t="s">
        <v>935</v>
      </c>
      <c r="K1479" s="822" t="s">
        <v>1995</v>
      </c>
      <c r="L1479" s="825">
        <v>42.51</v>
      </c>
      <c r="M1479" s="825">
        <v>127.53</v>
      </c>
      <c r="N1479" s="822">
        <v>3</v>
      </c>
      <c r="O1479" s="826">
        <v>1.5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50</v>
      </c>
      <c r="B1480" s="822" t="s">
        <v>2403</v>
      </c>
      <c r="C1480" s="822" t="s">
        <v>2409</v>
      </c>
      <c r="D1480" s="823" t="s">
        <v>3849</v>
      </c>
      <c r="E1480" s="824" t="s">
        <v>2423</v>
      </c>
      <c r="F1480" s="822" t="s">
        <v>2404</v>
      </c>
      <c r="G1480" s="822" t="s">
        <v>3825</v>
      </c>
      <c r="H1480" s="822" t="s">
        <v>329</v>
      </c>
      <c r="I1480" s="822" t="s">
        <v>3826</v>
      </c>
      <c r="J1480" s="822" t="s">
        <v>1227</v>
      </c>
      <c r="K1480" s="822" t="s">
        <v>1226</v>
      </c>
      <c r="L1480" s="825">
        <v>0</v>
      </c>
      <c r="M1480" s="825">
        <v>0</v>
      </c>
      <c r="N1480" s="822">
        <v>1</v>
      </c>
      <c r="O1480" s="826">
        <v>0.5</v>
      </c>
      <c r="P1480" s="825"/>
      <c r="Q1480" s="827"/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50</v>
      </c>
      <c r="B1481" s="822" t="s">
        <v>2403</v>
      </c>
      <c r="C1481" s="822" t="s">
        <v>2409</v>
      </c>
      <c r="D1481" s="823" t="s">
        <v>3849</v>
      </c>
      <c r="E1481" s="824" t="s">
        <v>2423</v>
      </c>
      <c r="F1481" s="822" t="s">
        <v>2404</v>
      </c>
      <c r="G1481" s="822" t="s">
        <v>2664</v>
      </c>
      <c r="H1481" s="822" t="s">
        <v>329</v>
      </c>
      <c r="I1481" s="822" t="s">
        <v>2665</v>
      </c>
      <c r="J1481" s="822" t="s">
        <v>1025</v>
      </c>
      <c r="K1481" s="822" t="s">
        <v>2666</v>
      </c>
      <c r="L1481" s="825">
        <v>45.03</v>
      </c>
      <c r="M1481" s="825">
        <v>135.09</v>
      </c>
      <c r="N1481" s="822">
        <v>3</v>
      </c>
      <c r="O1481" s="826">
        <v>1.5</v>
      </c>
      <c r="P1481" s="825">
        <v>45.03</v>
      </c>
      <c r="Q1481" s="827">
        <v>0.33333333333333331</v>
      </c>
      <c r="R1481" s="822">
        <v>1</v>
      </c>
      <c r="S1481" s="827">
        <v>0.33333333333333331</v>
      </c>
      <c r="T1481" s="826">
        <v>0.5</v>
      </c>
      <c r="U1481" s="828">
        <v>0.33333333333333331</v>
      </c>
    </row>
    <row r="1482" spans="1:21" ht="14.45" customHeight="1" x14ac:dyDescent="0.2">
      <c r="A1482" s="821">
        <v>50</v>
      </c>
      <c r="B1482" s="822" t="s">
        <v>2403</v>
      </c>
      <c r="C1482" s="822" t="s">
        <v>2409</v>
      </c>
      <c r="D1482" s="823" t="s">
        <v>3849</v>
      </c>
      <c r="E1482" s="824" t="s">
        <v>2423</v>
      </c>
      <c r="F1482" s="822" t="s">
        <v>2404</v>
      </c>
      <c r="G1482" s="822" t="s">
        <v>2664</v>
      </c>
      <c r="H1482" s="822" t="s">
        <v>329</v>
      </c>
      <c r="I1482" s="822" t="s">
        <v>2665</v>
      </c>
      <c r="J1482" s="822" t="s">
        <v>1025</v>
      </c>
      <c r="K1482" s="822" t="s">
        <v>2666</v>
      </c>
      <c r="L1482" s="825">
        <v>59.33</v>
      </c>
      <c r="M1482" s="825">
        <v>177.99</v>
      </c>
      <c r="N1482" s="822">
        <v>3</v>
      </c>
      <c r="O1482" s="826">
        <v>2</v>
      </c>
      <c r="P1482" s="825">
        <v>118.66</v>
      </c>
      <c r="Q1482" s="827">
        <v>0.66666666666666663</v>
      </c>
      <c r="R1482" s="822">
        <v>2</v>
      </c>
      <c r="S1482" s="827">
        <v>0.66666666666666663</v>
      </c>
      <c r="T1482" s="826">
        <v>1.5</v>
      </c>
      <c r="U1482" s="828">
        <v>0.75</v>
      </c>
    </row>
    <row r="1483" spans="1:21" ht="14.45" customHeight="1" x14ac:dyDescent="0.2">
      <c r="A1483" s="821">
        <v>50</v>
      </c>
      <c r="B1483" s="822" t="s">
        <v>2403</v>
      </c>
      <c r="C1483" s="822" t="s">
        <v>2409</v>
      </c>
      <c r="D1483" s="823" t="s">
        <v>3849</v>
      </c>
      <c r="E1483" s="824" t="s">
        <v>2423</v>
      </c>
      <c r="F1483" s="822" t="s">
        <v>2404</v>
      </c>
      <c r="G1483" s="822" t="s">
        <v>2667</v>
      </c>
      <c r="H1483" s="822" t="s">
        <v>329</v>
      </c>
      <c r="I1483" s="822" t="s">
        <v>2668</v>
      </c>
      <c r="J1483" s="822" t="s">
        <v>1296</v>
      </c>
      <c r="K1483" s="822" t="s">
        <v>1297</v>
      </c>
      <c r="L1483" s="825">
        <v>94.7</v>
      </c>
      <c r="M1483" s="825">
        <v>94.7</v>
      </c>
      <c r="N1483" s="822">
        <v>1</v>
      </c>
      <c r="O1483" s="826">
        <v>1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50</v>
      </c>
      <c r="B1484" s="822" t="s">
        <v>2403</v>
      </c>
      <c r="C1484" s="822" t="s">
        <v>2409</v>
      </c>
      <c r="D1484" s="823" t="s">
        <v>3849</v>
      </c>
      <c r="E1484" s="824" t="s">
        <v>2423</v>
      </c>
      <c r="F1484" s="822" t="s">
        <v>2404</v>
      </c>
      <c r="G1484" s="822" t="s">
        <v>2667</v>
      </c>
      <c r="H1484" s="822" t="s">
        <v>329</v>
      </c>
      <c r="I1484" s="822" t="s">
        <v>2668</v>
      </c>
      <c r="J1484" s="822" t="s">
        <v>1296</v>
      </c>
      <c r="K1484" s="822" t="s">
        <v>1297</v>
      </c>
      <c r="L1484" s="825">
        <v>49.04</v>
      </c>
      <c r="M1484" s="825">
        <v>686.56</v>
      </c>
      <c r="N1484" s="822">
        <v>14</v>
      </c>
      <c r="O1484" s="826">
        <v>7</v>
      </c>
      <c r="P1484" s="825">
        <v>294.24</v>
      </c>
      <c r="Q1484" s="827">
        <v>0.4285714285714286</v>
      </c>
      <c r="R1484" s="822">
        <v>6</v>
      </c>
      <c r="S1484" s="827">
        <v>0.42857142857142855</v>
      </c>
      <c r="T1484" s="826">
        <v>2</v>
      </c>
      <c r="U1484" s="828">
        <v>0.2857142857142857</v>
      </c>
    </row>
    <row r="1485" spans="1:21" ht="14.45" customHeight="1" x14ac:dyDescent="0.2">
      <c r="A1485" s="821">
        <v>50</v>
      </c>
      <c r="B1485" s="822" t="s">
        <v>2403</v>
      </c>
      <c r="C1485" s="822" t="s">
        <v>2409</v>
      </c>
      <c r="D1485" s="823" t="s">
        <v>3849</v>
      </c>
      <c r="E1485" s="824" t="s">
        <v>2423</v>
      </c>
      <c r="F1485" s="822" t="s">
        <v>2404</v>
      </c>
      <c r="G1485" s="822" t="s">
        <v>2903</v>
      </c>
      <c r="H1485" s="822" t="s">
        <v>648</v>
      </c>
      <c r="I1485" s="822" t="s">
        <v>2165</v>
      </c>
      <c r="J1485" s="822" t="s">
        <v>1014</v>
      </c>
      <c r="K1485" s="822" t="s">
        <v>2166</v>
      </c>
      <c r="L1485" s="825">
        <v>386.73</v>
      </c>
      <c r="M1485" s="825">
        <v>4254.0300000000007</v>
      </c>
      <c r="N1485" s="822">
        <v>11</v>
      </c>
      <c r="O1485" s="826">
        <v>3.5</v>
      </c>
      <c r="P1485" s="825">
        <v>1546.92</v>
      </c>
      <c r="Q1485" s="827">
        <v>0.36363636363636359</v>
      </c>
      <c r="R1485" s="822">
        <v>4</v>
      </c>
      <c r="S1485" s="827">
        <v>0.36363636363636365</v>
      </c>
      <c r="T1485" s="826">
        <v>1</v>
      </c>
      <c r="U1485" s="828">
        <v>0.2857142857142857</v>
      </c>
    </row>
    <row r="1486" spans="1:21" ht="14.45" customHeight="1" x14ac:dyDescent="0.2">
      <c r="A1486" s="821">
        <v>50</v>
      </c>
      <c r="B1486" s="822" t="s">
        <v>2403</v>
      </c>
      <c r="C1486" s="822" t="s">
        <v>2409</v>
      </c>
      <c r="D1486" s="823" t="s">
        <v>3849</v>
      </c>
      <c r="E1486" s="824" t="s">
        <v>2423</v>
      </c>
      <c r="F1486" s="822" t="s">
        <v>2404</v>
      </c>
      <c r="G1486" s="822" t="s">
        <v>2678</v>
      </c>
      <c r="H1486" s="822" t="s">
        <v>329</v>
      </c>
      <c r="I1486" s="822" t="s">
        <v>2679</v>
      </c>
      <c r="J1486" s="822" t="s">
        <v>1382</v>
      </c>
      <c r="K1486" s="822" t="s">
        <v>2680</v>
      </c>
      <c r="L1486" s="825">
        <v>42.14</v>
      </c>
      <c r="M1486" s="825">
        <v>42.14</v>
      </c>
      <c r="N1486" s="822">
        <v>1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50</v>
      </c>
      <c r="B1487" s="822" t="s">
        <v>2403</v>
      </c>
      <c r="C1487" s="822" t="s">
        <v>2409</v>
      </c>
      <c r="D1487" s="823" t="s">
        <v>3849</v>
      </c>
      <c r="E1487" s="824" t="s">
        <v>2423</v>
      </c>
      <c r="F1487" s="822" t="s">
        <v>2404</v>
      </c>
      <c r="G1487" s="822" t="s">
        <v>2504</v>
      </c>
      <c r="H1487" s="822" t="s">
        <v>648</v>
      </c>
      <c r="I1487" s="822" t="s">
        <v>1963</v>
      </c>
      <c r="J1487" s="822" t="s">
        <v>1964</v>
      </c>
      <c r="K1487" s="822" t="s">
        <v>1965</v>
      </c>
      <c r="L1487" s="825">
        <v>93.43</v>
      </c>
      <c r="M1487" s="825">
        <v>467.15000000000003</v>
      </c>
      <c r="N1487" s="822">
        <v>5</v>
      </c>
      <c r="O1487" s="826">
        <v>2.5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50</v>
      </c>
      <c r="B1488" s="822" t="s">
        <v>2403</v>
      </c>
      <c r="C1488" s="822" t="s">
        <v>2409</v>
      </c>
      <c r="D1488" s="823" t="s">
        <v>3849</v>
      </c>
      <c r="E1488" s="824" t="s">
        <v>2423</v>
      </c>
      <c r="F1488" s="822" t="s">
        <v>2404</v>
      </c>
      <c r="G1488" s="822" t="s">
        <v>3827</v>
      </c>
      <c r="H1488" s="822" t="s">
        <v>329</v>
      </c>
      <c r="I1488" s="822" t="s">
        <v>3828</v>
      </c>
      <c r="J1488" s="822" t="s">
        <v>1006</v>
      </c>
      <c r="K1488" s="822" t="s">
        <v>1007</v>
      </c>
      <c r="L1488" s="825">
        <v>0</v>
      </c>
      <c r="M1488" s="825">
        <v>0</v>
      </c>
      <c r="N1488" s="822">
        <v>2</v>
      </c>
      <c r="O1488" s="826">
        <v>1</v>
      </c>
      <c r="P1488" s="825"/>
      <c r="Q1488" s="827"/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50</v>
      </c>
      <c r="B1489" s="822" t="s">
        <v>2403</v>
      </c>
      <c r="C1489" s="822" t="s">
        <v>2409</v>
      </c>
      <c r="D1489" s="823" t="s">
        <v>3849</v>
      </c>
      <c r="E1489" s="824" t="s">
        <v>2423</v>
      </c>
      <c r="F1489" s="822" t="s">
        <v>2404</v>
      </c>
      <c r="G1489" s="822" t="s">
        <v>2442</v>
      </c>
      <c r="H1489" s="822" t="s">
        <v>329</v>
      </c>
      <c r="I1489" s="822" t="s">
        <v>3829</v>
      </c>
      <c r="J1489" s="822" t="s">
        <v>1484</v>
      </c>
      <c r="K1489" s="822" t="s">
        <v>1485</v>
      </c>
      <c r="L1489" s="825">
        <v>38.5</v>
      </c>
      <c r="M1489" s="825">
        <v>77</v>
      </c>
      <c r="N1489" s="822">
        <v>2</v>
      </c>
      <c r="O1489" s="826">
        <v>2</v>
      </c>
      <c r="P1489" s="825">
        <v>38.5</v>
      </c>
      <c r="Q1489" s="827">
        <v>0.5</v>
      </c>
      <c r="R1489" s="822">
        <v>1</v>
      </c>
      <c r="S1489" s="827">
        <v>0.5</v>
      </c>
      <c r="T1489" s="826">
        <v>1</v>
      </c>
      <c r="U1489" s="828">
        <v>0.5</v>
      </c>
    </row>
    <row r="1490" spans="1:21" ht="14.45" customHeight="1" x14ac:dyDescent="0.2">
      <c r="A1490" s="821">
        <v>50</v>
      </c>
      <c r="B1490" s="822" t="s">
        <v>2403</v>
      </c>
      <c r="C1490" s="822" t="s">
        <v>2409</v>
      </c>
      <c r="D1490" s="823" t="s">
        <v>3849</v>
      </c>
      <c r="E1490" s="824" t="s">
        <v>2423</v>
      </c>
      <c r="F1490" s="822" t="s">
        <v>2404</v>
      </c>
      <c r="G1490" s="822" t="s">
        <v>2442</v>
      </c>
      <c r="H1490" s="822" t="s">
        <v>329</v>
      </c>
      <c r="I1490" s="822" t="s">
        <v>2443</v>
      </c>
      <c r="J1490" s="822" t="s">
        <v>1484</v>
      </c>
      <c r="K1490" s="822" t="s">
        <v>2444</v>
      </c>
      <c r="L1490" s="825">
        <v>73.989999999999995</v>
      </c>
      <c r="M1490" s="825">
        <v>73.989999999999995</v>
      </c>
      <c r="N1490" s="822">
        <v>1</v>
      </c>
      <c r="O1490" s="826">
        <v>1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50</v>
      </c>
      <c r="B1491" s="822" t="s">
        <v>2403</v>
      </c>
      <c r="C1491" s="822" t="s">
        <v>2409</v>
      </c>
      <c r="D1491" s="823" t="s">
        <v>3849</v>
      </c>
      <c r="E1491" s="824" t="s">
        <v>2423</v>
      </c>
      <c r="F1491" s="822" t="s">
        <v>2404</v>
      </c>
      <c r="G1491" s="822" t="s">
        <v>2505</v>
      </c>
      <c r="H1491" s="822" t="s">
        <v>329</v>
      </c>
      <c r="I1491" s="822" t="s">
        <v>3692</v>
      </c>
      <c r="J1491" s="822" t="s">
        <v>783</v>
      </c>
      <c r="K1491" s="822" t="s">
        <v>3693</v>
      </c>
      <c r="L1491" s="825">
        <v>231.16</v>
      </c>
      <c r="M1491" s="825">
        <v>231.16</v>
      </c>
      <c r="N1491" s="822">
        <v>1</v>
      </c>
      <c r="O1491" s="826">
        <v>0.5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50</v>
      </c>
      <c r="B1492" s="822" t="s">
        <v>2403</v>
      </c>
      <c r="C1492" s="822" t="s">
        <v>2409</v>
      </c>
      <c r="D1492" s="823" t="s">
        <v>3849</v>
      </c>
      <c r="E1492" s="824" t="s">
        <v>2423</v>
      </c>
      <c r="F1492" s="822" t="s">
        <v>2404</v>
      </c>
      <c r="G1492" s="822" t="s">
        <v>2439</v>
      </c>
      <c r="H1492" s="822" t="s">
        <v>329</v>
      </c>
      <c r="I1492" s="822" t="s">
        <v>2440</v>
      </c>
      <c r="J1492" s="822" t="s">
        <v>676</v>
      </c>
      <c r="K1492" s="822" t="s">
        <v>2441</v>
      </c>
      <c r="L1492" s="825">
        <v>10.55</v>
      </c>
      <c r="M1492" s="825">
        <v>63.3</v>
      </c>
      <c r="N1492" s="822">
        <v>6</v>
      </c>
      <c r="O1492" s="826">
        <v>4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50</v>
      </c>
      <c r="B1493" s="822" t="s">
        <v>2403</v>
      </c>
      <c r="C1493" s="822" t="s">
        <v>2409</v>
      </c>
      <c r="D1493" s="823" t="s">
        <v>3849</v>
      </c>
      <c r="E1493" s="824" t="s">
        <v>2423</v>
      </c>
      <c r="F1493" s="822" t="s">
        <v>2404</v>
      </c>
      <c r="G1493" s="822" t="s">
        <v>2439</v>
      </c>
      <c r="H1493" s="822" t="s">
        <v>329</v>
      </c>
      <c r="I1493" s="822" t="s">
        <v>2508</v>
      </c>
      <c r="J1493" s="822" t="s">
        <v>2509</v>
      </c>
      <c r="K1493" s="822" t="s">
        <v>2510</v>
      </c>
      <c r="L1493" s="825">
        <v>10.55</v>
      </c>
      <c r="M1493" s="825">
        <v>63.3</v>
      </c>
      <c r="N1493" s="822">
        <v>6</v>
      </c>
      <c r="O1493" s="826">
        <v>3</v>
      </c>
      <c r="P1493" s="825">
        <v>10.55</v>
      </c>
      <c r="Q1493" s="827">
        <v>0.16666666666666669</v>
      </c>
      <c r="R1493" s="822">
        <v>1</v>
      </c>
      <c r="S1493" s="827">
        <v>0.16666666666666666</v>
      </c>
      <c r="T1493" s="826">
        <v>0.5</v>
      </c>
      <c r="U1493" s="828">
        <v>0.16666666666666666</v>
      </c>
    </row>
    <row r="1494" spans="1:21" ht="14.45" customHeight="1" x14ac:dyDescent="0.2">
      <c r="A1494" s="821">
        <v>50</v>
      </c>
      <c r="B1494" s="822" t="s">
        <v>2403</v>
      </c>
      <c r="C1494" s="822" t="s">
        <v>2409</v>
      </c>
      <c r="D1494" s="823" t="s">
        <v>3849</v>
      </c>
      <c r="E1494" s="824" t="s">
        <v>2423</v>
      </c>
      <c r="F1494" s="822" t="s">
        <v>2404</v>
      </c>
      <c r="G1494" s="822" t="s">
        <v>2439</v>
      </c>
      <c r="H1494" s="822" t="s">
        <v>329</v>
      </c>
      <c r="I1494" s="822" t="s">
        <v>2511</v>
      </c>
      <c r="J1494" s="822" t="s">
        <v>2512</v>
      </c>
      <c r="K1494" s="822" t="s">
        <v>2513</v>
      </c>
      <c r="L1494" s="825">
        <v>31.65</v>
      </c>
      <c r="M1494" s="825">
        <v>63.3</v>
      </c>
      <c r="N1494" s="822">
        <v>2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50</v>
      </c>
      <c r="B1495" s="822" t="s">
        <v>2403</v>
      </c>
      <c r="C1495" s="822" t="s">
        <v>2409</v>
      </c>
      <c r="D1495" s="823" t="s">
        <v>3849</v>
      </c>
      <c r="E1495" s="824" t="s">
        <v>2423</v>
      </c>
      <c r="F1495" s="822" t="s">
        <v>2404</v>
      </c>
      <c r="G1495" s="822" t="s">
        <v>2460</v>
      </c>
      <c r="H1495" s="822" t="s">
        <v>648</v>
      </c>
      <c r="I1495" s="822" t="s">
        <v>2016</v>
      </c>
      <c r="J1495" s="822" t="s">
        <v>712</v>
      </c>
      <c r="K1495" s="822" t="s">
        <v>716</v>
      </c>
      <c r="L1495" s="825">
        <v>10.65</v>
      </c>
      <c r="M1495" s="825">
        <v>21.3</v>
      </c>
      <c r="N1495" s="822">
        <v>2</v>
      </c>
      <c r="O1495" s="826">
        <v>1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50</v>
      </c>
      <c r="B1496" s="822" t="s">
        <v>2403</v>
      </c>
      <c r="C1496" s="822" t="s">
        <v>2409</v>
      </c>
      <c r="D1496" s="823" t="s">
        <v>3849</v>
      </c>
      <c r="E1496" s="824" t="s">
        <v>2423</v>
      </c>
      <c r="F1496" s="822" t="s">
        <v>2404</v>
      </c>
      <c r="G1496" s="822" t="s">
        <v>2460</v>
      </c>
      <c r="H1496" s="822" t="s">
        <v>648</v>
      </c>
      <c r="I1496" s="822" t="s">
        <v>2519</v>
      </c>
      <c r="J1496" s="822" t="s">
        <v>712</v>
      </c>
      <c r="K1496" s="822" t="s">
        <v>2520</v>
      </c>
      <c r="L1496" s="825">
        <v>17.559999999999999</v>
      </c>
      <c r="M1496" s="825">
        <v>35.119999999999997</v>
      </c>
      <c r="N1496" s="822">
        <v>2</v>
      </c>
      <c r="O1496" s="826">
        <v>1.5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50</v>
      </c>
      <c r="B1497" s="822" t="s">
        <v>2403</v>
      </c>
      <c r="C1497" s="822" t="s">
        <v>2409</v>
      </c>
      <c r="D1497" s="823" t="s">
        <v>3849</v>
      </c>
      <c r="E1497" s="824" t="s">
        <v>2423</v>
      </c>
      <c r="F1497" s="822" t="s">
        <v>2404</v>
      </c>
      <c r="G1497" s="822" t="s">
        <v>2718</v>
      </c>
      <c r="H1497" s="822" t="s">
        <v>329</v>
      </c>
      <c r="I1497" s="822" t="s">
        <v>2719</v>
      </c>
      <c r="J1497" s="822" t="s">
        <v>2720</v>
      </c>
      <c r="K1497" s="822" t="s">
        <v>2721</v>
      </c>
      <c r="L1497" s="825">
        <v>80.53</v>
      </c>
      <c r="M1497" s="825">
        <v>80.53</v>
      </c>
      <c r="N1497" s="822">
        <v>1</v>
      </c>
      <c r="O1497" s="826">
        <v>1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50</v>
      </c>
      <c r="B1498" s="822" t="s">
        <v>2403</v>
      </c>
      <c r="C1498" s="822" t="s">
        <v>2409</v>
      </c>
      <c r="D1498" s="823" t="s">
        <v>3849</v>
      </c>
      <c r="E1498" s="824" t="s">
        <v>2423</v>
      </c>
      <c r="F1498" s="822" t="s">
        <v>2404</v>
      </c>
      <c r="G1498" s="822" t="s">
        <v>2469</v>
      </c>
      <c r="H1498" s="822" t="s">
        <v>648</v>
      </c>
      <c r="I1498" s="822" t="s">
        <v>1956</v>
      </c>
      <c r="J1498" s="822" t="s">
        <v>927</v>
      </c>
      <c r="K1498" s="822" t="s">
        <v>1957</v>
      </c>
      <c r="L1498" s="825">
        <v>736.33</v>
      </c>
      <c r="M1498" s="825">
        <v>736.33</v>
      </c>
      <c r="N1498" s="822">
        <v>1</v>
      </c>
      <c r="O1498" s="826">
        <v>0.5</v>
      </c>
      <c r="P1498" s="825">
        <v>736.33</v>
      </c>
      <c r="Q1498" s="827">
        <v>1</v>
      </c>
      <c r="R1498" s="822">
        <v>1</v>
      </c>
      <c r="S1498" s="827">
        <v>1</v>
      </c>
      <c r="T1498" s="826">
        <v>0.5</v>
      </c>
      <c r="U1498" s="828">
        <v>1</v>
      </c>
    </row>
    <row r="1499" spans="1:21" ht="14.45" customHeight="1" x14ac:dyDescent="0.2">
      <c r="A1499" s="821">
        <v>50</v>
      </c>
      <c r="B1499" s="822" t="s">
        <v>2403</v>
      </c>
      <c r="C1499" s="822" t="s">
        <v>2409</v>
      </c>
      <c r="D1499" s="823" t="s">
        <v>3849</v>
      </c>
      <c r="E1499" s="824" t="s">
        <v>2423</v>
      </c>
      <c r="F1499" s="822" t="s">
        <v>2404</v>
      </c>
      <c r="G1499" s="822" t="s">
        <v>2469</v>
      </c>
      <c r="H1499" s="822" t="s">
        <v>648</v>
      </c>
      <c r="I1499" s="822" t="s">
        <v>1960</v>
      </c>
      <c r="J1499" s="822" t="s">
        <v>927</v>
      </c>
      <c r="K1499" s="822" t="s">
        <v>1961</v>
      </c>
      <c r="L1499" s="825">
        <v>490.89</v>
      </c>
      <c r="M1499" s="825">
        <v>490.89</v>
      </c>
      <c r="N1499" s="822">
        <v>1</v>
      </c>
      <c r="O1499" s="826">
        <v>0.5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50</v>
      </c>
      <c r="B1500" s="822" t="s">
        <v>2403</v>
      </c>
      <c r="C1500" s="822" t="s">
        <v>2409</v>
      </c>
      <c r="D1500" s="823" t="s">
        <v>3849</v>
      </c>
      <c r="E1500" s="824" t="s">
        <v>2423</v>
      </c>
      <c r="F1500" s="822" t="s">
        <v>2404</v>
      </c>
      <c r="G1500" s="822" t="s">
        <v>2469</v>
      </c>
      <c r="H1500" s="822" t="s">
        <v>648</v>
      </c>
      <c r="I1500" s="822" t="s">
        <v>1952</v>
      </c>
      <c r="J1500" s="822" t="s">
        <v>927</v>
      </c>
      <c r="K1500" s="822" t="s">
        <v>1953</v>
      </c>
      <c r="L1500" s="825">
        <v>923.74</v>
      </c>
      <c r="M1500" s="825">
        <v>923.74</v>
      </c>
      <c r="N1500" s="822">
        <v>1</v>
      </c>
      <c r="O1500" s="826">
        <v>1</v>
      </c>
      <c r="P1500" s="825">
        <v>923.74</v>
      </c>
      <c r="Q1500" s="827">
        <v>1</v>
      </c>
      <c r="R1500" s="822">
        <v>1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50</v>
      </c>
      <c r="B1501" s="822" t="s">
        <v>2403</v>
      </c>
      <c r="C1501" s="822" t="s">
        <v>2409</v>
      </c>
      <c r="D1501" s="823" t="s">
        <v>3849</v>
      </c>
      <c r="E1501" s="824" t="s">
        <v>2423</v>
      </c>
      <c r="F1501" s="822" t="s">
        <v>2404</v>
      </c>
      <c r="G1501" s="822" t="s">
        <v>2527</v>
      </c>
      <c r="H1501" s="822" t="s">
        <v>329</v>
      </c>
      <c r="I1501" s="822" t="s">
        <v>2528</v>
      </c>
      <c r="J1501" s="822" t="s">
        <v>788</v>
      </c>
      <c r="K1501" s="822" t="s">
        <v>2529</v>
      </c>
      <c r="L1501" s="825">
        <v>27.37</v>
      </c>
      <c r="M1501" s="825">
        <v>328.44</v>
      </c>
      <c r="N1501" s="822">
        <v>12</v>
      </c>
      <c r="O1501" s="826">
        <v>6</v>
      </c>
      <c r="P1501" s="825">
        <v>27.37</v>
      </c>
      <c r="Q1501" s="827">
        <v>8.3333333333333343E-2</v>
      </c>
      <c r="R1501" s="822">
        <v>1</v>
      </c>
      <c r="S1501" s="827">
        <v>8.3333333333333329E-2</v>
      </c>
      <c r="T1501" s="826">
        <v>0.5</v>
      </c>
      <c r="U1501" s="828">
        <v>8.3333333333333329E-2</v>
      </c>
    </row>
    <row r="1502" spans="1:21" ht="14.45" customHeight="1" x14ac:dyDescent="0.2">
      <c r="A1502" s="821">
        <v>50</v>
      </c>
      <c r="B1502" s="822" t="s">
        <v>2403</v>
      </c>
      <c r="C1502" s="822" t="s">
        <v>2409</v>
      </c>
      <c r="D1502" s="823" t="s">
        <v>3849</v>
      </c>
      <c r="E1502" s="824" t="s">
        <v>2423</v>
      </c>
      <c r="F1502" s="822" t="s">
        <v>2404</v>
      </c>
      <c r="G1502" s="822" t="s">
        <v>2527</v>
      </c>
      <c r="H1502" s="822" t="s">
        <v>648</v>
      </c>
      <c r="I1502" s="822" t="s">
        <v>2530</v>
      </c>
      <c r="J1502" s="822" t="s">
        <v>788</v>
      </c>
      <c r="K1502" s="822" t="s">
        <v>2531</v>
      </c>
      <c r="L1502" s="825">
        <v>13.68</v>
      </c>
      <c r="M1502" s="825">
        <v>27.36</v>
      </c>
      <c r="N1502" s="822">
        <v>2</v>
      </c>
      <c r="O1502" s="826">
        <v>1</v>
      </c>
      <c r="P1502" s="825">
        <v>13.68</v>
      </c>
      <c r="Q1502" s="827">
        <v>0.5</v>
      </c>
      <c r="R1502" s="822">
        <v>1</v>
      </c>
      <c r="S1502" s="827">
        <v>0.5</v>
      </c>
      <c r="T1502" s="826">
        <v>0.5</v>
      </c>
      <c r="U1502" s="828">
        <v>0.5</v>
      </c>
    </row>
    <row r="1503" spans="1:21" ht="14.45" customHeight="1" x14ac:dyDescent="0.2">
      <c r="A1503" s="821">
        <v>50</v>
      </c>
      <c r="B1503" s="822" t="s">
        <v>2403</v>
      </c>
      <c r="C1503" s="822" t="s">
        <v>2409</v>
      </c>
      <c r="D1503" s="823" t="s">
        <v>3849</v>
      </c>
      <c r="E1503" s="824" t="s">
        <v>2423</v>
      </c>
      <c r="F1503" s="822" t="s">
        <v>2404</v>
      </c>
      <c r="G1503" s="822" t="s">
        <v>2527</v>
      </c>
      <c r="H1503" s="822" t="s">
        <v>648</v>
      </c>
      <c r="I1503" s="822" t="s">
        <v>1907</v>
      </c>
      <c r="J1503" s="822" t="s">
        <v>788</v>
      </c>
      <c r="K1503" s="822" t="s">
        <v>1908</v>
      </c>
      <c r="L1503" s="825">
        <v>81.94</v>
      </c>
      <c r="M1503" s="825">
        <v>163.88</v>
      </c>
      <c r="N1503" s="822">
        <v>2</v>
      </c>
      <c r="O1503" s="826">
        <v>1</v>
      </c>
      <c r="P1503" s="825">
        <v>81.94</v>
      </c>
      <c r="Q1503" s="827">
        <v>0.5</v>
      </c>
      <c r="R1503" s="822">
        <v>1</v>
      </c>
      <c r="S1503" s="827">
        <v>0.5</v>
      </c>
      <c r="T1503" s="826">
        <v>0.5</v>
      </c>
      <c r="U1503" s="828">
        <v>0.5</v>
      </c>
    </row>
    <row r="1504" spans="1:21" ht="14.45" customHeight="1" x14ac:dyDescent="0.2">
      <c r="A1504" s="821">
        <v>50</v>
      </c>
      <c r="B1504" s="822" t="s">
        <v>2403</v>
      </c>
      <c r="C1504" s="822" t="s">
        <v>2409</v>
      </c>
      <c r="D1504" s="823" t="s">
        <v>3849</v>
      </c>
      <c r="E1504" s="824" t="s">
        <v>2423</v>
      </c>
      <c r="F1504" s="822" t="s">
        <v>2404</v>
      </c>
      <c r="G1504" s="822" t="s">
        <v>2445</v>
      </c>
      <c r="H1504" s="822" t="s">
        <v>648</v>
      </c>
      <c r="I1504" s="822" t="s">
        <v>2446</v>
      </c>
      <c r="J1504" s="822" t="s">
        <v>1170</v>
      </c>
      <c r="K1504" s="822" t="s">
        <v>736</v>
      </c>
      <c r="L1504" s="825">
        <v>34.47</v>
      </c>
      <c r="M1504" s="825">
        <v>103.41</v>
      </c>
      <c r="N1504" s="822">
        <v>3</v>
      </c>
      <c r="O1504" s="826">
        <v>2</v>
      </c>
      <c r="P1504" s="825">
        <v>34.47</v>
      </c>
      <c r="Q1504" s="827">
        <v>0.33333333333333331</v>
      </c>
      <c r="R1504" s="822">
        <v>1</v>
      </c>
      <c r="S1504" s="827">
        <v>0.33333333333333331</v>
      </c>
      <c r="T1504" s="826">
        <v>0.5</v>
      </c>
      <c r="U1504" s="828">
        <v>0.25</v>
      </c>
    </row>
    <row r="1505" spans="1:21" ht="14.45" customHeight="1" x14ac:dyDescent="0.2">
      <c r="A1505" s="821">
        <v>50</v>
      </c>
      <c r="B1505" s="822" t="s">
        <v>2403</v>
      </c>
      <c r="C1505" s="822" t="s">
        <v>2409</v>
      </c>
      <c r="D1505" s="823" t="s">
        <v>3849</v>
      </c>
      <c r="E1505" s="824" t="s">
        <v>2423</v>
      </c>
      <c r="F1505" s="822" t="s">
        <v>2404</v>
      </c>
      <c r="G1505" s="822" t="s">
        <v>2445</v>
      </c>
      <c r="H1505" s="822" t="s">
        <v>648</v>
      </c>
      <c r="I1505" s="822" t="s">
        <v>2050</v>
      </c>
      <c r="J1505" s="822" t="s">
        <v>1170</v>
      </c>
      <c r="K1505" s="822" t="s">
        <v>2051</v>
      </c>
      <c r="L1505" s="825">
        <v>103.4</v>
      </c>
      <c r="M1505" s="825">
        <v>206.8</v>
      </c>
      <c r="N1505" s="822">
        <v>2</v>
      </c>
      <c r="O1505" s="826">
        <v>2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50</v>
      </c>
      <c r="B1506" s="822" t="s">
        <v>2403</v>
      </c>
      <c r="C1506" s="822" t="s">
        <v>2409</v>
      </c>
      <c r="D1506" s="823" t="s">
        <v>3849</v>
      </c>
      <c r="E1506" s="824" t="s">
        <v>2423</v>
      </c>
      <c r="F1506" s="822" t="s">
        <v>2404</v>
      </c>
      <c r="G1506" s="822" t="s">
        <v>2935</v>
      </c>
      <c r="H1506" s="822" t="s">
        <v>648</v>
      </c>
      <c r="I1506" s="822" t="s">
        <v>3583</v>
      </c>
      <c r="J1506" s="822" t="s">
        <v>2069</v>
      </c>
      <c r="K1506" s="822" t="s">
        <v>3584</v>
      </c>
      <c r="L1506" s="825">
        <v>117.46</v>
      </c>
      <c r="M1506" s="825">
        <v>234.92</v>
      </c>
      <c r="N1506" s="822">
        <v>2</v>
      </c>
      <c r="O1506" s="826">
        <v>1.5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50</v>
      </c>
      <c r="B1507" s="822" t="s">
        <v>2403</v>
      </c>
      <c r="C1507" s="822" t="s">
        <v>2409</v>
      </c>
      <c r="D1507" s="823" t="s">
        <v>3849</v>
      </c>
      <c r="E1507" s="824" t="s">
        <v>2423</v>
      </c>
      <c r="F1507" s="822" t="s">
        <v>2404</v>
      </c>
      <c r="G1507" s="822" t="s">
        <v>2756</v>
      </c>
      <c r="H1507" s="822" t="s">
        <v>329</v>
      </c>
      <c r="I1507" s="822" t="s">
        <v>3635</v>
      </c>
      <c r="J1507" s="822" t="s">
        <v>2758</v>
      </c>
      <c r="K1507" s="822" t="s">
        <v>3636</v>
      </c>
      <c r="L1507" s="825">
        <v>72.88</v>
      </c>
      <c r="M1507" s="825">
        <v>72.88</v>
      </c>
      <c r="N1507" s="822">
        <v>1</v>
      </c>
      <c r="O1507" s="826">
        <v>0.5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50</v>
      </c>
      <c r="B1508" s="822" t="s">
        <v>2403</v>
      </c>
      <c r="C1508" s="822" t="s">
        <v>2409</v>
      </c>
      <c r="D1508" s="823" t="s">
        <v>3849</v>
      </c>
      <c r="E1508" s="824" t="s">
        <v>2423</v>
      </c>
      <c r="F1508" s="822" t="s">
        <v>2404</v>
      </c>
      <c r="G1508" s="822" t="s">
        <v>3326</v>
      </c>
      <c r="H1508" s="822" t="s">
        <v>329</v>
      </c>
      <c r="I1508" s="822" t="s">
        <v>3327</v>
      </c>
      <c r="J1508" s="822" t="s">
        <v>655</v>
      </c>
      <c r="K1508" s="822" t="s">
        <v>3328</v>
      </c>
      <c r="L1508" s="825">
        <v>127.91</v>
      </c>
      <c r="M1508" s="825">
        <v>255.82</v>
      </c>
      <c r="N1508" s="822">
        <v>2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50</v>
      </c>
      <c r="B1509" s="822" t="s">
        <v>2403</v>
      </c>
      <c r="C1509" s="822" t="s">
        <v>2409</v>
      </c>
      <c r="D1509" s="823" t="s">
        <v>3849</v>
      </c>
      <c r="E1509" s="824" t="s">
        <v>2423</v>
      </c>
      <c r="F1509" s="822" t="s">
        <v>2404</v>
      </c>
      <c r="G1509" s="822" t="s">
        <v>2766</v>
      </c>
      <c r="H1509" s="822" t="s">
        <v>648</v>
      </c>
      <c r="I1509" s="822" t="s">
        <v>2057</v>
      </c>
      <c r="J1509" s="822" t="s">
        <v>2054</v>
      </c>
      <c r="K1509" s="822" t="s">
        <v>2058</v>
      </c>
      <c r="L1509" s="825">
        <v>11.48</v>
      </c>
      <c r="M1509" s="825">
        <v>22.96</v>
      </c>
      <c r="N1509" s="822">
        <v>2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50</v>
      </c>
      <c r="B1510" s="822" t="s">
        <v>2403</v>
      </c>
      <c r="C1510" s="822" t="s">
        <v>2409</v>
      </c>
      <c r="D1510" s="823" t="s">
        <v>3849</v>
      </c>
      <c r="E1510" s="824" t="s">
        <v>2423</v>
      </c>
      <c r="F1510" s="822" t="s">
        <v>2404</v>
      </c>
      <c r="G1510" s="822" t="s">
        <v>2766</v>
      </c>
      <c r="H1510" s="822" t="s">
        <v>648</v>
      </c>
      <c r="I1510" s="822" t="s">
        <v>2059</v>
      </c>
      <c r="J1510" s="822" t="s">
        <v>2054</v>
      </c>
      <c r="K1510" s="822" t="s">
        <v>2060</v>
      </c>
      <c r="L1510" s="825">
        <v>34.47</v>
      </c>
      <c r="M1510" s="825">
        <v>68.94</v>
      </c>
      <c r="N1510" s="822">
        <v>2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50</v>
      </c>
      <c r="B1511" s="822" t="s">
        <v>2403</v>
      </c>
      <c r="C1511" s="822" t="s">
        <v>2409</v>
      </c>
      <c r="D1511" s="823" t="s">
        <v>3849</v>
      </c>
      <c r="E1511" s="824" t="s">
        <v>2423</v>
      </c>
      <c r="F1511" s="822" t="s">
        <v>2404</v>
      </c>
      <c r="G1511" s="822" t="s">
        <v>2536</v>
      </c>
      <c r="H1511" s="822" t="s">
        <v>329</v>
      </c>
      <c r="I1511" s="822" t="s">
        <v>2537</v>
      </c>
      <c r="J1511" s="822" t="s">
        <v>2538</v>
      </c>
      <c r="K1511" s="822" t="s">
        <v>1089</v>
      </c>
      <c r="L1511" s="825">
        <v>130.51</v>
      </c>
      <c r="M1511" s="825">
        <v>130.51</v>
      </c>
      <c r="N1511" s="822">
        <v>1</v>
      </c>
      <c r="O1511" s="826">
        <v>0.5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50</v>
      </c>
      <c r="B1512" s="822" t="s">
        <v>2403</v>
      </c>
      <c r="C1512" s="822" t="s">
        <v>2409</v>
      </c>
      <c r="D1512" s="823" t="s">
        <v>3849</v>
      </c>
      <c r="E1512" s="824" t="s">
        <v>2423</v>
      </c>
      <c r="F1512" s="822" t="s">
        <v>2404</v>
      </c>
      <c r="G1512" s="822" t="s">
        <v>2543</v>
      </c>
      <c r="H1512" s="822" t="s">
        <v>329</v>
      </c>
      <c r="I1512" s="822" t="s">
        <v>2544</v>
      </c>
      <c r="J1512" s="822" t="s">
        <v>1214</v>
      </c>
      <c r="K1512" s="822" t="s">
        <v>2545</v>
      </c>
      <c r="L1512" s="825">
        <v>128.69999999999999</v>
      </c>
      <c r="M1512" s="825">
        <v>900.89999999999986</v>
      </c>
      <c r="N1512" s="822">
        <v>7</v>
      </c>
      <c r="O1512" s="826">
        <v>4</v>
      </c>
      <c r="P1512" s="825">
        <v>386.09999999999997</v>
      </c>
      <c r="Q1512" s="827">
        <v>0.4285714285714286</v>
      </c>
      <c r="R1512" s="822">
        <v>3</v>
      </c>
      <c r="S1512" s="827">
        <v>0.42857142857142855</v>
      </c>
      <c r="T1512" s="826">
        <v>1.5</v>
      </c>
      <c r="U1512" s="828">
        <v>0.375</v>
      </c>
    </row>
    <row r="1513" spans="1:21" ht="14.45" customHeight="1" x14ac:dyDescent="0.2">
      <c r="A1513" s="821">
        <v>50</v>
      </c>
      <c r="B1513" s="822" t="s">
        <v>2403</v>
      </c>
      <c r="C1513" s="822" t="s">
        <v>2409</v>
      </c>
      <c r="D1513" s="823" t="s">
        <v>3849</v>
      </c>
      <c r="E1513" s="824" t="s">
        <v>2423</v>
      </c>
      <c r="F1513" s="822" t="s">
        <v>2404</v>
      </c>
      <c r="G1513" s="822" t="s">
        <v>2543</v>
      </c>
      <c r="H1513" s="822" t="s">
        <v>329</v>
      </c>
      <c r="I1513" s="822" t="s">
        <v>2776</v>
      </c>
      <c r="J1513" s="822" t="s">
        <v>1214</v>
      </c>
      <c r="K1513" s="822" t="s">
        <v>2777</v>
      </c>
      <c r="L1513" s="825">
        <v>64.349999999999994</v>
      </c>
      <c r="M1513" s="825">
        <v>64.349999999999994</v>
      </c>
      <c r="N1513" s="822">
        <v>1</v>
      </c>
      <c r="O1513" s="826">
        <v>1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50</v>
      </c>
      <c r="B1514" s="822" t="s">
        <v>2403</v>
      </c>
      <c r="C1514" s="822" t="s">
        <v>2409</v>
      </c>
      <c r="D1514" s="823" t="s">
        <v>3849</v>
      </c>
      <c r="E1514" s="824" t="s">
        <v>2423</v>
      </c>
      <c r="F1514" s="822" t="s">
        <v>2404</v>
      </c>
      <c r="G1514" s="822" t="s">
        <v>3830</v>
      </c>
      <c r="H1514" s="822" t="s">
        <v>329</v>
      </c>
      <c r="I1514" s="822" t="s">
        <v>3831</v>
      </c>
      <c r="J1514" s="822" t="s">
        <v>3832</v>
      </c>
      <c r="K1514" s="822" t="s">
        <v>3833</v>
      </c>
      <c r="L1514" s="825">
        <v>140.97</v>
      </c>
      <c r="M1514" s="825">
        <v>140.97</v>
      </c>
      <c r="N1514" s="822">
        <v>1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50</v>
      </c>
      <c r="B1515" s="822" t="s">
        <v>2403</v>
      </c>
      <c r="C1515" s="822" t="s">
        <v>2409</v>
      </c>
      <c r="D1515" s="823" t="s">
        <v>3849</v>
      </c>
      <c r="E1515" s="824" t="s">
        <v>2423</v>
      </c>
      <c r="F1515" s="822" t="s">
        <v>2404</v>
      </c>
      <c r="G1515" s="822" t="s">
        <v>2546</v>
      </c>
      <c r="H1515" s="822" t="s">
        <v>329</v>
      </c>
      <c r="I1515" s="822" t="s">
        <v>2547</v>
      </c>
      <c r="J1515" s="822" t="s">
        <v>1291</v>
      </c>
      <c r="K1515" s="822" t="s">
        <v>2548</v>
      </c>
      <c r="L1515" s="825">
        <v>42.08</v>
      </c>
      <c r="M1515" s="825">
        <v>126.24</v>
      </c>
      <c r="N1515" s="822">
        <v>3</v>
      </c>
      <c r="O1515" s="826">
        <v>1.5</v>
      </c>
      <c r="P1515" s="825">
        <v>42.08</v>
      </c>
      <c r="Q1515" s="827">
        <v>0.33333333333333331</v>
      </c>
      <c r="R1515" s="822">
        <v>1</v>
      </c>
      <c r="S1515" s="827">
        <v>0.33333333333333331</v>
      </c>
      <c r="T1515" s="826">
        <v>0.5</v>
      </c>
      <c r="U1515" s="828">
        <v>0.33333333333333331</v>
      </c>
    </row>
    <row r="1516" spans="1:21" ht="14.45" customHeight="1" x14ac:dyDescent="0.2">
      <c r="A1516" s="821">
        <v>50</v>
      </c>
      <c r="B1516" s="822" t="s">
        <v>2403</v>
      </c>
      <c r="C1516" s="822" t="s">
        <v>2409</v>
      </c>
      <c r="D1516" s="823" t="s">
        <v>3849</v>
      </c>
      <c r="E1516" s="824" t="s">
        <v>2423</v>
      </c>
      <c r="F1516" s="822" t="s">
        <v>2404</v>
      </c>
      <c r="G1516" s="822" t="s">
        <v>2549</v>
      </c>
      <c r="H1516" s="822" t="s">
        <v>329</v>
      </c>
      <c r="I1516" s="822" t="s">
        <v>2550</v>
      </c>
      <c r="J1516" s="822" t="s">
        <v>1423</v>
      </c>
      <c r="K1516" s="822" t="s">
        <v>2551</v>
      </c>
      <c r="L1516" s="825">
        <v>219.37</v>
      </c>
      <c r="M1516" s="825">
        <v>219.37</v>
      </c>
      <c r="N1516" s="822">
        <v>1</v>
      </c>
      <c r="O1516" s="826">
        <v>0.5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50</v>
      </c>
      <c r="B1517" s="822" t="s">
        <v>2403</v>
      </c>
      <c r="C1517" s="822" t="s">
        <v>2409</v>
      </c>
      <c r="D1517" s="823" t="s">
        <v>3849</v>
      </c>
      <c r="E1517" s="824" t="s">
        <v>2423</v>
      </c>
      <c r="F1517" s="822" t="s">
        <v>2404</v>
      </c>
      <c r="G1517" s="822" t="s">
        <v>2556</v>
      </c>
      <c r="H1517" s="822" t="s">
        <v>329</v>
      </c>
      <c r="I1517" s="822" t="s">
        <v>2557</v>
      </c>
      <c r="J1517" s="822" t="s">
        <v>1239</v>
      </c>
      <c r="K1517" s="822" t="s">
        <v>2558</v>
      </c>
      <c r="L1517" s="825">
        <v>79.11</v>
      </c>
      <c r="M1517" s="825">
        <v>79.11</v>
      </c>
      <c r="N1517" s="822">
        <v>1</v>
      </c>
      <c r="O1517" s="826">
        <v>0.5</v>
      </c>
      <c r="P1517" s="825">
        <v>79.11</v>
      </c>
      <c r="Q1517" s="827">
        <v>1</v>
      </c>
      <c r="R1517" s="822">
        <v>1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50</v>
      </c>
      <c r="B1518" s="822" t="s">
        <v>2403</v>
      </c>
      <c r="C1518" s="822" t="s">
        <v>2409</v>
      </c>
      <c r="D1518" s="823" t="s">
        <v>3849</v>
      </c>
      <c r="E1518" s="824" t="s">
        <v>2423</v>
      </c>
      <c r="F1518" s="822" t="s">
        <v>2404</v>
      </c>
      <c r="G1518" s="822" t="s">
        <v>2559</v>
      </c>
      <c r="H1518" s="822" t="s">
        <v>329</v>
      </c>
      <c r="I1518" s="822" t="s">
        <v>2560</v>
      </c>
      <c r="J1518" s="822" t="s">
        <v>2561</v>
      </c>
      <c r="K1518" s="822" t="s">
        <v>2562</v>
      </c>
      <c r="L1518" s="825">
        <v>93.43</v>
      </c>
      <c r="M1518" s="825">
        <v>186.86</v>
      </c>
      <c r="N1518" s="822">
        <v>2</v>
      </c>
      <c r="O1518" s="826">
        <v>1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50</v>
      </c>
      <c r="B1519" s="822" t="s">
        <v>2403</v>
      </c>
      <c r="C1519" s="822" t="s">
        <v>2409</v>
      </c>
      <c r="D1519" s="823" t="s">
        <v>3849</v>
      </c>
      <c r="E1519" s="824" t="s">
        <v>2423</v>
      </c>
      <c r="F1519" s="822" t="s">
        <v>2404</v>
      </c>
      <c r="G1519" s="822" t="s">
        <v>3834</v>
      </c>
      <c r="H1519" s="822" t="s">
        <v>329</v>
      </c>
      <c r="I1519" s="822" t="s">
        <v>3835</v>
      </c>
      <c r="J1519" s="822" t="s">
        <v>3836</v>
      </c>
      <c r="K1519" s="822" t="s">
        <v>3837</v>
      </c>
      <c r="L1519" s="825">
        <v>31.32</v>
      </c>
      <c r="M1519" s="825">
        <v>125.28</v>
      </c>
      <c r="N1519" s="822">
        <v>4</v>
      </c>
      <c r="O1519" s="826">
        <v>2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50</v>
      </c>
      <c r="B1520" s="822" t="s">
        <v>2403</v>
      </c>
      <c r="C1520" s="822" t="s">
        <v>2409</v>
      </c>
      <c r="D1520" s="823" t="s">
        <v>3849</v>
      </c>
      <c r="E1520" s="824" t="s">
        <v>2423</v>
      </c>
      <c r="F1520" s="822" t="s">
        <v>2404</v>
      </c>
      <c r="G1520" s="822" t="s">
        <v>1300</v>
      </c>
      <c r="H1520" s="822" t="s">
        <v>648</v>
      </c>
      <c r="I1520" s="822" t="s">
        <v>1934</v>
      </c>
      <c r="J1520" s="822" t="s">
        <v>1935</v>
      </c>
      <c r="K1520" s="822" t="s">
        <v>1936</v>
      </c>
      <c r="L1520" s="825">
        <v>93.75</v>
      </c>
      <c r="M1520" s="825">
        <v>93.75</v>
      </c>
      <c r="N1520" s="822">
        <v>1</v>
      </c>
      <c r="O1520" s="826">
        <v>0.5</v>
      </c>
      <c r="P1520" s="825">
        <v>93.75</v>
      </c>
      <c r="Q1520" s="827">
        <v>1</v>
      </c>
      <c r="R1520" s="822">
        <v>1</v>
      </c>
      <c r="S1520" s="827">
        <v>1</v>
      </c>
      <c r="T1520" s="826">
        <v>0.5</v>
      </c>
      <c r="U1520" s="828">
        <v>1</v>
      </c>
    </row>
    <row r="1521" spans="1:21" ht="14.45" customHeight="1" x14ac:dyDescent="0.2">
      <c r="A1521" s="821">
        <v>50</v>
      </c>
      <c r="B1521" s="822" t="s">
        <v>2403</v>
      </c>
      <c r="C1521" s="822" t="s">
        <v>2409</v>
      </c>
      <c r="D1521" s="823" t="s">
        <v>3849</v>
      </c>
      <c r="E1521" s="824" t="s">
        <v>2423</v>
      </c>
      <c r="F1521" s="822" t="s">
        <v>2404</v>
      </c>
      <c r="G1521" s="822" t="s">
        <v>2563</v>
      </c>
      <c r="H1521" s="822" t="s">
        <v>648</v>
      </c>
      <c r="I1521" s="822" t="s">
        <v>1972</v>
      </c>
      <c r="J1521" s="822" t="s">
        <v>1970</v>
      </c>
      <c r="K1521" s="822" t="s">
        <v>1973</v>
      </c>
      <c r="L1521" s="825">
        <v>1906.97</v>
      </c>
      <c r="M1521" s="825">
        <v>3813.94</v>
      </c>
      <c r="N1521" s="822">
        <v>2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50</v>
      </c>
      <c r="B1522" s="822" t="s">
        <v>2403</v>
      </c>
      <c r="C1522" s="822" t="s">
        <v>2409</v>
      </c>
      <c r="D1522" s="823" t="s">
        <v>3849</v>
      </c>
      <c r="E1522" s="824" t="s">
        <v>2423</v>
      </c>
      <c r="F1522" s="822" t="s">
        <v>2404</v>
      </c>
      <c r="G1522" s="822" t="s">
        <v>3450</v>
      </c>
      <c r="H1522" s="822" t="s">
        <v>329</v>
      </c>
      <c r="I1522" s="822" t="s">
        <v>3838</v>
      </c>
      <c r="J1522" s="822" t="s">
        <v>704</v>
      </c>
      <c r="K1522" s="822" t="s">
        <v>3839</v>
      </c>
      <c r="L1522" s="825">
        <v>87.32</v>
      </c>
      <c r="M1522" s="825">
        <v>87.32</v>
      </c>
      <c r="N1522" s="822">
        <v>1</v>
      </c>
      <c r="O1522" s="826">
        <v>0.5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50</v>
      </c>
      <c r="B1523" s="822" t="s">
        <v>2403</v>
      </c>
      <c r="C1523" s="822" t="s">
        <v>2409</v>
      </c>
      <c r="D1523" s="823" t="s">
        <v>3849</v>
      </c>
      <c r="E1523" s="824" t="s">
        <v>2423</v>
      </c>
      <c r="F1523" s="822" t="s">
        <v>2404</v>
      </c>
      <c r="G1523" s="822" t="s">
        <v>2837</v>
      </c>
      <c r="H1523" s="822" t="s">
        <v>329</v>
      </c>
      <c r="I1523" s="822" t="s">
        <v>3458</v>
      </c>
      <c r="J1523" s="822" t="s">
        <v>2839</v>
      </c>
      <c r="K1523" s="822" t="s">
        <v>3459</v>
      </c>
      <c r="L1523" s="825">
        <v>181.45</v>
      </c>
      <c r="M1523" s="825">
        <v>181.45</v>
      </c>
      <c r="N1523" s="822">
        <v>1</v>
      </c>
      <c r="O1523" s="826">
        <v>0.5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50</v>
      </c>
      <c r="B1524" s="822" t="s">
        <v>2403</v>
      </c>
      <c r="C1524" s="822" t="s">
        <v>2409</v>
      </c>
      <c r="D1524" s="823" t="s">
        <v>3849</v>
      </c>
      <c r="E1524" s="824" t="s">
        <v>2423</v>
      </c>
      <c r="F1524" s="822" t="s">
        <v>2404</v>
      </c>
      <c r="G1524" s="822" t="s">
        <v>3840</v>
      </c>
      <c r="H1524" s="822" t="s">
        <v>329</v>
      </c>
      <c r="I1524" s="822" t="s">
        <v>3841</v>
      </c>
      <c r="J1524" s="822" t="s">
        <v>3842</v>
      </c>
      <c r="K1524" s="822" t="s">
        <v>3843</v>
      </c>
      <c r="L1524" s="825">
        <v>1488.83</v>
      </c>
      <c r="M1524" s="825">
        <v>1488.83</v>
      </c>
      <c r="N1524" s="822">
        <v>1</v>
      </c>
      <c r="O1524" s="826">
        <v>0.5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50</v>
      </c>
      <c r="B1525" s="822" t="s">
        <v>2403</v>
      </c>
      <c r="C1525" s="822" t="s">
        <v>2409</v>
      </c>
      <c r="D1525" s="823" t="s">
        <v>3849</v>
      </c>
      <c r="E1525" s="824" t="s">
        <v>2423</v>
      </c>
      <c r="F1525" s="822" t="s">
        <v>2404</v>
      </c>
      <c r="G1525" s="822" t="s">
        <v>3082</v>
      </c>
      <c r="H1525" s="822" t="s">
        <v>648</v>
      </c>
      <c r="I1525" s="822" t="s">
        <v>3478</v>
      </c>
      <c r="J1525" s="822" t="s">
        <v>3479</v>
      </c>
      <c r="K1525" s="822" t="s">
        <v>3480</v>
      </c>
      <c r="L1525" s="825">
        <v>345.02</v>
      </c>
      <c r="M1525" s="825">
        <v>345.02</v>
      </c>
      <c r="N1525" s="822">
        <v>1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50</v>
      </c>
      <c r="B1526" s="822" t="s">
        <v>2403</v>
      </c>
      <c r="C1526" s="822" t="s">
        <v>2409</v>
      </c>
      <c r="D1526" s="823" t="s">
        <v>3849</v>
      </c>
      <c r="E1526" s="824" t="s">
        <v>2423</v>
      </c>
      <c r="F1526" s="822" t="s">
        <v>2404</v>
      </c>
      <c r="G1526" s="822" t="s">
        <v>2451</v>
      </c>
      <c r="H1526" s="822" t="s">
        <v>329</v>
      </c>
      <c r="I1526" s="822" t="s">
        <v>2848</v>
      </c>
      <c r="J1526" s="822" t="s">
        <v>2453</v>
      </c>
      <c r="K1526" s="822" t="s">
        <v>2849</v>
      </c>
      <c r="L1526" s="825">
        <v>66.63</v>
      </c>
      <c r="M1526" s="825">
        <v>66.63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50</v>
      </c>
      <c r="B1527" s="822" t="s">
        <v>2403</v>
      </c>
      <c r="C1527" s="822" t="s">
        <v>2409</v>
      </c>
      <c r="D1527" s="823" t="s">
        <v>3849</v>
      </c>
      <c r="E1527" s="824" t="s">
        <v>2423</v>
      </c>
      <c r="F1527" s="822" t="s">
        <v>2404</v>
      </c>
      <c r="G1527" s="822" t="s">
        <v>2447</v>
      </c>
      <c r="H1527" s="822" t="s">
        <v>648</v>
      </c>
      <c r="I1527" s="822" t="s">
        <v>2117</v>
      </c>
      <c r="J1527" s="822" t="s">
        <v>1346</v>
      </c>
      <c r="K1527" s="822" t="s">
        <v>2118</v>
      </c>
      <c r="L1527" s="825">
        <v>154.36000000000001</v>
      </c>
      <c r="M1527" s="825">
        <v>154.36000000000001</v>
      </c>
      <c r="N1527" s="822">
        <v>1</v>
      </c>
      <c r="O1527" s="826">
        <v>1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50</v>
      </c>
      <c r="B1528" s="822" t="s">
        <v>2403</v>
      </c>
      <c r="C1528" s="822" t="s">
        <v>2409</v>
      </c>
      <c r="D1528" s="823" t="s">
        <v>3849</v>
      </c>
      <c r="E1528" s="824" t="s">
        <v>2423</v>
      </c>
      <c r="F1528" s="822" t="s">
        <v>2404</v>
      </c>
      <c r="G1528" s="822" t="s">
        <v>2447</v>
      </c>
      <c r="H1528" s="822" t="s">
        <v>329</v>
      </c>
      <c r="I1528" s="822" t="s">
        <v>2566</v>
      </c>
      <c r="J1528" s="822" t="s">
        <v>1346</v>
      </c>
      <c r="K1528" s="822" t="s">
        <v>2567</v>
      </c>
      <c r="L1528" s="825">
        <v>225.06</v>
      </c>
      <c r="M1528" s="825">
        <v>675.18000000000006</v>
      </c>
      <c r="N1528" s="822">
        <v>3</v>
      </c>
      <c r="O1528" s="826">
        <v>2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50</v>
      </c>
      <c r="B1529" s="822" t="s">
        <v>2403</v>
      </c>
      <c r="C1529" s="822" t="s">
        <v>2409</v>
      </c>
      <c r="D1529" s="823" t="s">
        <v>3849</v>
      </c>
      <c r="E1529" s="824" t="s">
        <v>2423</v>
      </c>
      <c r="F1529" s="822" t="s">
        <v>2404</v>
      </c>
      <c r="G1529" s="822" t="s">
        <v>3844</v>
      </c>
      <c r="H1529" s="822" t="s">
        <v>648</v>
      </c>
      <c r="I1529" s="822" t="s">
        <v>3845</v>
      </c>
      <c r="J1529" s="822" t="s">
        <v>855</v>
      </c>
      <c r="K1529" s="822" t="s">
        <v>3846</v>
      </c>
      <c r="L1529" s="825">
        <v>0</v>
      </c>
      <c r="M1529" s="825">
        <v>0</v>
      </c>
      <c r="N1529" s="822">
        <v>1</v>
      </c>
      <c r="O1529" s="826">
        <v>0.5</v>
      </c>
      <c r="P1529" s="825"/>
      <c r="Q1529" s="827"/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50</v>
      </c>
      <c r="B1530" s="822" t="s">
        <v>2403</v>
      </c>
      <c r="C1530" s="822" t="s">
        <v>2409</v>
      </c>
      <c r="D1530" s="823" t="s">
        <v>3849</v>
      </c>
      <c r="E1530" s="824" t="s">
        <v>2423</v>
      </c>
      <c r="F1530" s="822" t="s">
        <v>2404</v>
      </c>
      <c r="G1530" s="822" t="s">
        <v>2868</v>
      </c>
      <c r="H1530" s="822" t="s">
        <v>329</v>
      </c>
      <c r="I1530" s="822" t="s">
        <v>2869</v>
      </c>
      <c r="J1530" s="822" t="s">
        <v>1577</v>
      </c>
      <c r="K1530" s="822" t="s">
        <v>1578</v>
      </c>
      <c r="L1530" s="825">
        <v>121.92</v>
      </c>
      <c r="M1530" s="825">
        <v>487.68</v>
      </c>
      <c r="N1530" s="822">
        <v>4</v>
      </c>
      <c r="O1530" s="826">
        <v>1.5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50</v>
      </c>
      <c r="B1531" s="822" t="s">
        <v>2403</v>
      </c>
      <c r="C1531" s="822" t="s">
        <v>2409</v>
      </c>
      <c r="D1531" s="823" t="s">
        <v>3849</v>
      </c>
      <c r="E1531" s="824" t="s">
        <v>2423</v>
      </c>
      <c r="F1531" s="822" t="s">
        <v>2404</v>
      </c>
      <c r="G1531" s="822" t="s">
        <v>2868</v>
      </c>
      <c r="H1531" s="822" t="s">
        <v>329</v>
      </c>
      <c r="I1531" s="822" t="s">
        <v>3847</v>
      </c>
      <c r="J1531" s="822" t="s">
        <v>1577</v>
      </c>
      <c r="K1531" s="822" t="s">
        <v>1578</v>
      </c>
      <c r="L1531" s="825">
        <v>121.92</v>
      </c>
      <c r="M1531" s="825">
        <v>365.76</v>
      </c>
      <c r="N1531" s="822">
        <v>3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50</v>
      </c>
      <c r="B1532" s="822" t="s">
        <v>2403</v>
      </c>
      <c r="C1532" s="822" t="s">
        <v>2409</v>
      </c>
      <c r="D1532" s="823" t="s">
        <v>3849</v>
      </c>
      <c r="E1532" s="824" t="s">
        <v>2423</v>
      </c>
      <c r="F1532" s="822" t="s">
        <v>2405</v>
      </c>
      <c r="G1532" s="822" t="s">
        <v>2870</v>
      </c>
      <c r="H1532" s="822" t="s">
        <v>329</v>
      </c>
      <c r="I1532" s="822" t="s">
        <v>3786</v>
      </c>
      <c r="J1532" s="822" t="s">
        <v>3089</v>
      </c>
      <c r="K1532" s="822"/>
      <c r="L1532" s="825">
        <v>0</v>
      </c>
      <c r="M1532" s="825">
        <v>0</v>
      </c>
      <c r="N1532" s="822">
        <v>4</v>
      </c>
      <c r="O1532" s="826">
        <v>4</v>
      </c>
      <c r="P1532" s="825">
        <v>0</v>
      </c>
      <c r="Q1532" s="827"/>
      <c r="R1532" s="822">
        <v>1</v>
      </c>
      <c r="S1532" s="827">
        <v>0.25</v>
      </c>
      <c r="T1532" s="826">
        <v>1</v>
      </c>
      <c r="U1532" s="828">
        <v>0.25</v>
      </c>
    </row>
    <row r="1533" spans="1:21" ht="14.45" customHeight="1" x14ac:dyDescent="0.2">
      <c r="A1533" s="821">
        <v>50</v>
      </c>
      <c r="B1533" s="822" t="s">
        <v>2403</v>
      </c>
      <c r="C1533" s="822" t="s">
        <v>2411</v>
      </c>
      <c r="D1533" s="823" t="s">
        <v>3850</v>
      </c>
      <c r="E1533" s="824" t="s">
        <v>2418</v>
      </c>
      <c r="F1533" s="822" t="s">
        <v>2404</v>
      </c>
      <c r="G1533" s="822" t="s">
        <v>2470</v>
      </c>
      <c r="H1533" s="822" t="s">
        <v>648</v>
      </c>
      <c r="I1533" s="822" t="s">
        <v>2171</v>
      </c>
      <c r="J1533" s="822" t="s">
        <v>661</v>
      </c>
      <c r="K1533" s="822" t="s">
        <v>662</v>
      </c>
      <c r="L1533" s="825">
        <v>65.28</v>
      </c>
      <c r="M1533" s="825">
        <v>65.28</v>
      </c>
      <c r="N1533" s="822">
        <v>1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50</v>
      </c>
      <c r="B1534" s="822" t="s">
        <v>2403</v>
      </c>
      <c r="C1534" s="822" t="s">
        <v>2411</v>
      </c>
      <c r="D1534" s="823" t="s">
        <v>3850</v>
      </c>
      <c r="E1534" s="824" t="s">
        <v>2418</v>
      </c>
      <c r="F1534" s="822" t="s">
        <v>2404</v>
      </c>
      <c r="G1534" s="822" t="s">
        <v>2439</v>
      </c>
      <c r="H1534" s="822" t="s">
        <v>329</v>
      </c>
      <c r="I1534" s="822" t="s">
        <v>2511</v>
      </c>
      <c r="J1534" s="822" t="s">
        <v>2512</v>
      </c>
      <c r="K1534" s="822" t="s">
        <v>2513</v>
      </c>
      <c r="L1534" s="825">
        <v>31.65</v>
      </c>
      <c r="M1534" s="825">
        <v>31.65</v>
      </c>
      <c r="N1534" s="822">
        <v>1</v>
      </c>
      <c r="O1534" s="826">
        <v>1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thickBot="1" x14ac:dyDescent="0.25">
      <c r="A1535" s="813">
        <v>50</v>
      </c>
      <c r="B1535" s="814" t="s">
        <v>2403</v>
      </c>
      <c r="C1535" s="814" t="s">
        <v>2411</v>
      </c>
      <c r="D1535" s="815" t="s">
        <v>3850</v>
      </c>
      <c r="E1535" s="816" t="s">
        <v>2418</v>
      </c>
      <c r="F1535" s="814" t="s">
        <v>2404</v>
      </c>
      <c r="G1535" s="814" t="s">
        <v>2527</v>
      </c>
      <c r="H1535" s="814" t="s">
        <v>329</v>
      </c>
      <c r="I1535" s="814" t="s">
        <v>2528</v>
      </c>
      <c r="J1535" s="814" t="s">
        <v>788</v>
      </c>
      <c r="K1535" s="814" t="s">
        <v>2529</v>
      </c>
      <c r="L1535" s="817">
        <v>27.37</v>
      </c>
      <c r="M1535" s="817">
        <v>27.37</v>
      </c>
      <c r="N1535" s="814">
        <v>1</v>
      </c>
      <c r="O1535" s="818">
        <v>1</v>
      </c>
      <c r="P1535" s="817"/>
      <c r="Q1535" s="819">
        <v>0</v>
      </c>
      <c r="R1535" s="814"/>
      <c r="S1535" s="819">
        <v>0</v>
      </c>
      <c r="T1535" s="818"/>
      <c r="U1535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7AF05AC-B67A-4099-ADA0-ADE968DC46F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3852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2427</v>
      </c>
      <c r="B5" s="225">
        <v>47725.37999999999</v>
      </c>
      <c r="C5" s="812">
        <v>0.1130107420324506</v>
      </c>
      <c r="D5" s="225">
        <v>374582.97000000119</v>
      </c>
      <c r="E5" s="812">
        <v>0.88698925796754935</v>
      </c>
      <c r="F5" s="830">
        <v>422308.3500000012</v>
      </c>
    </row>
    <row r="6" spans="1:6" ht="14.45" customHeight="1" x14ac:dyDescent="0.2">
      <c r="A6" s="836" t="s">
        <v>2425</v>
      </c>
      <c r="B6" s="831">
        <v>11567.92</v>
      </c>
      <c r="C6" s="827">
        <v>0.4002333326644279</v>
      </c>
      <c r="D6" s="831">
        <v>17335.02</v>
      </c>
      <c r="E6" s="827">
        <v>0.59976666733557205</v>
      </c>
      <c r="F6" s="832">
        <v>28902.940000000002</v>
      </c>
    </row>
    <row r="7" spans="1:6" ht="14.45" customHeight="1" x14ac:dyDescent="0.2">
      <c r="A7" s="836" t="s">
        <v>2433</v>
      </c>
      <c r="B7" s="831">
        <v>6298.97</v>
      </c>
      <c r="C7" s="827">
        <v>7.0488459711831819E-2</v>
      </c>
      <c r="D7" s="831">
        <v>83062.750000000058</v>
      </c>
      <c r="E7" s="827">
        <v>0.92951154028816818</v>
      </c>
      <c r="F7" s="832">
        <v>89361.720000000059</v>
      </c>
    </row>
    <row r="8" spans="1:6" ht="14.45" customHeight="1" x14ac:dyDescent="0.2">
      <c r="A8" s="836" t="s">
        <v>2417</v>
      </c>
      <c r="B8" s="831">
        <v>2686.99</v>
      </c>
      <c r="C8" s="827">
        <v>0.1028033235401357</v>
      </c>
      <c r="D8" s="831">
        <v>23450.2</v>
      </c>
      <c r="E8" s="827">
        <v>0.89719667645986423</v>
      </c>
      <c r="F8" s="832">
        <v>26137.190000000002</v>
      </c>
    </row>
    <row r="9" spans="1:6" ht="14.45" customHeight="1" x14ac:dyDescent="0.2">
      <c r="A9" s="836" t="s">
        <v>2424</v>
      </c>
      <c r="B9" s="831">
        <v>1868.1799999999998</v>
      </c>
      <c r="C9" s="827">
        <v>6.7401712300348873E-2</v>
      </c>
      <c r="D9" s="831">
        <v>25848.92</v>
      </c>
      <c r="E9" s="827">
        <v>0.93259828769965114</v>
      </c>
      <c r="F9" s="832">
        <v>27717.1</v>
      </c>
    </row>
    <row r="10" spans="1:6" ht="14.45" customHeight="1" x14ac:dyDescent="0.2">
      <c r="A10" s="836" t="s">
        <v>2418</v>
      </c>
      <c r="B10" s="831">
        <v>1699.7699999999998</v>
      </c>
      <c r="C10" s="827">
        <v>0.14182560932771404</v>
      </c>
      <c r="D10" s="831">
        <v>10285.16</v>
      </c>
      <c r="E10" s="827">
        <v>0.85817439067228596</v>
      </c>
      <c r="F10" s="832">
        <v>11984.93</v>
      </c>
    </row>
    <row r="11" spans="1:6" ht="14.45" customHeight="1" x14ac:dyDescent="0.2">
      <c r="A11" s="836" t="s">
        <v>2432</v>
      </c>
      <c r="B11" s="831">
        <v>1096.7</v>
      </c>
      <c r="C11" s="827">
        <v>8.3485582046831694E-2</v>
      </c>
      <c r="D11" s="831">
        <v>12039.7</v>
      </c>
      <c r="E11" s="827">
        <v>0.91651441795316824</v>
      </c>
      <c r="F11" s="832">
        <v>13136.400000000001</v>
      </c>
    </row>
    <row r="12" spans="1:6" ht="14.45" customHeight="1" x14ac:dyDescent="0.2">
      <c r="A12" s="836" t="s">
        <v>2421</v>
      </c>
      <c r="B12" s="831">
        <v>1081.2900000000002</v>
      </c>
      <c r="C12" s="827">
        <v>1.3548634949561494E-2</v>
      </c>
      <c r="D12" s="831">
        <v>78726.749999999898</v>
      </c>
      <c r="E12" s="827">
        <v>0.98645136505043862</v>
      </c>
      <c r="F12" s="832">
        <v>79808.039999999892</v>
      </c>
    </row>
    <row r="13" spans="1:6" ht="14.45" customHeight="1" x14ac:dyDescent="0.2">
      <c r="A13" s="836" t="s">
        <v>2422</v>
      </c>
      <c r="B13" s="831">
        <v>1018.4100000000001</v>
      </c>
      <c r="C13" s="827">
        <v>2.2956509743121325E-2</v>
      </c>
      <c r="D13" s="831">
        <v>43344.170000000035</v>
      </c>
      <c r="E13" s="827">
        <v>0.97704349025687864</v>
      </c>
      <c r="F13" s="832">
        <v>44362.580000000038</v>
      </c>
    </row>
    <row r="14" spans="1:6" ht="14.45" customHeight="1" x14ac:dyDescent="0.2">
      <c r="A14" s="836" t="s">
        <v>2420</v>
      </c>
      <c r="B14" s="831">
        <v>631.9</v>
      </c>
      <c r="C14" s="827">
        <v>5.757394913192624E-2</v>
      </c>
      <c r="D14" s="831">
        <v>10343.550000000003</v>
      </c>
      <c r="E14" s="827">
        <v>0.94242605086807374</v>
      </c>
      <c r="F14" s="832">
        <v>10975.450000000003</v>
      </c>
    </row>
    <row r="15" spans="1:6" ht="14.45" customHeight="1" x14ac:dyDescent="0.2">
      <c r="A15" s="836" t="s">
        <v>2423</v>
      </c>
      <c r="B15" s="831">
        <v>624.01</v>
      </c>
      <c r="C15" s="827">
        <v>4.5247198742960154E-2</v>
      </c>
      <c r="D15" s="831">
        <v>13167.119999999999</v>
      </c>
      <c r="E15" s="827">
        <v>0.95475280125703987</v>
      </c>
      <c r="F15" s="832">
        <v>13791.13</v>
      </c>
    </row>
    <row r="16" spans="1:6" ht="14.45" customHeight="1" x14ac:dyDescent="0.2">
      <c r="A16" s="836" t="s">
        <v>2430</v>
      </c>
      <c r="B16" s="831">
        <v>208.51</v>
      </c>
      <c r="C16" s="827">
        <v>5.5316936251946613E-2</v>
      </c>
      <c r="D16" s="831">
        <v>3560.86</v>
      </c>
      <c r="E16" s="827">
        <v>0.94468306374805344</v>
      </c>
      <c r="F16" s="832">
        <v>3769.37</v>
      </c>
    </row>
    <row r="17" spans="1:6" ht="14.45" customHeight="1" x14ac:dyDescent="0.2">
      <c r="A17" s="836" t="s">
        <v>2431</v>
      </c>
      <c r="B17" s="831">
        <v>189.47000000000003</v>
      </c>
      <c r="C17" s="827">
        <v>0.20556134183917027</v>
      </c>
      <c r="D17" s="831">
        <v>732.25</v>
      </c>
      <c r="E17" s="827">
        <v>0.7944386581608297</v>
      </c>
      <c r="F17" s="832">
        <v>921.72</v>
      </c>
    </row>
    <row r="18" spans="1:6" ht="14.45" customHeight="1" x14ac:dyDescent="0.2">
      <c r="A18" s="836" t="s">
        <v>2426</v>
      </c>
      <c r="B18" s="831">
        <v>105.33</v>
      </c>
      <c r="C18" s="827">
        <v>1</v>
      </c>
      <c r="D18" s="831">
        <v>0</v>
      </c>
      <c r="E18" s="827">
        <v>0</v>
      </c>
      <c r="F18" s="832">
        <v>105.33</v>
      </c>
    </row>
    <row r="19" spans="1:6" ht="14.45" customHeight="1" x14ac:dyDescent="0.2">
      <c r="A19" s="836" t="s">
        <v>2419</v>
      </c>
      <c r="B19" s="831"/>
      <c r="C19" s="827">
        <v>0</v>
      </c>
      <c r="D19" s="831">
        <v>2208.9900000000002</v>
      </c>
      <c r="E19" s="827">
        <v>1</v>
      </c>
      <c r="F19" s="832">
        <v>2208.9900000000002</v>
      </c>
    </row>
    <row r="20" spans="1:6" ht="14.45" customHeight="1" x14ac:dyDescent="0.2">
      <c r="A20" s="836" t="s">
        <v>2434</v>
      </c>
      <c r="B20" s="831"/>
      <c r="C20" s="827">
        <v>0</v>
      </c>
      <c r="D20" s="831">
        <v>154.36000000000001</v>
      </c>
      <c r="E20" s="827">
        <v>1</v>
      </c>
      <c r="F20" s="832">
        <v>154.36000000000001</v>
      </c>
    </row>
    <row r="21" spans="1:6" ht="14.45" customHeight="1" x14ac:dyDescent="0.2">
      <c r="A21" s="836" t="s">
        <v>2416</v>
      </c>
      <c r="B21" s="831"/>
      <c r="C21" s="827">
        <v>0</v>
      </c>
      <c r="D21" s="831">
        <v>84.21</v>
      </c>
      <c r="E21" s="827">
        <v>1</v>
      </c>
      <c r="F21" s="832">
        <v>84.21</v>
      </c>
    </row>
    <row r="22" spans="1:6" ht="14.45" customHeight="1" thickBot="1" x14ac:dyDescent="0.25">
      <c r="A22" s="759" t="s">
        <v>2428</v>
      </c>
      <c r="B22" s="750"/>
      <c r="C22" s="751">
        <v>0</v>
      </c>
      <c r="D22" s="750">
        <v>9984.4199999999983</v>
      </c>
      <c r="E22" s="751">
        <v>1</v>
      </c>
      <c r="F22" s="752">
        <v>9984.4199999999983</v>
      </c>
    </row>
    <row r="23" spans="1:6" ht="14.45" customHeight="1" thickBot="1" x14ac:dyDescent="0.25">
      <c r="A23" s="753" t="s">
        <v>3</v>
      </c>
      <c r="B23" s="754">
        <v>76802.83</v>
      </c>
      <c r="C23" s="755">
        <v>9.7749063294933408E-2</v>
      </c>
      <c r="D23" s="754">
        <v>708911.40000000107</v>
      </c>
      <c r="E23" s="755">
        <v>0.90225093670506618</v>
      </c>
      <c r="F23" s="756">
        <v>785714.23000000138</v>
      </c>
    </row>
    <row r="24" spans="1:6" ht="14.45" customHeight="1" thickBot="1" x14ac:dyDescent="0.25"/>
    <row r="25" spans="1:6" ht="14.45" customHeight="1" x14ac:dyDescent="0.2">
      <c r="A25" s="835" t="s">
        <v>3853</v>
      </c>
      <c r="B25" s="225">
        <v>20960.370000000003</v>
      </c>
      <c r="C25" s="812">
        <v>0.81745460984001417</v>
      </c>
      <c r="D25" s="225">
        <v>4680.6499999999996</v>
      </c>
      <c r="E25" s="812">
        <v>0.1825453901599858</v>
      </c>
      <c r="F25" s="830">
        <v>25641.020000000004</v>
      </c>
    </row>
    <row r="26" spans="1:6" ht="14.45" customHeight="1" x14ac:dyDescent="0.2">
      <c r="A26" s="836" t="s">
        <v>1847</v>
      </c>
      <c r="B26" s="831">
        <v>20897.750000000007</v>
      </c>
      <c r="C26" s="827">
        <v>0.42824249823817662</v>
      </c>
      <c r="D26" s="831">
        <v>27901.119999999992</v>
      </c>
      <c r="E26" s="827">
        <v>0.57175750176182349</v>
      </c>
      <c r="F26" s="832">
        <v>48798.869999999995</v>
      </c>
    </row>
    <row r="27" spans="1:6" ht="14.45" customHeight="1" x14ac:dyDescent="0.2">
      <c r="A27" s="836" t="s">
        <v>1837</v>
      </c>
      <c r="B27" s="831">
        <v>4043.5500000000011</v>
      </c>
      <c r="C27" s="827">
        <v>0.32624534056252141</v>
      </c>
      <c r="D27" s="831">
        <v>8350.6499999999942</v>
      </c>
      <c r="E27" s="827">
        <v>0.67375465943747859</v>
      </c>
      <c r="F27" s="832">
        <v>12394.199999999995</v>
      </c>
    </row>
    <row r="28" spans="1:6" ht="14.45" customHeight="1" x14ac:dyDescent="0.2">
      <c r="A28" s="836" t="s">
        <v>1835</v>
      </c>
      <c r="B28" s="831">
        <v>3253.1400000000003</v>
      </c>
      <c r="C28" s="827">
        <v>0.50557617351410833</v>
      </c>
      <c r="D28" s="831">
        <v>3181.3800000000006</v>
      </c>
      <c r="E28" s="827">
        <v>0.49442382648589178</v>
      </c>
      <c r="F28" s="832">
        <v>6434.52</v>
      </c>
    </row>
    <row r="29" spans="1:6" ht="14.45" customHeight="1" x14ac:dyDescent="0.2">
      <c r="A29" s="836" t="s">
        <v>3854</v>
      </c>
      <c r="B29" s="831">
        <v>2552.8000000000002</v>
      </c>
      <c r="C29" s="827">
        <v>1</v>
      </c>
      <c r="D29" s="831"/>
      <c r="E29" s="827">
        <v>0</v>
      </c>
      <c r="F29" s="832">
        <v>2552.8000000000002</v>
      </c>
    </row>
    <row r="30" spans="1:6" ht="14.45" customHeight="1" x14ac:dyDescent="0.2">
      <c r="A30" s="836" t="s">
        <v>3855</v>
      </c>
      <c r="B30" s="831">
        <v>2452.6400000000003</v>
      </c>
      <c r="C30" s="827">
        <v>0.12341047326535791</v>
      </c>
      <c r="D30" s="831">
        <v>17421.199999999997</v>
      </c>
      <c r="E30" s="827">
        <v>0.87658952673464208</v>
      </c>
      <c r="F30" s="832">
        <v>19873.839999999997</v>
      </c>
    </row>
    <row r="31" spans="1:6" ht="14.45" customHeight="1" x14ac:dyDescent="0.2">
      <c r="A31" s="836" t="s">
        <v>1839</v>
      </c>
      <c r="B31" s="831">
        <v>2269.6400000000003</v>
      </c>
      <c r="C31" s="827">
        <v>0.51408406041332577</v>
      </c>
      <c r="D31" s="831">
        <v>2145.2799999999997</v>
      </c>
      <c r="E31" s="827">
        <v>0.48591593958667423</v>
      </c>
      <c r="F31" s="832">
        <v>4414.92</v>
      </c>
    </row>
    <row r="32" spans="1:6" ht="14.45" customHeight="1" x14ac:dyDescent="0.2">
      <c r="A32" s="836" t="s">
        <v>1897</v>
      </c>
      <c r="B32" s="831">
        <v>1713.6499999999999</v>
      </c>
      <c r="C32" s="827">
        <v>1</v>
      </c>
      <c r="D32" s="831"/>
      <c r="E32" s="827">
        <v>0</v>
      </c>
      <c r="F32" s="832">
        <v>1713.6499999999999</v>
      </c>
    </row>
    <row r="33" spans="1:6" ht="14.45" customHeight="1" x14ac:dyDescent="0.2">
      <c r="A33" s="836" t="s">
        <v>1830</v>
      </c>
      <c r="B33" s="831">
        <v>1601.7599999999998</v>
      </c>
      <c r="C33" s="827">
        <v>8.2761186318073721E-2</v>
      </c>
      <c r="D33" s="831">
        <v>17752.240000000013</v>
      </c>
      <c r="E33" s="827">
        <v>0.91723881368192639</v>
      </c>
      <c r="F33" s="832">
        <v>19354.000000000011</v>
      </c>
    </row>
    <row r="34" spans="1:6" ht="14.45" customHeight="1" x14ac:dyDescent="0.2">
      <c r="A34" s="836" t="s">
        <v>3856</v>
      </c>
      <c r="B34" s="831">
        <v>1575.76</v>
      </c>
      <c r="C34" s="827">
        <v>0.44443190920475184</v>
      </c>
      <c r="D34" s="831">
        <v>1969.8</v>
      </c>
      <c r="E34" s="827">
        <v>0.55556809079524816</v>
      </c>
      <c r="F34" s="832">
        <v>3545.56</v>
      </c>
    </row>
    <row r="35" spans="1:6" ht="14.45" customHeight="1" x14ac:dyDescent="0.2">
      <c r="A35" s="836" t="s">
        <v>1833</v>
      </c>
      <c r="B35" s="831">
        <v>1572.87</v>
      </c>
      <c r="C35" s="827">
        <v>0.20000890132248206</v>
      </c>
      <c r="D35" s="831">
        <v>6291.1300000000056</v>
      </c>
      <c r="E35" s="827">
        <v>0.79999109867751794</v>
      </c>
      <c r="F35" s="832">
        <v>7864.0000000000055</v>
      </c>
    </row>
    <row r="36" spans="1:6" ht="14.45" customHeight="1" x14ac:dyDescent="0.2">
      <c r="A36" s="836" t="s">
        <v>1884</v>
      </c>
      <c r="B36" s="831">
        <v>1317.42</v>
      </c>
      <c r="C36" s="827">
        <v>0.33018624386894008</v>
      </c>
      <c r="D36" s="831">
        <v>2672.51</v>
      </c>
      <c r="E36" s="827">
        <v>0.66981375613105998</v>
      </c>
      <c r="F36" s="832">
        <v>3989.9300000000003</v>
      </c>
    </row>
    <row r="37" spans="1:6" ht="14.45" customHeight="1" x14ac:dyDescent="0.2">
      <c r="A37" s="836" t="s">
        <v>1849</v>
      </c>
      <c r="B37" s="831">
        <v>1150.5900000000001</v>
      </c>
      <c r="C37" s="827">
        <v>0.69686269759554242</v>
      </c>
      <c r="D37" s="831">
        <v>500.51</v>
      </c>
      <c r="E37" s="827">
        <v>0.30313730240445763</v>
      </c>
      <c r="F37" s="832">
        <v>1651.1000000000001</v>
      </c>
    </row>
    <row r="38" spans="1:6" ht="14.45" customHeight="1" x14ac:dyDescent="0.2">
      <c r="A38" s="836" t="s">
        <v>1877</v>
      </c>
      <c r="B38" s="831">
        <v>1018.4100000000001</v>
      </c>
      <c r="C38" s="827">
        <v>1</v>
      </c>
      <c r="D38" s="831"/>
      <c r="E38" s="827">
        <v>0</v>
      </c>
      <c r="F38" s="832">
        <v>1018.4100000000001</v>
      </c>
    </row>
    <row r="39" spans="1:6" ht="14.45" customHeight="1" x14ac:dyDescent="0.2">
      <c r="A39" s="836" t="s">
        <v>1828</v>
      </c>
      <c r="B39" s="831">
        <v>923.74</v>
      </c>
      <c r="C39" s="827">
        <v>1</v>
      </c>
      <c r="D39" s="831"/>
      <c r="E39" s="827">
        <v>0</v>
      </c>
      <c r="F39" s="832">
        <v>923.74</v>
      </c>
    </row>
    <row r="40" spans="1:6" ht="14.45" customHeight="1" x14ac:dyDescent="0.2">
      <c r="A40" s="836" t="s">
        <v>1827</v>
      </c>
      <c r="B40" s="831">
        <v>923.7</v>
      </c>
      <c r="C40" s="827">
        <v>7.8457853429823643E-2</v>
      </c>
      <c r="D40" s="831">
        <v>10849.500000000004</v>
      </c>
      <c r="E40" s="827">
        <v>0.9215421465701763</v>
      </c>
      <c r="F40" s="832">
        <v>11773.200000000004</v>
      </c>
    </row>
    <row r="41" spans="1:6" ht="14.45" customHeight="1" x14ac:dyDescent="0.2">
      <c r="A41" s="836" t="s">
        <v>1870</v>
      </c>
      <c r="B41" s="831">
        <v>768.87</v>
      </c>
      <c r="C41" s="827">
        <v>0.19775361237853711</v>
      </c>
      <c r="D41" s="831">
        <v>3119.150000000001</v>
      </c>
      <c r="E41" s="827">
        <v>0.80224638762146294</v>
      </c>
      <c r="F41" s="832">
        <v>3888.0200000000009</v>
      </c>
    </row>
    <row r="42" spans="1:6" ht="14.45" customHeight="1" x14ac:dyDescent="0.2">
      <c r="A42" s="836" t="s">
        <v>3857</v>
      </c>
      <c r="B42" s="831">
        <v>677.18</v>
      </c>
      <c r="C42" s="827">
        <v>1</v>
      </c>
      <c r="D42" s="831"/>
      <c r="E42" s="827">
        <v>0</v>
      </c>
      <c r="F42" s="832">
        <v>677.18</v>
      </c>
    </row>
    <row r="43" spans="1:6" ht="14.45" customHeight="1" x14ac:dyDescent="0.2">
      <c r="A43" s="836" t="s">
        <v>1903</v>
      </c>
      <c r="B43" s="831">
        <v>633.54999999999995</v>
      </c>
      <c r="C43" s="827">
        <v>0.25899459976534933</v>
      </c>
      <c r="D43" s="831">
        <v>1812.6400000000008</v>
      </c>
      <c r="E43" s="827">
        <v>0.74100540023465078</v>
      </c>
      <c r="F43" s="832">
        <v>2446.1900000000005</v>
      </c>
    </row>
    <row r="44" spans="1:6" ht="14.45" customHeight="1" x14ac:dyDescent="0.2">
      <c r="A44" s="836" t="s">
        <v>3858</v>
      </c>
      <c r="B44" s="831">
        <v>559.35</v>
      </c>
      <c r="C44" s="827">
        <v>5.2937669171509147E-2</v>
      </c>
      <c r="D44" s="831">
        <v>10006.85</v>
      </c>
      <c r="E44" s="827">
        <v>0.94706233082849078</v>
      </c>
      <c r="F44" s="832">
        <v>10566.2</v>
      </c>
    </row>
    <row r="45" spans="1:6" ht="14.45" customHeight="1" x14ac:dyDescent="0.2">
      <c r="A45" s="836" t="s">
        <v>3859</v>
      </c>
      <c r="B45" s="831">
        <v>553.49999999999989</v>
      </c>
      <c r="C45" s="827">
        <v>0.75001016273933241</v>
      </c>
      <c r="D45" s="831">
        <v>184.49</v>
      </c>
      <c r="E45" s="827">
        <v>0.24998983726066754</v>
      </c>
      <c r="F45" s="832">
        <v>737.9899999999999</v>
      </c>
    </row>
    <row r="46" spans="1:6" ht="14.45" customHeight="1" x14ac:dyDescent="0.2">
      <c r="A46" s="836" t="s">
        <v>3860</v>
      </c>
      <c r="B46" s="831">
        <v>539.44999999999993</v>
      </c>
      <c r="C46" s="827">
        <v>1</v>
      </c>
      <c r="D46" s="831"/>
      <c r="E46" s="827">
        <v>0</v>
      </c>
      <c r="F46" s="832">
        <v>539.44999999999993</v>
      </c>
    </row>
    <row r="47" spans="1:6" ht="14.45" customHeight="1" x14ac:dyDescent="0.2">
      <c r="A47" s="836" t="s">
        <v>1848</v>
      </c>
      <c r="B47" s="831">
        <v>523.16999999999996</v>
      </c>
      <c r="C47" s="827">
        <v>0.70841288540439529</v>
      </c>
      <c r="D47" s="831">
        <v>215.33999999999997</v>
      </c>
      <c r="E47" s="827">
        <v>0.29158711459560466</v>
      </c>
      <c r="F47" s="832">
        <v>738.51</v>
      </c>
    </row>
    <row r="48" spans="1:6" ht="14.45" customHeight="1" x14ac:dyDescent="0.2">
      <c r="A48" s="836" t="s">
        <v>3861</v>
      </c>
      <c r="B48" s="831">
        <v>487.79999999999995</v>
      </c>
      <c r="C48" s="827">
        <v>1</v>
      </c>
      <c r="D48" s="831"/>
      <c r="E48" s="827">
        <v>0</v>
      </c>
      <c r="F48" s="832">
        <v>487.79999999999995</v>
      </c>
    </row>
    <row r="49" spans="1:6" ht="14.45" customHeight="1" x14ac:dyDescent="0.2">
      <c r="A49" s="836" t="s">
        <v>3862</v>
      </c>
      <c r="B49" s="831">
        <v>480.66</v>
      </c>
      <c r="C49" s="827">
        <v>1</v>
      </c>
      <c r="D49" s="831"/>
      <c r="E49" s="827">
        <v>0</v>
      </c>
      <c r="F49" s="832">
        <v>480.66</v>
      </c>
    </row>
    <row r="50" spans="1:6" ht="14.45" customHeight="1" x14ac:dyDescent="0.2">
      <c r="A50" s="836" t="s">
        <v>1895</v>
      </c>
      <c r="B50" s="831">
        <v>473.71</v>
      </c>
      <c r="C50" s="827">
        <v>1</v>
      </c>
      <c r="D50" s="831"/>
      <c r="E50" s="827">
        <v>0</v>
      </c>
      <c r="F50" s="832">
        <v>473.71</v>
      </c>
    </row>
    <row r="51" spans="1:6" ht="14.45" customHeight="1" x14ac:dyDescent="0.2">
      <c r="A51" s="836" t="s">
        <v>1843</v>
      </c>
      <c r="B51" s="831">
        <v>413.58000000000004</v>
      </c>
      <c r="C51" s="827">
        <v>8.9489650635935239E-2</v>
      </c>
      <c r="D51" s="831">
        <v>4207.9599999999991</v>
      </c>
      <c r="E51" s="827">
        <v>0.91051034936406483</v>
      </c>
      <c r="F51" s="832">
        <v>4621.5399999999991</v>
      </c>
    </row>
    <row r="52" spans="1:6" ht="14.45" customHeight="1" x14ac:dyDescent="0.2">
      <c r="A52" s="836" t="s">
        <v>1842</v>
      </c>
      <c r="B52" s="831">
        <v>379.12</v>
      </c>
      <c r="C52" s="827">
        <v>6.7482249242177494E-2</v>
      </c>
      <c r="D52" s="831">
        <v>5238.9499999999989</v>
      </c>
      <c r="E52" s="827">
        <v>0.93251775075782251</v>
      </c>
      <c r="F52" s="832">
        <v>5618.0699999999988</v>
      </c>
    </row>
    <row r="53" spans="1:6" ht="14.45" customHeight="1" x14ac:dyDescent="0.2">
      <c r="A53" s="836" t="s">
        <v>1825</v>
      </c>
      <c r="B53" s="831">
        <v>345.65999999999997</v>
      </c>
      <c r="C53" s="827">
        <v>0.3603665592843962</v>
      </c>
      <c r="D53" s="831">
        <v>613.53</v>
      </c>
      <c r="E53" s="827">
        <v>0.6396334407156038</v>
      </c>
      <c r="F53" s="832">
        <v>959.18999999999994</v>
      </c>
    </row>
    <row r="54" spans="1:6" ht="14.45" customHeight="1" x14ac:dyDescent="0.2">
      <c r="A54" s="836" t="s">
        <v>3863</v>
      </c>
      <c r="B54" s="831">
        <v>235.09</v>
      </c>
      <c r="C54" s="827">
        <v>0.14999776684595706</v>
      </c>
      <c r="D54" s="831">
        <v>1332.1999999999998</v>
      </c>
      <c r="E54" s="827">
        <v>0.850002233154043</v>
      </c>
      <c r="F54" s="832">
        <v>1567.2899999999997</v>
      </c>
    </row>
    <row r="55" spans="1:6" ht="14.45" customHeight="1" x14ac:dyDescent="0.2">
      <c r="A55" s="836" t="s">
        <v>3864</v>
      </c>
      <c r="B55" s="831">
        <v>234.94</v>
      </c>
      <c r="C55" s="827">
        <v>0.62500665070497474</v>
      </c>
      <c r="D55" s="831">
        <v>140.96</v>
      </c>
      <c r="E55" s="827">
        <v>0.37499334929502531</v>
      </c>
      <c r="F55" s="832">
        <v>375.9</v>
      </c>
    </row>
    <row r="56" spans="1:6" ht="14.45" customHeight="1" x14ac:dyDescent="0.2">
      <c r="A56" s="836" t="s">
        <v>3865</v>
      </c>
      <c r="B56" s="831">
        <v>181.45</v>
      </c>
      <c r="C56" s="827">
        <v>1</v>
      </c>
      <c r="D56" s="831"/>
      <c r="E56" s="827">
        <v>0</v>
      </c>
      <c r="F56" s="832">
        <v>181.45</v>
      </c>
    </row>
    <row r="57" spans="1:6" ht="14.45" customHeight="1" x14ac:dyDescent="0.2">
      <c r="A57" s="836" t="s">
        <v>1879</v>
      </c>
      <c r="B57" s="831">
        <v>175.65000000000003</v>
      </c>
      <c r="C57" s="827">
        <v>8.4784623404707202E-2</v>
      </c>
      <c r="D57" s="831">
        <v>1896.0700000000002</v>
      </c>
      <c r="E57" s="827">
        <v>0.91521537659529273</v>
      </c>
      <c r="F57" s="832">
        <v>2071.7200000000003</v>
      </c>
    </row>
    <row r="58" spans="1:6" ht="14.45" customHeight="1" x14ac:dyDescent="0.2">
      <c r="A58" s="836" t="s">
        <v>1899</v>
      </c>
      <c r="B58" s="831">
        <v>154.36000000000001</v>
      </c>
      <c r="C58" s="827">
        <v>4.0151073747294819E-2</v>
      </c>
      <c r="D58" s="831">
        <v>3690.1200000000003</v>
      </c>
      <c r="E58" s="827">
        <v>0.95984892625270513</v>
      </c>
      <c r="F58" s="832">
        <v>3844.4800000000005</v>
      </c>
    </row>
    <row r="59" spans="1:6" ht="14.45" customHeight="1" x14ac:dyDescent="0.2">
      <c r="A59" s="836" t="s">
        <v>1823</v>
      </c>
      <c r="B59" s="831">
        <v>147.27000000000001</v>
      </c>
      <c r="C59" s="827">
        <v>0.12283145392673656</v>
      </c>
      <c r="D59" s="831">
        <v>1051.6899999999996</v>
      </c>
      <c r="E59" s="827">
        <v>0.87716854607326344</v>
      </c>
      <c r="F59" s="832">
        <v>1198.9599999999996</v>
      </c>
    </row>
    <row r="60" spans="1:6" ht="14.45" customHeight="1" x14ac:dyDescent="0.2">
      <c r="A60" s="836" t="s">
        <v>3866</v>
      </c>
      <c r="B60" s="831">
        <v>139.72999999999999</v>
      </c>
      <c r="C60" s="827">
        <v>7.1393535597134641E-2</v>
      </c>
      <c r="D60" s="831">
        <v>1817.45</v>
      </c>
      <c r="E60" s="827">
        <v>0.92860646440286532</v>
      </c>
      <c r="F60" s="832">
        <v>1957.18</v>
      </c>
    </row>
    <row r="61" spans="1:6" ht="14.45" customHeight="1" x14ac:dyDescent="0.2">
      <c r="A61" s="836" t="s">
        <v>1853</v>
      </c>
      <c r="B61" s="831">
        <v>134.44999999999999</v>
      </c>
      <c r="C61" s="827">
        <v>0.32733602765739883</v>
      </c>
      <c r="D61" s="831">
        <v>276.29000000000002</v>
      </c>
      <c r="E61" s="827">
        <v>0.67266397234260122</v>
      </c>
      <c r="F61" s="832">
        <v>410.74</v>
      </c>
    </row>
    <row r="62" spans="1:6" ht="14.45" customHeight="1" x14ac:dyDescent="0.2">
      <c r="A62" s="836" t="s">
        <v>1885</v>
      </c>
      <c r="B62" s="831">
        <v>123.2</v>
      </c>
      <c r="C62" s="827">
        <v>0.33378488214575996</v>
      </c>
      <c r="D62" s="831">
        <v>245.9</v>
      </c>
      <c r="E62" s="827">
        <v>0.66621511785424004</v>
      </c>
      <c r="F62" s="832">
        <v>369.1</v>
      </c>
    </row>
    <row r="63" spans="1:6" ht="14.45" customHeight="1" x14ac:dyDescent="0.2">
      <c r="A63" s="836" t="s">
        <v>3867</v>
      </c>
      <c r="B63" s="831">
        <v>79.099999999999994</v>
      </c>
      <c r="C63" s="827">
        <v>1</v>
      </c>
      <c r="D63" s="831"/>
      <c r="E63" s="827">
        <v>0</v>
      </c>
      <c r="F63" s="832">
        <v>79.099999999999994</v>
      </c>
    </row>
    <row r="64" spans="1:6" ht="14.45" customHeight="1" x14ac:dyDescent="0.2">
      <c r="A64" s="836" t="s">
        <v>3868</v>
      </c>
      <c r="B64" s="831">
        <v>59.56</v>
      </c>
      <c r="C64" s="827">
        <v>1</v>
      </c>
      <c r="D64" s="831"/>
      <c r="E64" s="827">
        <v>0</v>
      </c>
      <c r="F64" s="832">
        <v>59.56</v>
      </c>
    </row>
    <row r="65" spans="1:6" ht="14.45" customHeight="1" x14ac:dyDescent="0.2">
      <c r="A65" s="836" t="s">
        <v>3869</v>
      </c>
      <c r="B65" s="831">
        <v>41.88</v>
      </c>
      <c r="C65" s="827">
        <v>6.8497407631540219E-2</v>
      </c>
      <c r="D65" s="831">
        <v>569.53</v>
      </c>
      <c r="E65" s="827">
        <v>0.93150259236845978</v>
      </c>
      <c r="F65" s="832">
        <v>611.41</v>
      </c>
    </row>
    <row r="66" spans="1:6" ht="14.45" customHeight="1" x14ac:dyDescent="0.2">
      <c r="A66" s="836" t="s">
        <v>1838</v>
      </c>
      <c r="B66" s="831">
        <v>32.76</v>
      </c>
      <c r="C66" s="827">
        <v>8.6963446683124931E-2</v>
      </c>
      <c r="D66" s="831">
        <v>343.95000000000005</v>
      </c>
      <c r="E66" s="827">
        <v>0.91303655331687505</v>
      </c>
      <c r="F66" s="832">
        <v>376.71000000000004</v>
      </c>
    </row>
    <row r="67" spans="1:6" ht="14.45" customHeight="1" x14ac:dyDescent="0.2">
      <c r="A67" s="836" t="s">
        <v>1900</v>
      </c>
      <c r="B67" s="831"/>
      <c r="C67" s="827">
        <v>0</v>
      </c>
      <c r="D67" s="831">
        <v>956.02</v>
      </c>
      <c r="E67" s="827">
        <v>1</v>
      </c>
      <c r="F67" s="832">
        <v>956.02</v>
      </c>
    </row>
    <row r="68" spans="1:6" ht="14.45" customHeight="1" x14ac:dyDescent="0.2">
      <c r="A68" s="836" t="s">
        <v>1894</v>
      </c>
      <c r="B68" s="831"/>
      <c r="C68" s="827">
        <v>0</v>
      </c>
      <c r="D68" s="831">
        <v>332911.98000000004</v>
      </c>
      <c r="E68" s="827">
        <v>1</v>
      </c>
      <c r="F68" s="832">
        <v>332911.98000000004</v>
      </c>
    </row>
    <row r="69" spans="1:6" ht="14.45" customHeight="1" x14ac:dyDescent="0.2">
      <c r="A69" s="836" t="s">
        <v>1890</v>
      </c>
      <c r="B69" s="831"/>
      <c r="C69" s="827">
        <v>0</v>
      </c>
      <c r="D69" s="831">
        <v>127.5</v>
      </c>
      <c r="E69" s="827">
        <v>1</v>
      </c>
      <c r="F69" s="832">
        <v>127.5</v>
      </c>
    </row>
    <row r="70" spans="1:6" ht="14.45" customHeight="1" x14ac:dyDescent="0.2">
      <c r="A70" s="836" t="s">
        <v>1826</v>
      </c>
      <c r="B70" s="831"/>
      <c r="C70" s="827">
        <v>0</v>
      </c>
      <c r="D70" s="831">
        <v>72.89</v>
      </c>
      <c r="E70" s="827">
        <v>1</v>
      </c>
      <c r="F70" s="832">
        <v>72.89</v>
      </c>
    </row>
    <row r="71" spans="1:6" ht="14.45" customHeight="1" x14ac:dyDescent="0.2">
      <c r="A71" s="836" t="s">
        <v>1846</v>
      </c>
      <c r="B71" s="831"/>
      <c r="C71" s="827">
        <v>0</v>
      </c>
      <c r="D71" s="831">
        <v>2096.2000000000003</v>
      </c>
      <c r="E71" s="827">
        <v>1</v>
      </c>
      <c r="F71" s="832">
        <v>2096.2000000000003</v>
      </c>
    </row>
    <row r="72" spans="1:6" ht="14.45" customHeight="1" x14ac:dyDescent="0.2">
      <c r="A72" s="836" t="s">
        <v>3870</v>
      </c>
      <c r="B72" s="831">
        <v>0</v>
      </c>
      <c r="C72" s="827"/>
      <c r="D72" s="831"/>
      <c r="E72" s="827"/>
      <c r="F72" s="832">
        <v>0</v>
      </c>
    </row>
    <row r="73" spans="1:6" ht="14.45" customHeight="1" x14ac:dyDescent="0.2">
      <c r="A73" s="836" t="s">
        <v>1889</v>
      </c>
      <c r="B73" s="831"/>
      <c r="C73" s="827">
        <v>0</v>
      </c>
      <c r="D73" s="831">
        <v>103.8</v>
      </c>
      <c r="E73" s="827">
        <v>1</v>
      </c>
      <c r="F73" s="832">
        <v>103.8</v>
      </c>
    </row>
    <row r="74" spans="1:6" ht="14.45" customHeight="1" x14ac:dyDescent="0.2">
      <c r="A74" s="836" t="s">
        <v>1831</v>
      </c>
      <c r="B74" s="831"/>
      <c r="C74" s="827">
        <v>0</v>
      </c>
      <c r="D74" s="831">
        <v>9841.3900000000067</v>
      </c>
      <c r="E74" s="827">
        <v>1</v>
      </c>
      <c r="F74" s="832">
        <v>9841.3900000000067</v>
      </c>
    </row>
    <row r="75" spans="1:6" ht="14.45" customHeight="1" x14ac:dyDescent="0.2">
      <c r="A75" s="836" t="s">
        <v>1892</v>
      </c>
      <c r="B75" s="831"/>
      <c r="C75" s="827">
        <v>0</v>
      </c>
      <c r="D75" s="831">
        <v>293.86</v>
      </c>
      <c r="E75" s="827">
        <v>1</v>
      </c>
      <c r="F75" s="832">
        <v>293.86</v>
      </c>
    </row>
    <row r="76" spans="1:6" ht="14.45" customHeight="1" x14ac:dyDescent="0.2">
      <c r="A76" s="836" t="s">
        <v>1857</v>
      </c>
      <c r="B76" s="831"/>
      <c r="C76" s="827">
        <v>0</v>
      </c>
      <c r="D76" s="831">
        <v>1237.8999999999999</v>
      </c>
      <c r="E76" s="827">
        <v>1</v>
      </c>
      <c r="F76" s="832">
        <v>1237.8999999999999</v>
      </c>
    </row>
    <row r="77" spans="1:6" ht="14.45" customHeight="1" x14ac:dyDescent="0.2">
      <c r="A77" s="836" t="s">
        <v>1829</v>
      </c>
      <c r="B77" s="831"/>
      <c r="C77" s="827">
        <v>0</v>
      </c>
      <c r="D77" s="831">
        <v>135594.72000000003</v>
      </c>
      <c r="E77" s="827">
        <v>1</v>
      </c>
      <c r="F77" s="832">
        <v>135594.72000000003</v>
      </c>
    </row>
    <row r="78" spans="1:6" ht="14.45" customHeight="1" x14ac:dyDescent="0.2">
      <c r="A78" s="836" t="s">
        <v>1893</v>
      </c>
      <c r="B78" s="831"/>
      <c r="C78" s="827">
        <v>0</v>
      </c>
      <c r="D78" s="831">
        <v>44086.710000000014</v>
      </c>
      <c r="E78" s="827">
        <v>1</v>
      </c>
      <c r="F78" s="832">
        <v>44086.710000000014</v>
      </c>
    </row>
    <row r="79" spans="1:6" ht="14.45" customHeight="1" x14ac:dyDescent="0.2">
      <c r="A79" s="836" t="s">
        <v>3871</v>
      </c>
      <c r="B79" s="831">
        <v>0</v>
      </c>
      <c r="C79" s="827"/>
      <c r="D79" s="831"/>
      <c r="E79" s="827"/>
      <c r="F79" s="832">
        <v>0</v>
      </c>
    </row>
    <row r="80" spans="1:6" ht="14.45" customHeight="1" x14ac:dyDescent="0.2">
      <c r="A80" s="836" t="s">
        <v>1868</v>
      </c>
      <c r="B80" s="831"/>
      <c r="C80" s="827">
        <v>0</v>
      </c>
      <c r="D80" s="831">
        <v>738.6</v>
      </c>
      <c r="E80" s="827">
        <v>1</v>
      </c>
      <c r="F80" s="832">
        <v>738.6</v>
      </c>
    </row>
    <row r="81" spans="1:6" ht="14.45" customHeight="1" x14ac:dyDescent="0.2">
      <c r="A81" s="836" t="s">
        <v>1836</v>
      </c>
      <c r="B81" s="831"/>
      <c r="C81" s="827">
        <v>0</v>
      </c>
      <c r="D81" s="831">
        <v>6783.1600000000017</v>
      </c>
      <c r="E81" s="827">
        <v>1</v>
      </c>
      <c r="F81" s="832">
        <v>6783.1600000000017</v>
      </c>
    </row>
    <row r="82" spans="1:6" ht="14.45" customHeight="1" x14ac:dyDescent="0.2">
      <c r="A82" s="836" t="s">
        <v>3872</v>
      </c>
      <c r="B82" s="831">
        <v>0</v>
      </c>
      <c r="C82" s="827"/>
      <c r="D82" s="831"/>
      <c r="E82" s="827"/>
      <c r="F82" s="832">
        <v>0</v>
      </c>
    </row>
    <row r="83" spans="1:6" ht="14.45" customHeight="1" x14ac:dyDescent="0.2">
      <c r="A83" s="836" t="s">
        <v>1840</v>
      </c>
      <c r="B83" s="831"/>
      <c r="C83" s="827">
        <v>0</v>
      </c>
      <c r="D83" s="831">
        <v>1036.44</v>
      </c>
      <c r="E83" s="827">
        <v>1</v>
      </c>
      <c r="F83" s="832">
        <v>1036.44</v>
      </c>
    </row>
    <row r="84" spans="1:6" ht="14.45" customHeight="1" x14ac:dyDescent="0.2">
      <c r="A84" s="836" t="s">
        <v>3873</v>
      </c>
      <c r="B84" s="831"/>
      <c r="C84" s="827">
        <v>0</v>
      </c>
      <c r="D84" s="831">
        <v>988.75</v>
      </c>
      <c r="E84" s="827">
        <v>1</v>
      </c>
      <c r="F84" s="832">
        <v>988.75</v>
      </c>
    </row>
    <row r="85" spans="1:6" ht="14.45" customHeight="1" x14ac:dyDescent="0.2">
      <c r="A85" s="836" t="s">
        <v>3874</v>
      </c>
      <c r="B85" s="831"/>
      <c r="C85" s="827">
        <v>0</v>
      </c>
      <c r="D85" s="831">
        <v>684</v>
      </c>
      <c r="E85" s="827">
        <v>1</v>
      </c>
      <c r="F85" s="832">
        <v>684</v>
      </c>
    </row>
    <row r="86" spans="1:6" ht="14.45" customHeight="1" x14ac:dyDescent="0.2">
      <c r="A86" s="836" t="s">
        <v>1891</v>
      </c>
      <c r="B86" s="831">
        <v>0</v>
      </c>
      <c r="C86" s="827"/>
      <c r="D86" s="831">
        <v>0</v>
      </c>
      <c r="E86" s="827"/>
      <c r="F86" s="832">
        <v>0</v>
      </c>
    </row>
    <row r="87" spans="1:6" ht="14.45" customHeight="1" x14ac:dyDescent="0.2">
      <c r="A87" s="836" t="s">
        <v>1874</v>
      </c>
      <c r="B87" s="831"/>
      <c r="C87" s="827"/>
      <c r="D87" s="831">
        <v>0</v>
      </c>
      <c r="E87" s="827"/>
      <c r="F87" s="832">
        <v>0</v>
      </c>
    </row>
    <row r="88" spans="1:6" ht="14.45" customHeight="1" x14ac:dyDescent="0.2">
      <c r="A88" s="836" t="s">
        <v>3875</v>
      </c>
      <c r="B88" s="831"/>
      <c r="C88" s="827">
        <v>0</v>
      </c>
      <c r="D88" s="831">
        <v>683.06</v>
      </c>
      <c r="E88" s="827">
        <v>1</v>
      </c>
      <c r="F88" s="832">
        <v>683.06</v>
      </c>
    </row>
    <row r="89" spans="1:6" ht="14.45" customHeight="1" x14ac:dyDescent="0.2">
      <c r="A89" s="836" t="s">
        <v>1876</v>
      </c>
      <c r="B89" s="831"/>
      <c r="C89" s="827">
        <v>0</v>
      </c>
      <c r="D89" s="831">
        <v>1831.5500000000002</v>
      </c>
      <c r="E89" s="827">
        <v>1</v>
      </c>
      <c r="F89" s="832">
        <v>1831.5500000000002</v>
      </c>
    </row>
    <row r="90" spans="1:6" ht="14.45" customHeight="1" x14ac:dyDescent="0.2">
      <c r="A90" s="836" t="s">
        <v>1845</v>
      </c>
      <c r="B90" s="831"/>
      <c r="C90" s="827">
        <v>0</v>
      </c>
      <c r="D90" s="831">
        <v>10561.229999999996</v>
      </c>
      <c r="E90" s="827">
        <v>1</v>
      </c>
      <c r="F90" s="832">
        <v>10561.229999999996</v>
      </c>
    </row>
    <row r="91" spans="1:6" ht="14.45" customHeight="1" x14ac:dyDescent="0.2">
      <c r="A91" s="836" t="s">
        <v>1841</v>
      </c>
      <c r="B91" s="831"/>
      <c r="C91" s="827">
        <v>0</v>
      </c>
      <c r="D91" s="831">
        <v>6726.81</v>
      </c>
      <c r="E91" s="827">
        <v>1</v>
      </c>
      <c r="F91" s="832">
        <v>6726.81</v>
      </c>
    </row>
    <row r="92" spans="1:6" ht="14.45" customHeight="1" x14ac:dyDescent="0.2">
      <c r="A92" s="836" t="s">
        <v>1898</v>
      </c>
      <c r="B92" s="831"/>
      <c r="C92" s="827">
        <v>0</v>
      </c>
      <c r="D92" s="831">
        <v>3478.19</v>
      </c>
      <c r="E92" s="827">
        <v>1</v>
      </c>
      <c r="F92" s="832">
        <v>3478.19</v>
      </c>
    </row>
    <row r="93" spans="1:6" ht="14.45" customHeight="1" x14ac:dyDescent="0.2">
      <c r="A93" s="836" t="s">
        <v>3876</v>
      </c>
      <c r="B93" s="831"/>
      <c r="C93" s="827">
        <v>0</v>
      </c>
      <c r="D93" s="831">
        <v>234.32</v>
      </c>
      <c r="E93" s="827">
        <v>1</v>
      </c>
      <c r="F93" s="832">
        <v>234.32</v>
      </c>
    </row>
    <row r="94" spans="1:6" ht="14.45" customHeight="1" x14ac:dyDescent="0.2">
      <c r="A94" s="836" t="s">
        <v>3877</v>
      </c>
      <c r="B94" s="831"/>
      <c r="C94" s="827">
        <v>0</v>
      </c>
      <c r="D94" s="831">
        <v>913.49</v>
      </c>
      <c r="E94" s="827">
        <v>1</v>
      </c>
      <c r="F94" s="832">
        <v>913.49</v>
      </c>
    </row>
    <row r="95" spans="1:6" ht="14.45" customHeight="1" x14ac:dyDescent="0.2">
      <c r="A95" s="836" t="s">
        <v>1834</v>
      </c>
      <c r="B95" s="831"/>
      <c r="C95" s="827"/>
      <c r="D95" s="831">
        <v>0</v>
      </c>
      <c r="E95" s="827"/>
      <c r="F95" s="832">
        <v>0</v>
      </c>
    </row>
    <row r="96" spans="1:6" ht="14.45" customHeight="1" x14ac:dyDescent="0.2">
      <c r="A96" s="836" t="s">
        <v>3878</v>
      </c>
      <c r="B96" s="831"/>
      <c r="C96" s="827">
        <v>0</v>
      </c>
      <c r="D96" s="831">
        <v>77.790000000000006</v>
      </c>
      <c r="E96" s="827">
        <v>1</v>
      </c>
      <c r="F96" s="832">
        <v>77.790000000000006</v>
      </c>
    </row>
    <row r="97" spans="1:6" ht="14.45" customHeight="1" x14ac:dyDescent="0.2">
      <c r="A97" s="836" t="s">
        <v>3879</v>
      </c>
      <c r="B97" s="831"/>
      <c r="C97" s="827">
        <v>0</v>
      </c>
      <c r="D97" s="831">
        <v>4557.0800000000008</v>
      </c>
      <c r="E97" s="827">
        <v>1</v>
      </c>
      <c r="F97" s="832">
        <v>4557.0800000000008</v>
      </c>
    </row>
    <row r="98" spans="1:6" ht="14.45" customHeight="1" x14ac:dyDescent="0.2">
      <c r="A98" s="836" t="s">
        <v>3880</v>
      </c>
      <c r="B98" s="831"/>
      <c r="C98" s="827"/>
      <c r="D98" s="831">
        <v>0</v>
      </c>
      <c r="E98" s="827"/>
      <c r="F98" s="832">
        <v>0</v>
      </c>
    </row>
    <row r="99" spans="1:6" ht="14.45" customHeight="1" x14ac:dyDescent="0.2">
      <c r="A99" s="836" t="s">
        <v>1883</v>
      </c>
      <c r="B99" s="831"/>
      <c r="C99" s="827">
        <v>0</v>
      </c>
      <c r="D99" s="831">
        <v>132</v>
      </c>
      <c r="E99" s="827">
        <v>1</v>
      </c>
      <c r="F99" s="832">
        <v>132</v>
      </c>
    </row>
    <row r="100" spans="1:6" ht="14.45" customHeight="1" x14ac:dyDescent="0.2">
      <c r="A100" s="836" t="s">
        <v>1844</v>
      </c>
      <c r="B100" s="831"/>
      <c r="C100" s="827">
        <v>0</v>
      </c>
      <c r="D100" s="831">
        <v>402.08</v>
      </c>
      <c r="E100" s="827">
        <v>1</v>
      </c>
      <c r="F100" s="832">
        <v>402.08</v>
      </c>
    </row>
    <row r="101" spans="1:6" ht="14.45" customHeight="1" x14ac:dyDescent="0.2">
      <c r="A101" s="836" t="s">
        <v>3881</v>
      </c>
      <c r="B101" s="831"/>
      <c r="C101" s="827">
        <v>0</v>
      </c>
      <c r="D101" s="831">
        <v>1280.8399999999999</v>
      </c>
      <c r="E101" s="827">
        <v>1</v>
      </c>
      <c r="F101" s="832">
        <v>1280.8399999999999</v>
      </c>
    </row>
    <row r="102" spans="1:6" ht="14.45" customHeight="1" thickBot="1" x14ac:dyDescent="0.25">
      <c r="A102" s="759" t="s">
        <v>1881</v>
      </c>
      <c r="B102" s="750">
        <v>0</v>
      </c>
      <c r="C102" s="751"/>
      <c r="D102" s="750">
        <v>0</v>
      </c>
      <c r="E102" s="751"/>
      <c r="F102" s="752">
        <v>0</v>
      </c>
    </row>
    <row r="103" spans="1:6" ht="14.45" customHeight="1" thickBot="1" x14ac:dyDescent="0.25">
      <c r="A103" s="753" t="s">
        <v>3</v>
      </c>
      <c r="B103" s="754">
        <v>76802.83</v>
      </c>
      <c r="C103" s="755">
        <v>9.7749063294933616E-2</v>
      </c>
      <c r="D103" s="754">
        <v>708911.40000000014</v>
      </c>
      <c r="E103" s="755">
        <v>0.90225093670506684</v>
      </c>
      <c r="F103" s="756">
        <v>785714.22999999975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{73CF339D-441C-447B-8F07-FF24D298F2D7}</x14:id>
        </ext>
      </extLst>
    </cfRule>
  </conditionalFormatting>
  <conditionalFormatting sqref="F25:F10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{501BCE87-1000-4AE9-A48B-9DD0E8FA9456}</x14:id>
        </ext>
      </extLst>
    </cfRule>
  </conditionalFormatting>
  <hyperlinks>
    <hyperlink ref="A2" location="Obsah!A1" display="Zpět na Obsah  KL 01  1.-4.měsíc" xr:uid="{8C084282-786E-4674-A0EE-6E9431BD376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CF339D-441C-447B-8F07-FF24D298F2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501BCE87-1000-4AE9-A48B-9DD0E8FA94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F25:F102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3911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506</v>
      </c>
      <c r="G3" s="47">
        <f>SUBTOTAL(9,G6:G1048576)</f>
        <v>76802.830000000016</v>
      </c>
      <c r="H3" s="48">
        <f>IF(M3=0,0,G3/M3)</f>
        <v>9.774906329493363E-2</v>
      </c>
      <c r="I3" s="47">
        <f>SUBTOTAL(9,I6:I1048576)</f>
        <v>2051</v>
      </c>
      <c r="J3" s="47">
        <f>SUBTOTAL(9,J6:J1048576)</f>
        <v>708911.39999999956</v>
      </c>
      <c r="K3" s="48">
        <f>IF(M3=0,0,J3/M3)</f>
        <v>0.90225093670506618</v>
      </c>
      <c r="L3" s="47">
        <f>SUBTOTAL(9,L6:L1048576)</f>
        <v>2557</v>
      </c>
      <c r="M3" s="49">
        <f>SUBTOTAL(9,M6:M1048576)</f>
        <v>785714.22999999975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2416</v>
      </c>
      <c r="B6" s="807" t="s">
        <v>2122</v>
      </c>
      <c r="C6" s="807" t="s">
        <v>2436</v>
      </c>
      <c r="D6" s="807" t="s">
        <v>1311</v>
      </c>
      <c r="E6" s="807" t="s">
        <v>2437</v>
      </c>
      <c r="F6" s="225"/>
      <c r="G6" s="225"/>
      <c r="H6" s="812">
        <v>0</v>
      </c>
      <c r="I6" s="225">
        <v>1</v>
      </c>
      <c r="J6" s="225">
        <v>84.21</v>
      </c>
      <c r="K6" s="812">
        <v>1</v>
      </c>
      <c r="L6" s="225">
        <v>1</v>
      </c>
      <c r="M6" s="830">
        <v>84.21</v>
      </c>
    </row>
    <row r="7" spans="1:13" ht="14.45" customHeight="1" x14ac:dyDescent="0.2">
      <c r="A7" s="821" t="s">
        <v>2417</v>
      </c>
      <c r="B7" s="822" t="s">
        <v>1906</v>
      </c>
      <c r="C7" s="822" t="s">
        <v>2530</v>
      </c>
      <c r="D7" s="822" t="s">
        <v>788</v>
      </c>
      <c r="E7" s="822" t="s">
        <v>2531</v>
      </c>
      <c r="F7" s="831"/>
      <c r="G7" s="831"/>
      <c r="H7" s="827">
        <v>0</v>
      </c>
      <c r="I7" s="831">
        <v>3</v>
      </c>
      <c r="J7" s="831">
        <v>56.17</v>
      </c>
      <c r="K7" s="827">
        <v>1</v>
      </c>
      <c r="L7" s="831">
        <v>3</v>
      </c>
      <c r="M7" s="832">
        <v>56.17</v>
      </c>
    </row>
    <row r="8" spans="1:13" ht="14.45" customHeight="1" x14ac:dyDescent="0.2">
      <c r="A8" s="821" t="s">
        <v>2417</v>
      </c>
      <c r="B8" s="822" t="s">
        <v>1928</v>
      </c>
      <c r="C8" s="822" t="s">
        <v>1932</v>
      </c>
      <c r="D8" s="822" t="s">
        <v>1930</v>
      </c>
      <c r="E8" s="822" t="s">
        <v>1057</v>
      </c>
      <c r="F8" s="831"/>
      <c r="G8" s="831"/>
      <c r="H8" s="827">
        <v>0</v>
      </c>
      <c r="I8" s="831">
        <v>1</v>
      </c>
      <c r="J8" s="831">
        <v>31.23</v>
      </c>
      <c r="K8" s="827">
        <v>1</v>
      </c>
      <c r="L8" s="831">
        <v>1</v>
      </c>
      <c r="M8" s="832">
        <v>31.23</v>
      </c>
    </row>
    <row r="9" spans="1:13" ht="14.45" customHeight="1" x14ac:dyDescent="0.2">
      <c r="A9" s="821" t="s">
        <v>2417</v>
      </c>
      <c r="B9" s="822" t="s">
        <v>1933</v>
      </c>
      <c r="C9" s="822" t="s">
        <v>1934</v>
      </c>
      <c r="D9" s="822" t="s">
        <v>1935</v>
      </c>
      <c r="E9" s="822" t="s">
        <v>1936</v>
      </c>
      <c r="F9" s="831"/>
      <c r="G9" s="831"/>
      <c r="H9" s="827">
        <v>0</v>
      </c>
      <c r="I9" s="831">
        <v>2</v>
      </c>
      <c r="J9" s="831">
        <v>187.5</v>
      </c>
      <c r="K9" s="827">
        <v>1</v>
      </c>
      <c r="L9" s="831">
        <v>2</v>
      </c>
      <c r="M9" s="832">
        <v>187.5</v>
      </c>
    </row>
    <row r="10" spans="1:13" ht="14.45" customHeight="1" x14ac:dyDescent="0.2">
      <c r="A10" s="821" t="s">
        <v>2417</v>
      </c>
      <c r="B10" s="822" t="s">
        <v>1933</v>
      </c>
      <c r="C10" s="822" t="s">
        <v>1937</v>
      </c>
      <c r="D10" s="822" t="s">
        <v>1935</v>
      </c>
      <c r="E10" s="822" t="s">
        <v>1938</v>
      </c>
      <c r="F10" s="831"/>
      <c r="G10" s="831"/>
      <c r="H10" s="827">
        <v>0</v>
      </c>
      <c r="I10" s="831">
        <v>2</v>
      </c>
      <c r="J10" s="831">
        <v>369.48</v>
      </c>
      <c r="K10" s="827">
        <v>1</v>
      </c>
      <c r="L10" s="831">
        <v>2</v>
      </c>
      <c r="M10" s="832">
        <v>369.48</v>
      </c>
    </row>
    <row r="11" spans="1:13" ht="14.45" customHeight="1" x14ac:dyDescent="0.2">
      <c r="A11" s="821" t="s">
        <v>2417</v>
      </c>
      <c r="B11" s="822" t="s">
        <v>1933</v>
      </c>
      <c r="C11" s="822" t="s">
        <v>1939</v>
      </c>
      <c r="D11" s="822" t="s">
        <v>1940</v>
      </c>
      <c r="E11" s="822" t="s">
        <v>1941</v>
      </c>
      <c r="F11" s="831"/>
      <c r="G11" s="831"/>
      <c r="H11" s="827">
        <v>0</v>
      </c>
      <c r="I11" s="831">
        <v>3</v>
      </c>
      <c r="J11" s="831">
        <v>361.83</v>
      </c>
      <c r="K11" s="827">
        <v>1</v>
      </c>
      <c r="L11" s="831">
        <v>3</v>
      </c>
      <c r="M11" s="832">
        <v>361.83</v>
      </c>
    </row>
    <row r="12" spans="1:13" ht="14.45" customHeight="1" x14ac:dyDescent="0.2">
      <c r="A12" s="821" t="s">
        <v>2417</v>
      </c>
      <c r="B12" s="822" t="s">
        <v>1933</v>
      </c>
      <c r="C12" s="822" t="s">
        <v>2940</v>
      </c>
      <c r="D12" s="822" t="s">
        <v>1940</v>
      </c>
      <c r="E12" s="822" t="s">
        <v>2062</v>
      </c>
      <c r="F12" s="831">
        <v>3</v>
      </c>
      <c r="G12" s="831">
        <v>554.22</v>
      </c>
      <c r="H12" s="827">
        <v>1</v>
      </c>
      <c r="I12" s="831"/>
      <c r="J12" s="831"/>
      <c r="K12" s="827">
        <v>0</v>
      </c>
      <c r="L12" s="831">
        <v>3</v>
      </c>
      <c r="M12" s="832">
        <v>554.22</v>
      </c>
    </row>
    <row r="13" spans="1:13" ht="14.45" customHeight="1" x14ac:dyDescent="0.2">
      <c r="A13" s="821" t="s">
        <v>2417</v>
      </c>
      <c r="B13" s="822" t="s">
        <v>1947</v>
      </c>
      <c r="C13" s="822" t="s">
        <v>1948</v>
      </c>
      <c r="D13" s="822" t="s">
        <v>933</v>
      </c>
      <c r="E13" s="822" t="s">
        <v>1949</v>
      </c>
      <c r="F13" s="831"/>
      <c r="G13" s="831"/>
      <c r="H13" s="827">
        <v>0</v>
      </c>
      <c r="I13" s="831">
        <v>1</v>
      </c>
      <c r="J13" s="831">
        <v>1385.62</v>
      </c>
      <c r="K13" s="827">
        <v>1</v>
      </c>
      <c r="L13" s="831">
        <v>1</v>
      </c>
      <c r="M13" s="832">
        <v>1385.62</v>
      </c>
    </row>
    <row r="14" spans="1:13" ht="14.45" customHeight="1" x14ac:dyDescent="0.2">
      <c r="A14" s="821" t="s">
        <v>2417</v>
      </c>
      <c r="B14" s="822" t="s">
        <v>1947</v>
      </c>
      <c r="C14" s="822" t="s">
        <v>1960</v>
      </c>
      <c r="D14" s="822" t="s">
        <v>927</v>
      </c>
      <c r="E14" s="822" t="s">
        <v>1961</v>
      </c>
      <c r="F14" s="831"/>
      <c r="G14" s="831"/>
      <c r="H14" s="827">
        <v>0</v>
      </c>
      <c r="I14" s="831">
        <v>1</v>
      </c>
      <c r="J14" s="831">
        <v>490.89</v>
      </c>
      <c r="K14" s="827">
        <v>1</v>
      </c>
      <c r="L14" s="831">
        <v>1</v>
      </c>
      <c r="M14" s="832">
        <v>490.89</v>
      </c>
    </row>
    <row r="15" spans="1:13" ht="14.45" customHeight="1" x14ac:dyDescent="0.2">
      <c r="A15" s="821" t="s">
        <v>2417</v>
      </c>
      <c r="B15" s="822" t="s">
        <v>1947</v>
      </c>
      <c r="C15" s="822" t="s">
        <v>1950</v>
      </c>
      <c r="D15" s="822" t="s">
        <v>933</v>
      </c>
      <c r="E15" s="822" t="s">
        <v>1951</v>
      </c>
      <c r="F15" s="831"/>
      <c r="G15" s="831"/>
      <c r="H15" s="827">
        <v>0</v>
      </c>
      <c r="I15" s="831">
        <v>3</v>
      </c>
      <c r="J15" s="831">
        <v>5542.47</v>
      </c>
      <c r="K15" s="827">
        <v>1</v>
      </c>
      <c r="L15" s="831">
        <v>3</v>
      </c>
      <c r="M15" s="832">
        <v>5542.47</v>
      </c>
    </row>
    <row r="16" spans="1:13" ht="14.45" customHeight="1" x14ac:dyDescent="0.2">
      <c r="A16" s="821" t="s">
        <v>2417</v>
      </c>
      <c r="B16" s="822" t="s">
        <v>1947</v>
      </c>
      <c r="C16" s="822" t="s">
        <v>1958</v>
      </c>
      <c r="D16" s="822" t="s">
        <v>927</v>
      </c>
      <c r="E16" s="822" t="s">
        <v>1959</v>
      </c>
      <c r="F16" s="831"/>
      <c r="G16" s="831"/>
      <c r="H16" s="827">
        <v>0</v>
      </c>
      <c r="I16" s="831">
        <v>1</v>
      </c>
      <c r="J16" s="831">
        <v>1154.68</v>
      </c>
      <c r="K16" s="827">
        <v>1</v>
      </c>
      <c r="L16" s="831">
        <v>1</v>
      </c>
      <c r="M16" s="832">
        <v>1154.68</v>
      </c>
    </row>
    <row r="17" spans="1:13" ht="14.45" customHeight="1" x14ac:dyDescent="0.2">
      <c r="A17" s="821" t="s">
        <v>2417</v>
      </c>
      <c r="B17" s="822" t="s">
        <v>1947</v>
      </c>
      <c r="C17" s="822" t="s">
        <v>1952</v>
      </c>
      <c r="D17" s="822" t="s">
        <v>927</v>
      </c>
      <c r="E17" s="822" t="s">
        <v>1953</v>
      </c>
      <c r="F17" s="831"/>
      <c r="G17" s="831"/>
      <c r="H17" s="827">
        <v>0</v>
      </c>
      <c r="I17" s="831">
        <v>1</v>
      </c>
      <c r="J17" s="831">
        <v>923.74</v>
      </c>
      <c r="K17" s="827">
        <v>1</v>
      </c>
      <c r="L17" s="831">
        <v>1</v>
      </c>
      <c r="M17" s="832">
        <v>923.74</v>
      </c>
    </row>
    <row r="18" spans="1:13" ht="14.45" customHeight="1" x14ac:dyDescent="0.2">
      <c r="A18" s="821" t="s">
        <v>2417</v>
      </c>
      <c r="B18" s="822" t="s">
        <v>1962</v>
      </c>
      <c r="C18" s="822" t="s">
        <v>1963</v>
      </c>
      <c r="D18" s="822" t="s">
        <v>1964</v>
      </c>
      <c r="E18" s="822" t="s">
        <v>1965</v>
      </c>
      <c r="F18" s="831"/>
      <c r="G18" s="831"/>
      <c r="H18" s="827">
        <v>0</v>
      </c>
      <c r="I18" s="831">
        <v>12</v>
      </c>
      <c r="J18" s="831">
        <v>1121.1600000000001</v>
      </c>
      <c r="K18" s="827">
        <v>1</v>
      </c>
      <c r="L18" s="831">
        <v>12</v>
      </c>
      <c r="M18" s="832">
        <v>1121.1600000000001</v>
      </c>
    </row>
    <row r="19" spans="1:13" ht="14.45" customHeight="1" x14ac:dyDescent="0.2">
      <c r="A19" s="821" t="s">
        <v>2417</v>
      </c>
      <c r="B19" s="822" t="s">
        <v>1962</v>
      </c>
      <c r="C19" s="822" t="s">
        <v>1966</v>
      </c>
      <c r="D19" s="822" t="s">
        <v>1964</v>
      </c>
      <c r="E19" s="822" t="s">
        <v>1967</v>
      </c>
      <c r="F19" s="831"/>
      <c r="G19" s="831"/>
      <c r="H19" s="827">
        <v>0</v>
      </c>
      <c r="I19" s="831">
        <v>2</v>
      </c>
      <c r="J19" s="831">
        <v>373.74</v>
      </c>
      <c r="K19" s="827">
        <v>1</v>
      </c>
      <c r="L19" s="831">
        <v>2</v>
      </c>
      <c r="M19" s="832">
        <v>373.74</v>
      </c>
    </row>
    <row r="20" spans="1:13" ht="14.45" customHeight="1" x14ac:dyDescent="0.2">
      <c r="A20" s="821" t="s">
        <v>2417</v>
      </c>
      <c r="B20" s="822" t="s">
        <v>1962</v>
      </c>
      <c r="C20" s="822" t="s">
        <v>3691</v>
      </c>
      <c r="D20" s="822" t="s">
        <v>2909</v>
      </c>
      <c r="E20" s="822" t="s">
        <v>3575</v>
      </c>
      <c r="F20" s="831">
        <v>3</v>
      </c>
      <c r="G20" s="831">
        <v>300.33</v>
      </c>
      <c r="H20" s="827">
        <v>1</v>
      </c>
      <c r="I20" s="831"/>
      <c r="J20" s="831"/>
      <c r="K20" s="827">
        <v>0</v>
      </c>
      <c r="L20" s="831">
        <v>3</v>
      </c>
      <c r="M20" s="832">
        <v>300.33</v>
      </c>
    </row>
    <row r="21" spans="1:13" ht="14.45" customHeight="1" x14ac:dyDescent="0.2">
      <c r="A21" s="821" t="s">
        <v>2417</v>
      </c>
      <c r="B21" s="822" t="s">
        <v>1974</v>
      </c>
      <c r="C21" s="822" t="s">
        <v>1977</v>
      </c>
      <c r="D21" s="822" t="s">
        <v>796</v>
      </c>
      <c r="E21" s="822" t="s">
        <v>1978</v>
      </c>
      <c r="F21" s="831"/>
      <c r="G21" s="831"/>
      <c r="H21" s="827">
        <v>0</v>
      </c>
      <c r="I21" s="831">
        <v>16</v>
      </c>
      <c r="J21" s="831">
        <v>1280.1600000000001</v>
      </c>
      <c r="K21" s="827">
        <v>1</v>
      </c>
      <c r="L21" s="831">
        <v>16</v>
      </c>
      <c r="M21" s="832">
        <v>1280.1600000000001</v>
      </c>
    </row>
    <row r="22" spans="1:13" ht="14.45" customHeight="1" x14ac:dyDescent="0.2">
      <c r="A22" s="821" t="s">
        <v>2417</v>
      </c>
      <c r="B22" s="822" t="s">
        <v>1990</v>
      </c>
      <c r="C22" s="822" t="s">
        <v>1993</v>
      </c>
      <c r="D22" s="822" t="s">
        <v>1994</v>
      </c>
      <c r="E22" s="822" t="s">
        <v>1995</v>
      </c>
      <c r="F22" s="831"/>
      <c r="G22" s="831"/>
      <c r="H22" s="827">
        <v>0</v>
      </c>
      <c r="I22" s="831">
        <v>5</v>
      </c>
      <c r="J22" s="831">
        <v>212.55</v>
      </c>
      <c r="K22" s="827">
        <v>1</v>
      </c>
      <c r="L22" s="831">
        <v>5</v>
      </c>
      <c r="M22" s="832">
        <v>212.55</v>
      </c>
    </row>
    <row r="23" spans="1:13" ht="14.45" customHeight="1" x14ac:dyDescent="0.2">
      <c r="A23" s="821" t="s">
        <v>2417</v>
      </c>
      <c r="B23" s="822" t="s">
        <v>1990</v>
      </c>
      <c r="C23" s="822" t="s">
        <v>2000</v>
      </c>
      <c r="D23" s="822" t="s">
        <v>935</v>
      </c>
      <c r="E23" s="822" t="s">
        <v>1995</v>
      </c>
      <c r="F23" s="831">
        <v>4</v>
      </c>
      <c r="G23" s="831">
        <v>170.04</v>
      </c>
      <c r="H23" s="827">
        <v>1</v>
      </c>
      <c r="I23" s="831"/>
      <c r="J23" s="831"/>
      <c r="K23" s="827">
        <v>0</v>
      </c>
      <c r="L23" s="831">
        <v>4</v>
      </c>
      <c r="M23" s="832">
        <v>170.04</v>
      </c>
    </row>
    <row r="24" spans="1:13" ht="14.45" customHeight="1" x14ac:dyDescent="0.2">
      <c r="A24" s="821" t="s">
        <v>2417</v>
      </c>
      <c r="B24" s="822" t="s">
        <v>1990</v>
      </c>
      <c r="C24" s="822" t="s">
        <v>3749</v>
      </c>
      <c r="D24" s="822" t="s">
        <v>3750</v>
      </c>
      <c r="E24" s="822" t="s">
        <v>1995</v>
      </c>
      <c r="F24" s="831">
        <v>1</v>
      </c>
      <c r="G24" s="831">
        <v>42.51</v>
      </c>
      <c r="H24" s="827">
        <v>1</v>
      </c>
      <c r="I24" s="831"/>
      <c r="J24" s="831"/>
      <c r="K24" s="827">
        <v>0</v>
      </c>
      <c r="L24" s="831">
        <v>1</v>
      </c>
      <c r="M24" s="832">
        <v>42.51</v>
      </c>
    </row>
    <row r="25" spans="1:13" ht="14.45" customHeight="1" x14ac:dyDescent="0.2">
      <c r="A25" s="821" t="s">
        <v>2417</v>
      </c>
      <c r="B25" s="822" t="s">
        <v>2010</v>
      </c>
      <c r="C25" s="822" t="s">
        <v>2461</v>
      </c>
      <c r="D25" s="822" t="s">
        <v>712</v>
      </c>
      <c r="E25" s="822" t="s">
        <v>716</v>
      </c>
      <c r="F25" s="831">
        <v>5</v>
      </c>
      <c r="G25" s="831">
        <v>53.25</v>
      </c>
      <c r="H25" s="827">
        <v>1</v>
      </c>
      <c r="I25" s="831"/>
      <c r="J25" s="831"/>
      <c r="K25" s="827">
        <v>0</v>
      </c>
      <c r="L25" s="831">
        <v>5</v>
      </c>
      <c r="M25" s="832">
        <v>53.25</v>
      </c>
    </row>
    <row r="26" spans="1:13" ht="14.45" customHeight="1" x14ac:dyDescent="0.2">
      <c r="A26" s="821" t="s">
        <v>2417</v>
      </c>
      <c r="B26" s="822" t="s">
        <v>2010</v>
      </c>
      <c r="C26" s="822" t="s">
        <v>3761</v>
      </c>
      <c r="D26" s="822" t="s">
        <v>712</v>
      </c>
      <c r="E26" s="822" t="s">
        <v>2520</v>
      </c>
      <c r="F26" s="831">
        <v>2</v>
      </c>
      <c r="G26" s="831">
        <v>35.119999999999997</v>
      </c>
      <c r="H26" s="827">
        <v>1</v>
      </c>
      <c r="I26" s="831"/>
      <c r="J26" s="831"/>
      <c r="K26" s="827">
        <v>0</v>
      </c>
      <c r="L26" s="831">
        <v>2</v>
      </c>
      <c r="M26" s="832">
        <v>35.119999999999997</v>
      </c>
    </row>
    <row r="27" spans="1:13" ht="14.45" customHeight="1" x14ac:dyDescent="0.2">
      <c r="A27" s="821" t="s">
        <v>2417</v>
      </c>
      <c r="B27" s="822" t="s">
        <v>2010</v>
      </c>
      <c r="C27" s="822" t="s">
        <v>3762</v>
      </c>
      <c r="D27" s="822" t="s">
        <v>712</v>
      </c>
      <c r="E27" s="822" t="s">
        <v>3763</v>
      </c>
      <c r="F27" s="831">
        <v>1</v>
      </c>
      <c r="G27" s="831">
        <v>70.23</v>
      </c>
      <c r="H27" s="827">
        <v>1</v>
      </c>
      <c r="I27" s="831"/>
      <c r="J27" s="831"/>
      <c r="K27" s="827">
        <v>0</v>
      </c>
      <c r="L27" s="831">
        <v>1</v>
      </c>
      <c r="M27" s="832">
        <v>70.23</v>
      </c>
    </row>
    <row r="28" spans="1:13" ht="14.45" customHeight="1" x14ac:dyDescent="0.2">
      <c r="A28" s="821" t="s">
        <v>2417</v>
      </c>
      <c r="B28" s="822" t="s">
        <v>2010</v>
      </c>
      <c r="C28" s="822" t="s">
        <v>2013</v>
      </c>
      <c r="D28" s="822" t="s">
        <v>712</v>
      </c>
      <c r="E28" s="822" t="s">
        <v>2014</v>
      </c>
      <c r="F28" s="831"/>
      <c r="G28" s="831"/>
      <c r="H28" s="827">
        <v>0</v>
      </c>
      <c r="I28" s="831">
        <v>1</v>
      </c>
      <c r="J28" s="831">
        <v>35.11</v>
      </c>
      <c r="K28" s="827">
        <v>1</v>
      </c>
      <c r="L28" s="831">
        <v>1</v>
      </c>
      <c r="M28" s="832">
        <v>35.11</v>
      </c>
    </row>
    <row r="29" spans="1:13" ht="14.45" customHeight="1" x14ac:dyDescent="0.2">
      <c r="A29" s="821" t="s">
        <v>2417</v>
      </c>
      <c r="B29" s="822" t="s">
        <v>2025</v>
      </c>
      <c r="C29" s="822" t="s">
        <v>2490</v>
      </c>
      <c r="D29" s="822" t="s">
        <v>2491</v>
      </c>
      <c r="E29" s="822" t="s">
        <v>736</v>
      </c>
      <c r="F29" s="831">
        <v>1</v>
      </c>
      <c r="G29" s="831">
        <v>35.11</v>
      </c>
      <c r="H29" s="827">
        <v>1</v>
      </c>
      <c r="I29" s="831"/>
      <c r="J29" s="831"/>
      <c r="K29" s="827">
        <v>0</v>
      </c>
      <c r="L29" s="831">
        <v>1</v>
      </c>
      <c r="M29" s="832">
        <v>35.11</v>
      </c>
    </row>
    <row r="30" spans="1:13" ht="14.45" customHeight="1" x14ac:dyDescent="0.2">
      <c r="A30" s="821" t="s">
        <v>2417</v>
      </c>
      <c r="B30" s="822" t="s">
        <v>2025</v>
      </c>
      <c r="C30" s="822" t="s">
        <v>2494</v>
      </c>
      <c r="D30" s="822" t="s">
        <v>2030</v>
      </c>
      <c r="E30" s="822"/>
      <c r="F30" s="831">
        <v>4</v>
      </c>
      <c r="G30" s="831">
        <v>140.44</v>
      </c>
      <c r="H30" s="827">
        <v>1</v>
      </c>
      <c r="I30" s="831"/>
      <c r="J30" s="831"/>
      <c r="K30" s="827">
        <v>0</v>
      </c>
      <c r="L30" s="831">
        <v>4</v>
      </c>
      <c r="M30" s="832">
        <v>140.44</v>
      </c>
    </row>
    <row r="31" spans="1:13" ht="14.45" customHeight="1" x14ac:dyDescent="0.2">
      <c r="A31" s="821" t="s">
        <v>2417</v>
      </c>
      <c r="B31" s="822" t="s">
        <v>2025</v>
      </c>
      <c r="C31" s="822" t="s">
        <v>3741</v>
      </c>
      <c r="D31" s="822" t="s">
        <v>2030</v>
      </c>
      <c r="E31" s="822" t="s">
        <v>732</v>
      </c>
      <c r="F31" s="831">
        <v>1</v>
      </c>
      <c r="G31" s="831">
        <v>70.23</v>
      </c>
      <c r="H31" s="827">
        <v>1</v>
      </c>
      <c r="I31" s="831"/>
      <c r="J31" s="831"/>
      <c r="K31" s="827">
        <v>0</v>
      </c>
      <c r="L31" s="831">
        <v>1</v>
      </c>
      <c r="M31" s="832">
        <v>70.23</v>
      </c>
    </row>
    <row r="32" spans="1:13" ht="14.45" customHeight="1" x14ac:dyDescent="0.2">
      <c r="A32" s="821" t="s">
        <v>2417</v>
      </c>
      <c r="B32" s="822" t="s">
        <v>2025</v>
      </c>
      <c r="C32" s="822" t="s">
        <v>2492</v>
      </c>
      <c r="D32" s="822" t="s">
        <v>2030</v>
      </c>
      <c r="E32" s="822"/>
      <c r="F32" s="831">
        <v>4</v>
      </c>
      <c r="G32" s="831">
        <v>70.239999999999995</v>
      </c>
      <c r="H32" s="827">
        <v>1</v>
      </c>
      <c r="I32" s="831"/>
      <c r="J32" s="831"/>
      <c r="K32" s="827">
        <v>0</v>
      </c>
      <c r="L32" s="831">
        <v>4</v>
      </c>
      <c r="M32" s="832">
        <v>70.239999999999995</v>
      </c>
    </row>
    <row r="33" spans="1:13" ht="14.45" customHeight="1" x14ac:dyDescent="0.2">
      <c r="A33" s="821" t="s">
        <v>2417</v>
      </c>
      <c r="B33" s="822" t="s">
        <v>2025</v>
      </c>
      <c r="C33" s="822" t="s">
        <v>2029</v>
      </c>
      <c r="D33" s="822" t="s">
        <v>2030</v>
      </c>
      <c r="E33" s="822" t="s">
        <v>734</v>
      </c>
      <c r="F33" s="831">
        <v>2</v>
      </c>
      <c r="G33" s="831">
        <v>35.119999999999997</v>
      </c>
      <c r="H33" s="827">
        <v>1</v>
      </c>
      <c r="I33" s="831"/>
      <c r="J33" s="831"/>
      <c r="K33" s="827">
        <v>0</v>
      </c>
      <c r="L33" s="831">
        <v>2</v>
      </c>
      <c r="M33" s="832">
        <v>35.119999999999997</v>
      </c>
    </row>
    <row r="34" spans="1:13" ht="14.45" customHeight="1" x14ac:dyDescent="0.2">
      <c r="A34" s="821" t="s">
        <v>2417</v>
      </c>
      <c r="B34" s="822" t="s">
        <v>2025</v>
      </c>
      <c r="C34" s="822" t="s">
        <v>2967</v>
      </c>
      <c r="D34" s="822" t="s">
        <v>2030</v>
      </c>
      <c r="E34" s="822" t="s">
        <v>736</v>
      </c>
      <c r="F34" s="831">
        <v>1</v>
      </c>
      <c r="G34" s="831">
        <v>35.11</v>
      </c>
      <c r="H34" s="827">
        <v>1</v>
      </c>
      <c r="I34" s="831"/>
      <c r="J34" s="831"/>
      <c r="K34" s="827">
        <v>0</v>
      </c>
      <c r="L34" s="831">
        <v>1</v>
      </c>
      <c r="M34" s="832">
        <v>35.11</v>
      </c>
    </row>
    <row r="35" spans="1:13" ht="14.45" customHeight="1" x14ac:dyDescent="0.2">
      <c r="A35" s="821" t="s">
        <v>2417</v>
      </c>
      <c r="B35" s="822" t="s">
        <v>2025</v>
      </c>
      <c r="C35" s="822" t="s">
        <v>3742</v>
      </c>
      <c r="D35" s="822" t="s">
        <v>2030</v>
      </c>
      <c r="E35" s="822" t="s">
        <v>736</v>
      </c>
      <c r="F35" s="831">
        <v>3</v>
      </c>
      <c r="G35" s="831">
        <v>105.33</v>
      </c>
      <c r="H35" s="827">
        <v>1</v>
      </c>
      <c r="I35" s="831"/>
      <c r="J35" s="831"/>
      <c r="K35" s="827">
        <v>0</v>
      </c>
      <c r="L35" s="831">
        <v>3</v>
      </c>
      <c r="M35" s="832">
        <v>105.33</v>
      </c>
    </row>
    <row r="36" spans="1:13" ht="14.45" customHeight="1" x14ac:dyDescent="0.2">
      <c r="A36" s="821" t="s">
        <v>2417</v>
      </c>
      <c r="B36" s="822" t="s">
        <v>2025</v>
      </c>
      <c r="C36" s="822" t="s">
        <v>3743</v>
      </c>
      <c r="D36" s="822" t="s">
        <v>2030</v>
      </c>
      <c r="E36" s="822" t="s">
        <v>734</v>
      </c>
      <c r="F36" s="831">
        <v>1</v>
      </c>
      <c r="G36" s="831">
        <v>17.559999999999999</v>
      </c>
      <c r="H36" s="827">
        <v>1</v>
      </c>
      <c r="I36" s="831"/>
      <c r="J36" s="831"/>
      <c r="K36" s="827">
        <v>0</v>
      </c>
      <c r="L36" s="831">
        <v>1</v>
      </c>
      <c r="M36" s="832">
        <v>17.559999999999999</v>
      </c>
    </row>
    <row r="37" spans="1:13" ht="14.45" customHeight="1" x14ac:dyDescent="0.2">
      <c r="A37" s="821" t="s">
        <v>2417</v>
      </c>
      <c r="B37" s="822" t="s">
        <v>2037</v>
      </c>
      <c r="C37" s="822" t="s">
        <v>2576</v>
      </c>
      <c r="D37" s="822" t="s">
        <v>2039</v>
      </c>
      <c r="E37" s="822" t="s">
        <v>2060</v>
      </c>
      <c r="F37" s="831"/>
      <c r="G37" s="831"/>
      <c r="H37" s="827">
        <v>0</v>
      </c>
      <c r="I37" s="831">
        <v>3</v>
      </c>
      <c r="J37" s="831">
        <v>93.27</v>
      </c>
      <c r="K37" s="827">
        <v>1</v>
      </c>
      <c r="L37" s="831">
        <v>3</v>
      </c>
      <c r="M37" s="832">
        <v>93.27</v>
      </c>
    </row>
    <row r="38" spans="1:13" ht="14.45" customHeight="1" x14ac:dyDescent="0.2">
      <c r="A38" s="821" t="s">
        <v>2417</v>
      </c>
      <c r="B38" s="822" t="s">
        <v>2049</v>
      </c>
      <c r="C38" s="822" t="s">
        <v>2446</v>
      </c>
      <c r="D38" s="822" t="s">
        <v>1170</v>
      </c>
      <c r="E38" s="822" t="s">
        <v>736</v>
      </c>
      <c r="F38" s="831"/>
      <c r="G38" s="831"/>
      <c r="H38" s="827">
        <v>0</v>
      </c>
      <c r="I38" s="831">
        <v>7</v>
      </c>
      <c r="J38" s="831">
        <v>241.29</v>
      </c>
      <c r="K38" s="827">
        <v>1</v>
      </c>
      <c r="L38" s="831">
        <v>7</v>
      </c>
      <c r="M38" s="832">
        <v>241.29</v>
      </c>
    </row>
    <row r="39" spans="1:13" ht="14.45" customHeight="1" x14ac:dyDescent="0.2">
      <c r="A39" s="821" t="s">
        <v>2417</v>
      </c>
      <c r="B39" s="822" t="s">
        <v>2052</v>
      </c>
      <c r="C39" s="822" t="s">
        <v>2059</v>
      </c>
      <c r="D39" s="822" t="s">
        <v>2054</v>
      </c>
      <c r="E39" s="822" t="s">
        <v>2060</v>
      </c>
      <c r="F39" s="831"/>
      <c r="G39" s="831"/>
      <c r="H39" s="827">
        <v>0</v>
      </c>
      <c r="I39" s="831">
        <v>1</v>
      </c>
      <c r="J39" s="831">
        <v>34.47</v>
      </c>
      <c r="K39" s="827">
        <v>1</v>
      </c>
      <c r="L39" s="831">
        <v>1</v>
      </c>
      <c r="M39" s="832">
        <v>34.47</v>
      </c>
    </row>
    <row r="40" spans="1:13" ht="14.45" customHeight="1" x14ac:dyDescent="0.2">
      <c r="A40" s="821" t="s">
        <v>2417</v>
      </c>
      <c r="B40" s="822" t="s">
        <v>3882</v>
      </c>
      <c r="C40" s="822" t="s">
        <v>3775</v>
      </c>
      <c r="D40" s="822" t="s">
        <v>3718</v>
      </c>
      <c r="E40" s="822" t="s">
        <v>2079</v>
      </c>
      <c r="F40" s="831">
        <v>1</v>
      </c>
      <c r="G40" s="831">
        <v>79.11</v>
      </c>
      <c r="H40" s="827">
        <v>1</v>
      </c>
      <c r="I40" s="831"/>
      <c r="J40" s="831"/>
      <c r="K40" s="827">
        <v>0</v>
      </c>
      <c r="L40" s="831">
        <v>1</v>
      </c>
      <c r="M40" s="832">
        <v>79.11</v>
      </c>
    </row>
    <row r="41" spans="1:13" ht="14.45" customHeight="1" x14ac:dyDescent="0.2">
      <c r="A41" s="821" t="s">
        <v>2417</v>
      </c>
      <c r="B41" s="822" t="s">
        <v>2076</v>
      </c>
      <c r="C41" s="822" t="s">
        <v>2077</v>
      </c>
      <c r="D41" s="822" t="s">
        <v>2078</v>
      </c>
      <c r="E41" s="822" t="s">
        <v>2079</v>
      </c>
      <c r="F41" s="831"/>
      <c r="G41" s="831"/>
      <c r="H41" s="827">
        <v>0</v>
      </c>
      <c r="I41" s="831">
        <v>10</v>
      </c>
      <c r="J41" s="831">
        <v>1665.1799999999998</v>
      </c>
      <c r="K41" s="827">
        <v>1</v>
      </c>
      <c r="L41" s="831">
        <v>10</v>
      </c>
      <c r="M41" s="832">
        <v>1665.1799999999998</v>
      </c>
    </row>
    <row r="42" spans="1:13" ht="14.45" customHeight="1" x14ac:dyDescent="0.2">
      <c r="A42" s="821" t="s">
        <v>2417</v>
      </c>
      <c r="B42" s="822" t="s">
        <v>2076</v>
      </c>
      <c r="C42" s="822" t="s">
        <v>3572</v>
      </c>
      <c r="D42" s="822" t="s">
        <v>2078</v>
      </c>
      <c r="E42" s="822" t="s">
        <v>775</v>
      </c>
      <c r="F42" s="831">
        <v>3</v>
      </c>
      <c r="G42" s="831">
        <v>241.5</v>
      </c>
      <c r="H42" s="827">
        <v>1</v>
      </c>
      <c r="I42" s="831"/>
      <c r="J42" s="831"/>
      <c r="K42" s="827">
        <v>0</v>
      </c>
      <c r="L42" s="831">
        <v>3</v>
      </c>
      <c r="M42" s="832">
        <v>241.5</v>
      </c>
    </row>
    <row r="43" spans="1:13" ht="14.45" customHeight="1" x14ac:dyDescent="0.2">
      <c r="A43" s="821" t="s">
        <v>2417</v>
      </c>
      <c r="B43" s="822" t="s">
        <v>2076</v>
      </c>
      <c r="C43" s="822" t="s">
        <v>2083</v>
      </c>
      <c r="D43" s="822" t="s">
        <v>2078</v>
      </c>
      <c r="E43" s="822" t="s">
        <v>1089</v>
      </c>
      <c r="F43" s="831">
        <v>4</v>
      </c>
      <c r="G43" s="831">
        <v>397.84000000000003</v>
      </c>
      <c r="H43" s="827">
        <v>1</v>
      </c>
      <c r="I43" s="831"/>
      <c r="J43" s="831"/>
      <c r="K43" s="827">
        <v>0</v>
      </c>
      <c r="L43" s="831">
        <v>4</v>
      </c>
      <c r="M43" s="832">
        <v>397.84000000000003</v>
      </c>
    </row>
    <row r="44" spans="1:13" ht="14.45" customHeight="1" x14ac:dyDescent="0.2">
      <c r="A44" s="821" t="s">
        <v>2417</v>
      </c>
      <c r="B44" s="822" t="s">
        <v>3883</v>
      </c>
      <c r="C44" s="822" t="s">
        <v>3768</v>
      </c>
      <c r="D44" s="822" t="s">
        <v>1004</v>
      </c>
      <c r="E44" s="822" t="s">
        <v>1005</v>
      </c>
      <c r="F44" s="831">
        <v>1</v>
      </c>
      <c r="G44" s="831">
        <v>79.099999999999994</v>
      </c>
      <c r="H44" s="827">
        <v>1</v>
      </c>
      <c r="I44" s="831"/>
      <c r="J44" s="831"/>
      <c r="K44" s="827">
        <v>0</v>
      </c>
      <c r="L44" s="831">
        <v>1</v>
      </c>
      <c r="M44" s="832">
        <v>79.099999999999994</v>
      </c>
    </row>
    <row r="45" spans="1:13" ht="14.45" customHeight="1" x14ac:dyDescent="0.2">
      <c r="A45" s="821" t="s">
        <v>2417</v>
      </c>
      <c r="B45" s="822" t="s">
        <v>2113</v>
      </c>
      <c r="C45" s="822" t="s">
        <v>2117</v>
      </c>
      <c r="D45" s="822" t="s">
        <v>1346</v>
      </c>
      <c r="E45" s="822" t="s">
        <v>2118</v>
      </c>
      <c r="F45" s="831"/>
      <c r="G45" s="831"/>
      <c r="H45" s="827">
        <v>0</v>
      </c>
      <c r="I45" s="831">
        <v>3</v>
      </c>
      <c r="J45" s="831">
        <v>463.08000000000004</v>
      </c>
      <c r="K45" s="827">
        <v>1</v>
      </c>
      <c r="L45" s="831">
        <v>3</v>
      </c>
      <c r="M45" s="832">
        <v>463.08000000000004</v>
      </c>
    </row>
    <row r="46" spans="1:13" ht="14.45" customHeight="1" x14ac:dyDescent="0.2">
      <c r="A46" s="821" t="s">
        <v>2417</v>
      </c>
      <c r="B46" s="822" t="s">
        <v>2113</v>
      </c>
      <c r="C46" s="822" t="s">
        <v>3734</v>
      </c>
      <c r="D46" s="822" t="s">
        <v>3735</v>
      </c>
      <c r="E46" s="822" t="s">
        <v>3736</v>
      </c>
      <c r="F46" s="831"/>
      <c r="G46" s="831"/>
      <c r="H46" s="827">
        <v>0</v>
      </c>
      <c r="I46" s="831">
        <v>2</v>
      </c>
      <c r="J46" s="831">
        <v>299.04000000000002</v>
      </c>
      <c r="K46" s="827">
        <v>1</v>
      </c>
      <c r="L46" s="831">
        <v>2</v>
      </c>
      <c r="M46" s="832">
        <v>299.04000000000002</v>
      </c>
    </row>
    <row r="47" spans="1:13" ht="14.45" customHeight="1" x14ac:dyDescent="0.2">
      <c r="A47" s="821" t="s">
        <v>2417</v>
      </c>
      <c r="B47" s="822" t="s">
        <v>2122</v>
      </c>
      <c r="C47" s="822" t="s">
        <v>2123</v>
      </c>
      <c r="D47" s="822" t="s">
        <v>1311</v>
      </c>
      <c r="E47" s="822" t="s">
        <v>772</v>
      </c>
      <c r="F47" s="831"/>
      <c r="G47" s="831"/>
      <c r="H47" s="827">
        <v>0</v>
      </c>
      <c r="I47" s="831">
        <v>1</v>
      </c>
      <c r="J47" s="831">
        <v>96.04</v>
      </c>
      <c r="K47" s="827">
        <v>1</v>
      </c>
      <c r="L47" s="831">
        <v>1</v>
      </c>
      <c r="M47" s="832">
        <v>96.04</v>
      </c>
    </row>
    <row r="48" spans="1:13" ht="14.45" customHeight="1" x14ac:dyDescent="0.2">
      <c r="A48" s="821" t="s">
        <v>2417</v>
      </c>
      <c r="B48" s="822" t="s">
        <v>3884</v>
      </c>
      <c r="C48" s="822" t="s">
        <v>3774</v>
      </c>
      <c r="D48" s="822" t="s">
        <v>727</v>
      </c>
      <c r="E48" s="822" t="s">
        <v>728</v>
      </c>
      <c r="F48" s="831">
        <v>1</v>
      </c>
      <c r="G48" s="831">
        <v>59.56</v>
      </c>
      <c r="H48" s="827">
        <v>1</v>
      </c>
      <c r="I48" s="831"/>
      <c r="J48" s="831"/>
      <c r="K48" s="827">
        <v>0</v>
      </c>
      <c r="L48" s="831">
        <v>1</v>
      </c>
      <c r="M48" s="832">
        <v>59.56</v>
      </c>
    </row>
    <row r="49" spans="1:13" ht="14.45" customHeight="1" x14ac:dyDescent="0.2">
      <c r="A49" s="821" t="s">
        <v>2417</v>
      </c>
      <c r="B49" s="822" t="s">
        <v>2164</v>
      </c>
      <c r="C49" s="822" t="s">
        <v>2167</v>
      </c>
      <c r="D49" s="822" t="s">
        <v>1014</v>
      </c>
      <c r="E49" s="822" t="s">
        <v>2168</v>
      </c>
      <c r="F49" s="831"/>
      <c r="G49" s="831"/>
      <c r="H49" s="827">
        <v>0</v>
      </c>
      <c r="I49" s="831">
        <v>2</v>
      </c>
      <c r="J49" s="831">
        <v>1546.9</v>
      </c>
      <c r="K49" s="827">
        <v>1</v>
      </c>
      <c r="L49" s="831">
        <v>2</v>
      </c>
      <c r="M49" s="832">
        <v>1546.9</v>
      </c>
    </row>
    <row r="50" spans="1:13" ht="14.45" customHeight="1" x14ac:dyDescent="0.2">
      <c r="A50" s="821" t="s">
        <v>2417</v>
      </c>
      <c r="B50" s="822" t="s">
        <v>2169</v>
      </c>
      <c r="C50" s="822" t="s">
        <v>2957</v>
      </c>
      <c r="D50" s="822" t="s">
        <v>2472</v>
      </c>
      <c r="E50" s="822" t="s">
        <v>2473</v>
      </c>
      <c r="F50" s="831">
        <v>1</v>
      </c>
      <c r="G50" s="831">
        <v>36.270000000000003</v>
      </c>
      <c r="H50" s="827">
        <v>1</v>
      </c>
      <c r="I50" s="831"/>
      <c r="J50" s="831"/>
      <c r="K50" s="827">
        <v>0</v>
      </c>
      <c r="L50" s="831">
        <v>1</v>
      </c>
      <c r="M50" s="832">
        <v>36.270000000000003</v>
      </c>
    </row>
    <row r="51" spans="1:13" ht="14.45" customHeight="1" x14ac:dyDescent="0.2">
      <c r="A51" s="821" t="s">
        <v>2417</v>
      </c>
      <c r="B51" s="822" t="s">
        <v>2169</v>
      </c>
      <c r="C51" s="822" t="s">
        <v>2171</v>
      </c>
      <c r="D51" s="822" t="s">
        <v>661</v>
      </c>
      <c r="E51" s="822" t="s">
        <v>662</v>
      </c>
      <c r="F51" s="831"/>
      <c r="G51" s="831"/>
      <c r="H51" s="827">
        <v>0</v>
      </c>
      <c r="I51" s="831">
        <v>1</v>
      </c>
      <c r="J51" s="831">
        <v>65.28</v>
      </c>
      <c r="K51" s="827">
        <v>1</v>
      </c>
      <c r="L51" s="831">
        <v>1</v>
      </c>
      <c r="M51" s="832">
        <v>65.28</v>
      </c>
    </row>
    <row r="52" spans="1:13" ht="14.45" customHeight="1" x14ac:dyDescent="0.2">
      <c r="A52" s="821" t="s">
        <v>2417</v>
      </c>
      <c r="B52" s="822" t="s">
        <v>2237</v>
      </c>
      <c r="C52" s="822" t="s">
        <v>3740</v>
      </c>
      <c r="D52" s="822" t="s">
        <v>719</v>
      </c>
      <c r="E52" s="822" t="s">
        <v>2240</v>
      </c>
      <c r="F52" s="831"/>
      <c r="G52" s="831"/>
      <c r="H52" s="827">
        <v>0</v>
      </c>
      <c r="I52" s="831">
        <v>1</v>
      </c>
      <c r="J52" s="831">
        <v>103.8</v>
      </c>
      <c r="K52" s="827">
        <v>1</v>
      </c>
      <c r="L52" s="831">
        <v>1</v>
      </c>
      <c r="M52" s="832">
        <v>103.8</v>
      </c>
    </row>
    <row r="53" spans="1:13" ht="14.45" customHeight="1" x14ac:dyDescent="0.2">
      <c r="A53" s="821" t="s">
        <v>2417</v>
      </c>
      <c r="B53" s="822" t="s">
        <v>3885</v>
      </c>
      <c r="C53" s="822" t="s">
        <v>3748</v>
      </c>
      <c r="D53" s="822" t="s">
        <v>2616</v>
      </c>
      <c r="E53" s="822" t="s">
        <v>736</v>
      </c>
      <c r="F53" s="831">
        <v>1</v>
      </c>
      <c r="G53" s="831">
        <v>58.77</v>
      </c>
      <c r="H53" s="827">
        <v>1</v>
      </c>
      <c r="I53" s="831"/>
      <c r="J53" s="831"/>
      <c r="K53" s="827">
        <v>0</v>
      </c>
      <c r="L53" s="831">
        <v>1</v>
      </c>
      <c r="M53" s="832">
        <v>58.77</v>
      </c>
    </row>
    <row r="54" spans="1:13" ht="14.45" customHeight="1" x14ac:dyDescent="0.2">
      <c r="A54" s="821" t="s">
        <v>2417</v>
      </c>
      <c r="B54" s="822" t="s">
        <v>1968</v>
      </c>
      <c r="C54" s="822" t="s">
        <v>1972</v>
      </c>
      <c r="D54" s="822" t="s">
        <v>1970</v>
      </c>
      <c r="E54" s="822" t="s">
        <v>1973</v>
      </c>
      <c r="F54" s="831"/>
      <c r="G54" s="831"/>
      <c r="H54" s="827">
        <v>0</v>
      </c>
      <c r="I54" s="831">
        <v>3</v>
      </c>
      <c r="J54" s="831">
        <v>5315.5199999999995</v>
      </c>
      <c r="K54" s="827">
        <v>1</v>
      </c>
      <c r="L54" s="831">
        <v>3</v>
      </c>
      <c r="M54" s="832">
        <v>5315.5199999999995</v>
      </c>
    </row>
    <row r="55" spans="1:13" ht="14.45" customHeight="1" x14ac:dyDescent="0.2">
      <c r="A55" s="821" t="s">
        <v>2417</v>
      </c>
      <c r="B55" s="822" t="s">
        <v>3886</v>
      </c>
      <c r="C55" s="822" t="s">
        <v>3783</v>
      </c>
      <c r="D55" s="822" t="s">
        <v>3784</v>
      </c>
      <c r="E55" s="822" t="s">
        <v>3785</v>
      </c>
      <c r="F55" s="831">
        <v>1</v>
      </c>
      <c r="G55" s="831">
        <v>0</v>
      </c>
      <c r="H55" s="827"/>
      <c r="I55" s="831"/>
      <c r="J55" s="831"/>
      <c r="K55" s="827"/>
      <c r="L55" s="831">
        <v>1</v>
      </c>
      <c r="M55" s="832">
        <v>0</v>
      </c>
    </row>
    <row r="56" spans="1:13" ht="14.45" customHeight="1" x14ac:dyDescent="0.2">
      <c r="A56" s="821" t="s">
        <v>2418</v>
      </c>
      <c r="B56" s="822" t="s">
        <v>1933</v>
      </c>
      <c r="C56" s="822" t="s">
        <v>1937</v>
      </c>
      <c r="D56" s="822" t="s">
        <v>1935</v>
      </c>
      <c r="E56" s="822" t="s">
        <v>1938</v>
      </c>
      <c r="F56" s="831"/>
      <c r="G56" s="831"/>
      <c r="H56" s="827">
        <v>0</v>
      </c>
      <c r="I56" s="831">
        <v>1</v>
      </c>
      <c r="J56" s="831">
        <v>184.74</v>
      </c>
      <c r="K56" s="827">
        <v>1</v>
      </c>
      <c r="L56" s="831">
        <v>1</v>
      </c>
      <c r="M56" s="832">
        <v>184.74</v>
      </c>
    </row>
    <row r="57" spans="1:13" ht="14.45" customHeight="1" x14ac:dyDescent="0.2">
      <c r="A57" s="821" t="s">
        <v>2418</v>
      </c>
      <c r="B57" s="822" t="s">
        <v>1942</v>
      </c>
      <c r="C57" s="822" t="s">
        <v>1945</v>
      </c>
      <c r="D57" s="822" t="s">
        <v>778</v>
      </c>
      <c r="E57" s="822" t="s">
        <v>1946</v>
      </c>
      <c r="F57" s="831">
        <v>1</v>
      </c>
      <c r="G57" s="831">
        <v>923.74</v>
      </c>
      <c r="H57" s="827">
        <v>1</v>
      </c>
      <c r="I57" s="831"/>
      <c r="J57" s="831"/>
      <c r="K57" s="827">
        <v>0</v>
      </c>
      <c r="L57" s="831">
        <v>1</v>
      </c>
      <c r="M57" s="832">
        <v>923.74</v>
      </c>
    </row>
    <row r="58" spans="1:13" ht="14.45" customHeight="1" x14ac:dyDescent="0.2">
      <c r="A58" s="821" t="s">
        <v>2418</v>
      </c>
      <c r="B58" s="822" t="s">
        <v>1947</v>
      </c>
      <c r="C58" s="822" t="s">
        <v>1948</v>
      </c>
      <c r="D58" s="822" t="s">
        <v>933</v>
      </c>
      <c r="E58" s="822" t="s">
        <v>1949</v>
      </c>
      <c r="F58" s="831"/>
      <c r="G58" s="831"/>
      <c r="H58" s="827">
        <v>0</v>
      </c>
      <c r="I58" s="831">
        <v>2</v>
      </c>
      <c r="J58" s="831">
        <v>2771.24</v>
      </c>
      <c r="K58" s="827">
        <v>1</v>
      </c>
      <c r="L58" s="831">
        <v>2</v>
      </c>
      <c r="M58" s="832">
        <v>2771.24</v>
      </c>
    </row>
    <row r="59" spans="1:13" ht="14.45" customHeight="1" x14ac:dyDescent="0.2">
      <c r="A59" s="821" t="s">
        <v>2418</v>
      </c>
      <c r="B59" s="822" t="s">
        <v>1974</v>
      </c>
      <c r="C59" s="822" t="s">
        <v>1977</v>
      </c>
      <c r="D59" s="822" t="s">
        <v>796</v>
      </c>
      <c r="E59" s="822" t="s">
        <v>1978</v>
      </c>
      <c r="F59" s="831"/>
      <c r="G59" s="831"/>
      <c r="H59" s="827">
        <v>0</v>
      </c>
      <c r="I59" s="831">
        <v>1</v>
      </c>
      <c r="J59" s="831">
        <v>80.010000000000005</v>
      </c>
      <c r="K59" s="827">
        <v>1</v>
      </c>
      <c r="L59" s="831">
        <v>1</v>
      </c>
      <c r="M59" s="832">
        <v>80.010000000000005</v>
      </c>
    </row>
    <row r="60" spans="1:13" ht="14.45" customHeight="1" x14ac:dyDescent="0.2">
      <c r="A60" s="821" t="s">
        <v>2418</v>
      </c>
      <c r="B60" s="822" t="s">
        <v>1990</v>
      </c>
      <c r="C60" s="822" t="s">
        <v>1993</v>
      </c>
      <c r="D60" s="822" t="s">
        <v>1994</v>
      </c>
      <c r="E60" s="822" t="s">
        <v>1995</v>
      </c>
      <c r="F60" s="831"/>
      <c r="G60" s="831"/>
      <c r="H60" s="827">
        <v>0</v>
      </c>
      <c r="I60" s="831">
        <v>1</v>
      </c>
      <c r="J60" s="831">
        <v>42.51</v>
      </c>
      <c r="K60" s="827">
        <v>1</v>
      </c>
      <c r="L60" s="831">
        <v>1</v>
      </c>
      <c r="M60" s="832">
        <v>42.51</v>
      </c>
    </row>
    <row r="61" spans="1:13" ht="14.45" customHeight="1" x14ac:dyDescent="0.2">
      <c r="A61" s="821" t="s">
        <v>2418</v>
      </c>
      <c r="B61" s="822" t="s">
        <v>1990</v>
      </c>
      <c r="C61" s="822" t="s">
        <v>2000</v>
      </c>
      <c r="D61" s="822" t="s">
        <v>935</v>
      </c>
      <c r="E61" s="822" t="s">
        <v>1995</v>
      </c>
      <c r="F61" s="831">
        <v>1</v>
      </c>
      <c r="G61" s="831">
        <v>42.51</v>
      </c>
      <c r="H61" s="827">
        <v>1</v>
      </c>
      <c r="I61" s="831"/>
      <c r="J61" s="831"/>
      <c r="K61" s="827">
        <v>0</v>
      </c>
      <c r="L61" s="831">
        <v>1</v>
      </c>
      <c r="M61" s="832">
        <v>42.51</v>
      </c>
    </row>
    <row r="62" spans="1:13" ht="14.45" customHeight="1" x14ac:dyDescent="0.2">
      <c r="A62" s="821" t="s">
        <v>2418</v>
      </c>
      <c r="B62" s="822" t="s">
        <v>2010</v>
      </c>
      <c r="C62" s="822" t="s">
        <v>3761</v>
      </c>
      <c r="D62" s="822" t="s">
        <v>712</v>
      </c>
      <c r="E62" s="822" t="s">
        <v>2520</v>
      </c>
      <c r="F62" s="831">
        <v>1</v>
      </c>
      <c r="G62" s="831">
        <v>17.559999999999999</v>
      </c>
      <c r="H62" s="827">
        <v>1</v>
      </c>
      <c r="I62" s="831"/>
      <c r="J62" s="831"/>
      <c r="K62" s="827">
        <v>0</v>
      </c>
      <c r="L62" s="831">
        <v>1</v>
      </c>
      <c r="M62" s="832">
        <v>17.559999999999999</v>
      </c>
    </row>
    <row r="63" spans="1:13" ht="14.45" customHeight="1" x14ac:dyDescent="0.2">
      <c r="A63" s="821" t="s">
        <v>2418</v>
      </c>
      <c r="B63" s="822" t="s">
        <v>2025</v>
      </c>
      <c r="C63" s="822" t="s">
        <v>3151</v>
      </c>
      <c r="D63" s="822" t="s">
        <v>2491</v>
      </c>
      <c r="E63" s="822" t="s">
        <v>3152</v>
      </c>
      <c r="F63" s="831">
        <v>1</v>
      </c>
      <c r="G63" s="831">
        <v>105.32</v>
      </c>
      <c r="H63" s="827">
        <v>1</v>
      </c>
      <c r="I63" s="831"/>
      <c r="J63" s="831"/>
      <c r="K63" s="827">
        <v>0</v>
      </c>
      <c r="L63" s="831">
        <v>1</v>
      </c>
      <c r="M63" s="832">
        <v>105.32</v>
      </c>
    </row>
    <row r="64" spans="1:13" ht="14.45" customHeight="1" x14ac:dyDescent="0.2">
      <c r="A64" s="821" t="s">
        <v>2418</v>
      </c>
      <c r="B64" s="822" t="s">
        <v>2025</v>
      </c>
      <c r="C64" s="822" t="s">
        <v>2026</v>
      </c>
      <c r="D64" s="822" t="s">
        <v>2027</v>
      </c>
      <c r="E64" s="822" t="s">
        <v>2028</v>
      </c>
      <c r="F64" s="831">
        <v>1</v>
      </c>
      <c r="G64" s="831">
        <v>17.559999999999999</v>
      </c>
      <c r="H64" s="827">
        <v>1</v>
      </c>
      <c r="I64" s="831"/>
      <c r="J64" s="831"/>
      <c r="K64" s="827">
        <v>0</v>
      </c>
      <c r="L64" s="831">
        <v>1</v>
      </c>
      <c r="M64" s="832">
        <v>17.559999999999999</v>
      </c>
    </row>
    <row r="65" spans="1:13" ht="14.45" customHeight="1" x14ac:dyDescent="0.2">
      <c r="A65" s="821" t="s">
        <v>2418</v>
      </c>
      <c r="B65" s="822" t="s">
        <v>2035</v>
      </c>
      <c r="C65" s="822" t="s">
        <v>3799</v>
      </c>
      <c r="D65" s="822" t="s">
        <v>3800</v>
      </c>
      <c r="E65" s="822" t="s">
        <v>1116</v>
      </c>
      <c r="F65" s="831">
        <v>1</v>
      </c>
      <c r="G65" s="831">
        <v>32.76</v>
      </c>
      <c r="H65" s="827">
        <v>1</v>
      </c>
      <c r="I65" s="831"/>
      <c r="J65" s="831"/>
      <c r="K65" s="827">
        <v>0</v>
      </c>
      <c r="L65" s="831">
        <v>1</v>
      </c>
      <c r="M65" s="832">
        <v>32.76</v>
      </c>
    </row>
    <row r="66" spans="1:13" ht="14.45" customHeight="1" x14ac:dyDescent="0.2">
      <c r="A66" s="821" t="s">
        <v>2418</v>
      </c>
      <c r="B66" s="822" t="s">
        <v>2037</v>
      </c>
      <c r="C66" s="822" t="s">
        <v>3129</v>
      </c>
      <c r="D66" s="822" t="s">
        <v>3130</v>
      </c>
      <c r="E66" s="822" t="s">
        <v>2062</v>
      </c>
      <c r="F66" s="831">
        <v>1</v>
      </c>
      <c r="G66" s="831">
        <v>103.64</v>
      </c>
      <c r="H66" s="827">
        <v>1</v>
      </c>
      <c r="I66" s="831"/>
      <c r="J66" s="831"/>
      <c r="K66" s="827">
        <v>0</v>
      </c>
      <c r="L66" s="831">
        <v>1</v>
      </c>
      <c r="M66" s="832">
        <v>103.64</v>
      </c>
    </row>
    <row r="67" spans="1:13" ht="14.45" customHeight="1" x14ac:dyDescent="0.2">
      <c r="A67" s="821" t="s">
        <v>2418</v>
      </c>
      <c r="B67" s="822" t="s">
        <v>3887</v>
      </c>
      <c r="C67" s="822" t="s">
        <v>3794</v>
      </c>
      <c r="D67" s="822" t="s">
        <v>3256</v>
      </c>
      <c r="E67" s="822" t="s">
        <v>3795</v>
      </c>
      <c r="F67" s="831"/>
      <c r="G67" s="831"/>
      <c r="H67" s="827">
        <v>0</v>
      </c>
      <c r="I67" s="831">
        <v>1</v>
      </c>
      <c r="J67" s="831">
        <v>62.18</v>
      </c>
      <c r="K67" s="827">
        <v>1</v>
      </c>
      <c r="L67" s="831">
        <v>1</v>
      </c>
      <c r="M67" s="832">
        <v>62.18</v>
      </c>
    </row>
    <row r="68" spans="1:13" ht="14.45" customHeight="1" x14ac:dyDescent="0.2">
      <c r="A68" s="821" t="s">
        <v>2418</v>
      </c>
      <c r="B68" s="822" t="s">
        <v>2049</v>
      </c>
      <c r="C68" s="822" t="s">
        <v>2446</v>
      </c>
      <c r="D68" s="822" t="s">
        <v>1170</v>
      </c>
      <c r="E68" s="822" t="s">
        <v>736</v>
      </c>
      <c r="F68" s="831"/>
      <c r="G68" s="831"/>
      <c r="H68" s="827">
        <v>0</v>
      </c>
      <c r="I68" s="831">
        <v>1</v>
      </c>
      <c r="J68" s="831">
        <v>34.47</v>
      </c>
      <c r="K68" s="827">
        <v>1</v>
      </c>
      <c r="L68" s="831">
        <v>1</v>
      </c>
      <c r="M68" s="832">
        <v>34.47</v>
      </c>
    </row>
    <row r="69" spans="1:13" ht="14.45" customHeight="1" x14ac:dyDescent="0.2">
      <c r="A69" s="821" t="s">
        <v>2418</v>
      </c>
      <c r="B69" s="822" t="s">
        <v>2052</v>
      </c>
      <c r="C69" s="822" t="s">
        <v>2059</v>
      </c>
      <c r="D69" s="822" t="s">
        <v>2054</v>
      </c>
      <c r="E69" s="822" t="s">
        <v>2060</v>
      </c>
      <c r="F69" s="831"/>
      <c r="G69" s="831"/>
      <c r="H69" s="827">
        <v>0</v>
      </c>
      <c r="I69" s="831">
        <v>1</v>
      </c>
      <c r="J69" s="831">
        <v>34.47</v>
      </c>
      <c r="K69" s="827">
        <v>1</v>
      </c>
      <c r="L69" s="831">
        <v>1</v>
      </c>
      <c r="M69" s="832">
        <v>34.47</v>
      </c>
    </row>
    <row r="70" spans="1:13" ht="14.45" customHeight="1" x14ac:dyDescent="0.2">
      <c r="A70" s="821" t="s">
        <v>2418</v>
      </c>
      <c r="B70" s="822" t="s">
        <v>2076</v>
      </c>
      <c r="C70" s="822" t="s">
        <v>2077</v>
      </c>
      <c r="D70" s="822" t="s">
        <v>2078</v>
      </c>
      <c r="E70" s="822" t="s">
        <v>2079</v>
      </c>
      <c r="F70" s="831"/>
      <c r="G70" s="831"/>
      <c r="H70" s="827">
        <v>0</v>
      </c>
      <c r="I70" s="831">
        <v>1</v>
      </c>
      <c r="J70" s="831">
        <v>130.51</v>
      </c>
      <c r="K70" s="827">
        <v>1</v>
      </c>
      <c r="L70" s="831">
        <v>1</v>
      </c>
      <c r="M70" s="832">
        <v>130.51</v>
      </c>
    </row>
    <row r="71" spans="1:13" ht="14.45" customHeight="1" x14ac:dyDescent="0.2">
      <c r="A71" s="821" t="s">
        <v>2418</v>
      </c>
      <c r="B71" s="822" t="s">
        <v>2076</v>
      </c>
      <c r="C71" s="822" t="s">
        <v>2083</v>
      </c>
      <c r="D71" s="822" t="s">
        <v>2078</v>
      </c>
      <c r="E71" s="822" t="s">
        <v>1089</v>
      </c>
      <c r="F71" s="831">
        <v>1</v>
      </c>
      <c r="G71" s="831">
        <v>84.83</v>
      </c>
      <c r="H71" s="827">
        <v>1</v>
      </c>
      <c r="I71" s="831"/>
      <c r="J71" s="831"/>
      <c r="K71" s="827">
        <v>0</v>
      </c>
      <c r="L71" s="831">
        <v>1</v>
      </c>
      <c r="M71" s="832">
        <v>84.83</v>
      </c>
    </row>
    <row r="72" spans="1:13" ht="14.45" customHeight="1" x14ac:dyDescent="0.2">
      <c r="A72" s="821" t="s">
        <v>2418</v>
      </c>
      <c r="B72" s="822" t="s">
        <v>2113</v>
      </c>
      <c r="C72" s="822" t="s">
        <v>2117</v>
      </c>
      <c r="D72" s="822" t="s">
        <v>1346</v>
      </c>
      <c r="E72" s="822" t="s">
        <v>2118</v>
      </c>
      <c r="F72" s="831"/>
      <c r="G72" s="831"/>
      <c r="H72" s="827">
        <v>0</v>
      </c>
      <c r="I72" s="831">
        <v>1</v>
      </c>
      <c r="J72" s="831">
        <v>154.36000000000001</v>
      </c>
      <c r="K72" s="827">
        <v>1</v>
      </c>
      <c r="L72" s="831">
        <v>1</v>
      </c>
      <c r="M72" s="832">
        <v>154.36000000000001</v>
      </c>
    </row>
    <row r="73" spans="1:13" ht="14.45" customHeight="1" x14ac:dyDescent="0.2">
      <c r="A73" s="821" t="s">
        <v>2418</v>
      </c>
      <c r="B73" s="822" t="s">
        <v>3888</v>
      </c>
      <c r="C73" s="822" t="s">
        <v>3796</v>
      </c>
      <c r="D73" s="822" t="s">
        <v>3797</v>
      </c>
      <c r="E73" s="822" t="s">
        <v>3798</v>
      </c>
      <c r="F73" s="831">
        <v>1</v>
      </c>
      <c r="G73" s="831">
        <v>234.94</v>
      </c>
      <c r="H73" s="827">
        <v>1</v>
      </c>
      <c r="I73" s="831"/>
      <c r="J73" s="831"/>
      <c r="K73" s="827">
        <v>0</v>
      </c>
      <c r="L73" s="831">
        <v>1</v>
      </c>
      <c r="M73" s="832">
        <v>234.94</v>
      </c>
    </row>
    <row r="74" spans="1:13" ht="14.45" customHeight="1" x14ac:dyDescent="0.2">
      <c r="A74" s="821" t="s">
        <v>2418</v>
      </c>
      <c r="B74" s="822" t="s">
        <v>2169</v>
      </c>
      <c r="C74" s="822" t="s">
        <v>2171</v>
      </c>
      <c r="D74" s="822" t="s">
        <v>661</v>
      </c>
      <c r="E74" s="822" t="s">
        <v>662</v>
      </c>
      <c r="F74" s="831"/>
      <c r="G74" s="831"/>
      <c r="H74" s="827">
        <v>0</v>
      </c>
      <c r="I74" s="831">
        <v>4</v>
      </c>
      <c r="J74" s="831">
        <v>261.12</v>
      </c>
      <c r="K74" s="827">
        <v>1</v>
      </c>
      <c r="L74" s="831">
        <v>4</v>
      </c>
      <c r="M74" s="832">
        <v>261.12</v>
      </c>
    </row>
    <row r="75" spans="1:13" ht="14.45" customHeight="1" x14ac:dyDescent="0.2">
      <c r="A75" s="821" t="s">
        <v>2418</v>
      </c>
      <c r="B75" s="822" t="s">
        <v>2169</v>
      </c>
      <c r="C75" s="822" t="s">
        <v>3787</v>
      </c>
      <c r="D75" s="822" t="s">
        <v>2573</v>
      </c>
      <c r="E75" s="822" t="s">
        <v>2473</v>
      </c>
      <c r="F75" s="831">
        <v>1</v>
      </c>
      <c r="G75" s="831">
        <v>36.270000000000003</v>
      </c>
      <c r="H75" s="827">
        <v>1</v>
      </c>
      <c r="I75" s="831"/>
      <c r="J75" s="831"/>
      <c r="K75" s="827">
        <v>0</v>
      </c>
      <c r="L75" s="831">
        <v>1</v>
      </c>
      <c r="M75" s="832">
        <v>36.270000000000003</v>
      </c>
    </row>
    <row r="76" spans="1:13" ht="14.45" customHeight="1" x14ac:dyDescent="0.2">
      <c r="A76" s="821" t="s">
        <v>2418</v>
      </c>
      <c r="B76" s="822" t="s">
        <v>2208</v>
      </c>
      <c r="C76" s="822" t="s">
        <v>2212</v>
      </c>
      <c r="D76" s="822" t="s">
        <v>2210</v>
      </c>
      <c r="E76" s="822" t="s">
        <v>2213</v>
      </c>
      <c r="F76" s="831"/>
      <c r="G76" s="831"/>
      <c r="H76" s="827">
        <v>0</v>
      </c>
      <c r="I76" s="831">
        <v>2</v>
      </c>
      <c r="J76" s="831">
        <v>23.42</v>
      </c>
      <c r="K76" s="827">
        <v>1</v>
      </c>
      <c r="L76" s="831">
        <v>2</v>
      </c>
      <c r="M76" s="832">
        <v>23.42</v>
      </c>
    </row>
    <row r="77" spans="1:13" ht="14.45" customHeight="1" x14ac:dyDescent="0.2">
      <c r="A77" s="821" t="s">
        <v>2418</v>
      </c>
      <c r="B77" s="822" t="s">
        <v>1968</v>
      </c>
      <c r="C77" s="822" t="s">
        <v>3724</v>
      </c>
      <c r="D77" s="822" t="s">
        <v>1970</v>
      </c>
      <c r="E77" s="822" t="s">
        <v>3725</v>
      </c>
      <c r="F77" s="831"/>
      <c r="G77" s="831"/>
      <c r="H77" s="827">
        <v>0</v>
      </c>
      <c r="I77" s="831">
        <v>1</v>
      </c>
      <c r="J77" s="831">
        <v>1544.99</v>
      </c>
      <c r="K77" s="827">
        <v>1</v>
      </c>
      <c r="L77" s="831">
        <v>1</v>
      </c>
      <c r="M77" s="832">
        <v>1544.99</v>
      </c>
    </row>
    <row r="78" spans="1:13" ht="14.45" customHeight="1" x14ac:dyDescent="0.2">
      <c r="A78" s="821" t="s">
        <v>2418</v>
      </c>
      <c r="B78" s="822" t="s">
        <v>1968</v>
      </c>
      <c r="C78" s="822" t="s">
        <v>2831</v>
      </c>
      <c r="D78" s="822" t="s">
        <v>1970</v>
      </c>
      <c r="E78" s="822" t="s">
        <v>2832</v>
      </c>
      <c r="F78" s="831"/>
      <c r="G78" s="831"/>
      <c r="H78" s="827">
        <v>0</v>
      </c>
      <c r="I78" s="831">
        <v>1</v>
      </c>
      <c r="J78" s="831">
        <v>4961.1400000000003</v>
      </c>
      <c r="K78" s="827">
        <v>1</v>
      </c>
      <c r="L78" s="831">
        <v>1</v>
      </c>
      <c r="M78" s="832">
        <v>4961.1400000000003</v>
      </c>
    </row>
    <row r="79" spans="1:13" ht="14.45" customHeight="1" x14ac:dyDescent="0.2">
      <c r="A79" s="821" t="s">
        <v>2418</v>
      </c>
      <c r="B79" s="822" t="s">
        <v>3889</v>
      </c>
      <c r="C79" s="822" t="s">
        <v>3088</v>
      </c>
      <c r="D79" s="822" t="s">
        <v>3089</v>
      </c>
      <c r="E79" s="822"/>
      <c r="F79" s="831">
        <v>2</v>
      </c>
      <c r="G79" s="831">
        <v>100.64</v>
      </c>
      <c r="H79" s="827">
        <v>1</v>
      </c>
      <c r="I79" s="831"/>
      <c r="J79" s="831"/>
      <c r="K79" s="827">
        <v>0</v>
      </c>
      <c r="L79" s="831">
        <v>2</v>
      </c>
      <c r="M79" s="832">
        <v>100.64</v>
      </c>
    </row>
    <row r="80" spans="1:13" ht="14.45" customHeight="1" x14ac:dyDescent="0.2">
      <c r="A80" s="821" t="s">
        <v>2419</v>
      </c>
      <c r="B80" s="822" t="s">
        <v>1947</v>
      </c>
      <c r="C80" s="822" t="s">
        <v>1956</v>
      </c>
      <c r="D80" s="822" t="s">
        <v>927</v>
      </c>
      <c r="E80" s="822" t="s">
        <v>1957</v>
      </c>
      <c r="F80" s="831"/>
      <c r="G80" s="831"/>
      <c r="H80" s="827">
        <v>0</v>
      </c>
      <c r="I80" s="831">
        <v>3</v>
      </c>
      <c r="J80" s="831">
        <v>2208.9900000000002</v>
      </c>
      <c r="K80" s="827">
        <v>1</v>
      </c>
      <c r="L80" s="831">
        <v>3</v>
      </c>
      <c r="M80" s="832">
        <v>2208.9900000000002</v>
      </c>
    </row>
    <row r="81" spans="1:13" ht="14.45" customHeight="1" x14ac:dyDescent="0.2">
      <c r="A81" s="821" t="s">
        <v>2420</v>
      </c>
      <c r="B81" s="822" t="s">
        <v>3890</v>
      </c>
      <c r="C81" s="822" t="s">
        <v>2525</v>
      </c>
      <c r="D81" s="822" t="s">
        <v>2523</v>
      </c>
      <c r="E81" s="822" t="s">
        <v>2526</v>
      </c>
      <c r="F81" s="831">
        <v>2</v>
      </c>
      <c r="G81" s="831">
        <v>0</v>
      </c>
      <c r="H81" s="827"/>
      <c r="I81" s="831"/>
      <c r="J81" s="831"/>
      <c r="K81" s="827"/>
      <c r="L81" s="831">
        <v>2</v>
      </c>
      <c r="M81" s="832">
        <v>0</v>
      </c>
    </row>
    <row r="82" spans="1:13" ht="14.45" customHeight="1" x14ac:dyDescent="0.2">
      <c r="A82" s="821" t="s">
        <v>2420</v>
      </c>
      <c r="B82" s="822" t="s">
        <v>1906</v>
      </c>
      <c r="C82" s="822" t="s">
        <v>2530</v>
      </c>
      <c r="D82" s="822" t="s">
        <v>788</v>
      </c>
      <c r="E82" s="822" t="s">
        <v>2531</v>
      </c>
      <c r="F82" s="831"/>
      <c r="G82" s="831"/>
      <c r="H82" s="827">
        <v>0</v>
      </c>
      <c r="I82" s="831">
        <v>2</v>
      </c>
      <c r="J82" s="831">
        <v>57.62</v>
      </c>
      <c r="K82" s="827">
        <v>1</v>
      </c>
      <c r="L82" s="831">
        <v>2</v>
      </c>
      <c r="M82" s="832">
        <v>57.62</v>
      </c>
    </row>
    <row r="83" spans="1:13" ht="14.45" customHeight="1" x14ac:dyDescent="0.2">
      <c r="A83" s="821" t="s">
        <v>2420</v>
      </c>
      <c r="B83" s="822" t="s">
        <v>1933</v>
      </c>
      <c r="C83" s="822" t="s">
        <v>1937</v>
      </c>
      <c r="D83" s="822" t="s">
        <v>1935</v>
      </c>
      <c r="E83" s="822" t="s">
        <v>1938</v>
      </c>
      <c r="F83" s="831"/>
      <c r="G83" s="831"/>
      <c r="H83" s="827">
        <v>0</v>
      </c>
      <c r="I83" s="831">
        <v>2</v>
      </c>
      <c r="J83" s="831">
        <v>369.48</v>
      </c>
      <c r="K83" s="827">
        <v>1</v>
      </c>
      <c r="L83" s="831">
        <v>2</v>
      </c>
      <c r="M83" s="832">
        <v>369.48</v>
      </c>
    </row>
    <row r="84" spans="1:13" ht="14.45" customHeight="1" x14ac:dyDescent="0.2">
      <c r="A84" s="821" t="s">
        <v>2420</v>
      </c>
      <c r="B84" s="822" t="s">
        <v>1933</v>
      </c>
      <c r="C84" s="822" t="s">
        <v>1939</v>
      </c>
      <c r="D84" s="822" t="s">
        <v>1940</v>
      </c>
      <c r="E84" s="822" t="s">
        <v>1941</v>
      </c>
      <c r="F84" s="831"/>
      <c r="G84" s="831"/>
      <c r="H84" s="827">
        <v>0</v>
      </c>
      <c r="I84" s="831">
        <v>1</v>
      </c>
      <c r="J84" s="831">
        <v>120.61</v>
      </c>
      <c r="K84" s="827">
        <v>1</v>
      </c>
      <c r="L84" s="831">
        <v>1</v>
      </c>
      <c r="M84" s="832">
        <v>120.61</v>
      </c>
    </row>
    <row r="85" spans="1:13" ht="14.45" customHeight="1" x14ac:dyDescent="0.2">
      <c r="A85" s="821" t="s">
        <v>2420</v>
      </c>
      <c r="B85" s="822" t="s">
        <v>1947</v>
      </c>
      <c r="C85" s="822" t="s">
        <v>1956</v>
      </c>
      <c r="D85" s="822" t="s">
        <v>927</v>
      </c>
      <c r="E85" s="822" t="s">
        <v>1957</v>
      </c>
      <c r="F85" s="831"/>
      <c r="G85" s="831"/>
      <c r="H85" s="827">
        <v>0</v>
      </c>
      <c r="I85" s="831">
        <v>1</v>
      </c>
      <c r="J85" s="831">
        <v>736.33</v>
      </c>
      <c r="K85" s="827">
        <v>1</v>
      </c>
      <c r="L85" s="831">
        <v>1</v>
      </c>
      <c r="M85" s="832">
        <v>736.33</v>
      </c>
    </row>
    <row r="86" spans="1:13" ht="14.45" customHeight="1" x14ac:dyDescent="0.2">
      <c r="A86" s="821" t="s">
        <v>2420</v>
      </c>
      <c r="B86" s="822" t="s">
        <v>1947</v>
      </c>
      <c r="C86" s="822" t="s">
        <v>1950</v>
      </c>
      <c r="D86" s="822" t="s">
        <v>933</v>
      </c>
      <c r="E86" s="822" t="s">
        <v>1951</v>
      </c>
      <c r="F86" s="831"/>
      <c r="G86" s="831"/>
      <c r="H86" s="827">
        <v>0</v>
      </c>
      <c r="I86" s="831">
        <v>1</v>
      </c>
      <c r="J86" s="831">
        <v>1847.49</v>
      </c>
      <c r="K86" s="827">
        <v>1</v>
      </c>
      <c r="L86" s="831">
        <v>1</v>
      </c>
      <c r="M86" s="832">
        <v>1847.49</v>
      </c>
    </row>
    <row r="87" spans="1:13" ht="14.45" customHeight="1" x14ac:dyDescent="0.2">
      <c r="A87" s="821" t="s">
        <v>2420</v>
      </c>
      <c r="B87" s="822" t="s">
        <v>1947</v>
      </c>
      <c r="C87" s="822" t="s">
        <v>1952</v>
      </c>
      <c r="D87" s="822" t="s">
        <v>927</v>
      </c>
      <c r="E87" s="822" t="s">
        <v>1953</v>
      </c>
      <c r="F87" s="831"/>
      <c r="G87" s="831"/>
      <c r="H87" s="827">
        <v>0</v>
      </c>
      <c r="I87" s="831">
        <v>1</v>
      </c>
      <c r="J87" s="831">
        <v>923.74</v>
      </c>
      <c r="K87" s="827">
        <v>1</v>
      </c>
      <c r="L87" s="831">
        <v>1</v>
      </c>
      <c r="M87" s="832">
        <v>923.74</v>
      </c>
    </row>
    <row r="88" spans="1:13" ht="14.45" customHeight="1" x14ac:dyDescent="0.2">
      <c r="A88" s="821" t="s">
        <v>2420</v>
      </c>
      <c r="B88" s="822" t="s">
        <v>1962</v>
      </c>
      <c r="C88" s="822" t="s">
        <v>1963</v>
      </c>
      <c r="D88" s="822" t="s">
        <v>1964</v>
      </c>
      <c r="E88" s="822" t="s">
        <v>1965</v>
      </c>
      <c r="F88" s="831"/>
      <c r="G88" s="831"/>
      <c r="H88" s="827">
        <v>0</v>
      </c>
      <c r="I88" s="831">
        <v>2</v>
      </c>
      <c r="J88" s="831">
        <v>186.86</v>
      </c>
      <c r="K88" s="827">
        <v>1</v>
      </c>
      <c r="L88" s="831">
        <v>2</v>
      </c>
      <c r="M88" s="832">
        <v>186.86</v>
      </c>
    </row>
    <row r="89" spans="1:13" ht="14.45" customHeight="1" x14ac:dyDescent="0.2">
      <c r="A89" s="821" t="s">
        <v>2420</v>
      </c>
      <c r="B89" s="822" t="s">
        <v>1974</v>
      </c>
      <c r="C89" s="822" t="s">
        <v>1977</v>
      </c>
      <c r="D89" s="822" t="s">
        <v>796</v>
      </c>
      <c r="E89" s="822" t="s">
        <v>1978</v>
      </c>
      <c r="F89" s="831"/>
      <c r="G89" s="831"/>
      <c r="H89" s="827">
        <v>0</v>
      </c>
      <c r="I89" s="831">
        <v>2</v>
      </c>
      <c r="J89" s="831">
        <v>160.02000000000001</v>
      </c>
      <c r="K89" s="827">
        <v>1</v>
      </c>
      <c r="L89" s="831">
        <v>2</v>
      </c>
      <c r="M89" s="832">
        <v>160.02000000000001</v>
      </c>
    </row>
    <row r="90" spans="1:13" ht="14.45" customHeight="1" x14ac:dyDescent="0.2">
      <c r="A90" s="821" t="s">
        <v>2420</v>
      </c>
      <c r="B90" s="822" t="s">
        <v>1990</v>
      </c>
      <c r="C90" s="822" t="s">
        <v>1993</v>
      </c>
      <c r="D90" s="822" t="s">
        <v>1994</v>
      </c>
      <c r="E90" s="822" t="s">
        <v>1995</v>
      </c>
      <c r="F90" s="831"/>
      <c r="G90" s="831"/>
      <c r="H90" s="827">
        <v>0</v>
      </c>
      <c r="I90" s="831">
        <v>2</v>
      </c>
      <c r="J90" s="831">
        <v>85.02</v>
      </c>
      <c r="K90" s="827">
        <v>1</v>
      </c>
      <c r="L90" s="831">
        <v>2</v>
      </c>
      <c r="M90" s="832">
        <v>85.02</v>
      </c>
    </row>
    <row r="91" spans="1:13" ht="14.45" customHeight="1" x14ac:dyDescent="0.2">
      <c r="A91" s="821" t="s">
        <v>2420</v>
      </c>
      <c r="B91" s="822" t="s">
        <v>1990</v>
      </c>
      <c r="C91" s="822" t="s">
        <v>2000</v>
      </c>
      <c r="D91" s="822" t="s">
        <v>935</v>
      </c>
      <c r="E91" s="822" t="s">
        <v>1995</v>
      </c>
      <c r="F91" s="831">
        <v>3</v>
      </c>
      <c r="G91" s="831">
        <v>127.53</v>
      </c>
      <c r="H91" s="827">
        <v>1</v>
      </c>
      <c r="I91" s="831"/>
      <c r="J91" s="831"/>
      <c r="K91" s="827">
        <v>0</v>
      </c>
      <c r="L91" s="831">
        <v>3</v>
      </c>
      <c r="M91" s="832">
        <v>127.53</v>
      </c>
    </row>
    <row r="92" spans="1:13" ht="14.45" customHeight="1" x14ac:dyDescent="0.2">
      <c r="A92" s="821" t="s">
        <v>2420</v>
      </c>
      <c r="B92" s="822" t="s">
        <v>2010</v>
      </c>
      <c r="C92" s="822" t="s">
        <v>2518</v>
      </c>
      <c r="D92" s="822" t="s">
        <v>712</v>
      </c>
      <c r="E92" s="822" t="s">
        <v>715</v>
      </c>
      <c r="F92" s="831">
        <v>2</v>
      </c>
      <c r="G92" s="831">
        <v>117.04</v>
      </c>
      <c r="H92" s="827">
        <v>1</v>
      </c>
      <c r="I92" s="831"/>
      <c r="J92" s="831"/>
      <c r="K92" s="827">
        <v>0</v>
      </c>
      <c r="L92" s="831">
        <v>2</v>
      </c>
      <c r="M92" s="832">
        <v>117.04</v>
      </c>
    </row>
    <row r="93" spans="1:13" ht="14.45" customHeight="1" x14ac:dyDescent="0.2">
      <c r="A93" s="821" t="s">
        <v>2420</v>
      </c>
      <c r="B93" s="822" t="s">
        <v>2010</v>
      </c>
      <c r="C93" s="822" t="s">
        <v>2519</v>
      </c>
      <c r="D93" s="822" t="s">
        <v>712</v>
      </c>
      <c r="E93" s="822" t="s">
        <v>2520</v>
      </c>
      <c r="F93" s="831"/>
      <c r="G93" s="831"/>
      <c r="H93" s="827">
        <v>0</v>
      </c>
      <c r="I93" s="831">
        <v>1</v>
      </c>
      <c r="J93" s="831">
        <v>17.559999999999999</v>
      </c>
      <c r="K93" s="827">
        <v>1</v>
      </c>
      <c r="L93" s="831">
        <v>1</v>
      </c>
      <c r="M93" s="832">
        <v>17.559999999999999</v>
      </c>
    </row>
    <row r="94" spans="1:13" ht="14.45" customHeight="1" x14ac:dyDescent="0.2">
      <c r="A94" s="821" t="s">
        <v>2420</v>
      </c>
      <c r="B94" s="822" t="s">
        <v>2010</v>
      </c>
      <c r="C94" s="822" t="s">
        <v>2015</v>
      </c>
      <c r="D94" s="822" t="s">
        <v>712</v>
      </c>
      <c r="E94" s="822" t="s">
        <v>713</v>
      </c>
      <c r="F94" s="831"/>
      <c r="G94" s="831"/>
      <c r="H94" s="827">
        <v>0</v>
      </c>
      <c r="I94" s="831">
        <v>1</v>
      </c>
      <c r="J94" s="831">
        <v>38.04</v>
      </c>
      <c r="K94" s="827">
        <v>1</v>
      </c>
      <c r="L94" s="831">
        <v>1</v>
      </c>
      <c r="M94" s="832">
        <v>38.04</v>
      </c>
    </row>
    <row r="95" spans="1:13" ht="14.45" customHeight="1" x14ac:dyDescent="0.2">
      <c r="A95" s="821" t="s">
        <v>2420</v>
      </c>
      <c r="B95" s="822" t="s">
        <v>2025</v>
      </c>
      <c r="C95" s="822" t="s">
        <v>2490</v>
      </c>
      <c r="D95" s="822" t="s">
        <v>2491</v>
      </c>
      <c r="E95" s="822" t="s">
        <v>736</v>
      </c>
      <c r="F95" s="831">
        <v>1</v>
      </c>
      <c r="G95" s="831">
        <v>35.11</v>
      </c>
      <c r="H95" s="827">
        <v>1</v>
      </c>
      <c r="I95" s="831"/>
      <c r="J95" s="831"/>
      <c r="K95" s="827">
        <v>0</v>
      </c>
      <c r="L95" s="831">
        <v>1</v>
      </c>
      <c r="M95" s="832">
        <v>35.11</v>
      </c>
    </row>
    <row r="96" spans="1:13" ht="14.45" customHeight="1" x14ac:dyDescent="0.2">
      <c r="A96" s="821" t="s">
        <v>2420</v>
      </c>
      <c r="B96" s="822" t="s">
        <v>2025</v>
      </c>
      <c r="C96" s="822" t="s">
        <v>2494</v>
      </c>
      <c r="D96" s="822" t="s">
        <v>2030</v>
      </c>
      <c r="E96" s="822"/>
      <c r="F96" s="831">
        <v>1</v>
      </c>
      <c r="G96" s="831">
        <v>35.11</v>
      </c>
      <c r="H96" s="827">
        <v>1</v>
      </c>
      <c r="I96" s="831"/>
      <c r="J96" s="831"/>
      <c r="K96" s="827">
        <v>0</v>
      </c>
      <c r="L96" s="831">
        <v>1</v>
      </c>
      <c r="M96" s="832">
        <v>35.11</v>
      </c>
    </row>
    <row r="97" spans="1:13" ht="14.45" customHeight="1" x14ac:dyDescent="0.2">
      <c r="A97" s="821" t="s">
        <v>2420</v>
      </c>
      <c r="B97" s="822" t="s">
        <v>2025</v>
      </c>
      <c r="C97" s="822" t="s">
        <v>2492</v>
      </c>
      <c r="D97" s="822" t="s">
        <v>2030</v>
      </c>
      <c r="E97" s="822"/>
      <c r="F97" s="831">
        <v>1</v>
      </c>
      <c r="G97" s="831">
        <v>17.559999999999999</v>
      </c>
      <c r="H97" s="827">
        <v>1</v>
      </c>
      <c r="I97" s="831"/>
      <c r="J97" s="831"/>
      <c r="K97" s="827">
        <v>0</v>
      </c>
      <c r="L97" s="831">
        <v>1</v>
      </c>
      <c r="M97" s="832">
        <v>17.559999999999999</v>
      </c>
    </row>
    <row r="98" spans="1:13" ht="14.45" customHeight="1" x14ac:dyDescent="0.2">
      <c r="A98" s="821" t="s">
        <v>2420</v>
      </c>
      <c r="B98" s="822" t="s">
        <v>2025</v>
      </c>
      <c r="C98" s="822" t="s">
        <v>2029</v>
      </c>
      <c r="D98" s="822" t="s">
        <v>2030</v>
      </c>
      <c r="E98" s="822" t="s">
        <v>734</v>
      </c>
      <c r="F98" s="831">
        <v>1</v>
      </c>
      <c r="G98" s="831">
        <v>17.559999999999999</v>
      </c>
      <c r="H98" s="827">
        <v>1</v>
      </c>
      <c r="I98" s="831"/>
      <c r="J98" s="831"/>
      <c r="K98" s="827">
        <v>0</v>
      </c>
      <c r="L98" s="831">
        <v>1</v>
      </c>
      <c r="M98" s="832">
        <v>17.559999999999999</v>
      </c>
    </row>
    <row r="99" spans="1:13" ht="14.45" customHeight="1" x14ac:dyDescent="0.2">
      <c r="A99" s="821" t="s">
        <v>2420</v>
      </c>
      <c r="B99" s="822" t="s">
        <v>2037</v>
      </c>
      <c r="C99" s="822" t="s">
        <v>2479</v>
      </c>
      <c r="D99" s="822" t="s">
        <v>2480</v>
      </c>
      <c r="E99" s="822" t="s">
        <v>2481</v>
      </c>
      <c r="F99" s="831">
        <v>1</v>
      </c>
      <c r="G99" s="831">
        <v>62.18</v>
      </c>
      <c r="H99" s="827">
        <v>1</v>
      </c>
      <c r="I99" s="831"/>
      <c r="J99" s="831"/>
      <c r="K99" s="827">
        <v>0</v>
      </c>
      <c r="L99" s="831">
        <v>1</v>
      </c>
      <c r="M99" s="832">
        <v>62.18</v>
      </c>
    </row>
    <row r="100" spans="1:13" ht="14.45" customHeight="1" x14ac:dyDescent="0.2">
      <c r="A100" s="821" t="s">
        <v>2420</v>
      </c>
      <c r="B100" s="822" t="s">
        <v>2049</v>
      </c>
      <c r="C100" s="822" t="s">
        <v>2446</v>
      </c>
      <c r="D100" s="822" t="s">
        <v>1170</v>
      </c>
      <c r="E100" s="822" t="s">
        <v>736</v>
      </c>
      <c r="F100" s="831"/>
      <c r="G100" s="831"/>
      <c r="H100" s="827">
        <v>0</v>
      </c>
      <c r="I100" s="831">
        <v>2</v>
      </c>
      <c r="J100" s="831">
        <v>68.94</v>
      </c>
      <c r="K100" s="827">
        <v>1</v>
      </c>
      <c r="L100" s="831">
        <v>2</v>
      </c>
      <c r="M100" s="832">
        <v>68.94</v>
      </c>
    </row>
    <row r="101" spans="1:13" ht="14.45" customHeight="1" x14ac:dyDescent="0.2">
      <c r="A101" s="821" t="s">
        <v>2420</v>
      </c>
      <c r="B101" s="822" t="s">
        <v>2076</v>
      </c>
      <c r="C101" s="822" t="s">
        <v>2077</v>
      </c>
      <c r="D101" s="822" t="s">
        <v>2078</v>
      </c>
      <c r="E101" s="822" t="s">
        <v>2079</v>
      </c>
      <c r="F101" s="831"/>
      <c r="G101" s="831"/>
      <c r="H101" s="827">
        <v>0</v>
      </c>
      <c r="I101" s="831">
        <v>2</v>
      </c>
      <c r="J101" s="831">
        <v>351.03999999999996</v>
      </c>
      <c r="K101" s="827">
        <v>1</v>
      </c>
      <c r="L101" s="831">
        <v>2</v>
      </c>
      <c r="M101" s="832">
        <v>351.03999999999996</v>
      </c>
    </row>
    <row r="102" spans="1:13" ht="14.45" customHeight="1" x14ac:dyDescent="0.2">
      <c r="A102" s="821" t="s">
        <v>2420</v>
      </c>
      <c r="B102" s="822" t="s">
        <v>2076</v>
      </c>
      <c r="C102" s="822" t="s">
        <v>2083</v>
      </c>
      <c r="D102" s="822" t="s">
        <v>2078</v>
      </c>
      <c r="E102" s="822" t="s">
        <v>1089</v>
      </c>
      <c r="F102" s="831">
        <v>1</v>
      </c>
      <c r="G102" s="831">
        <v>143.35</v>
      </c>
      <c r="H102" s="827">
        <v>1</v>
      </c>
      <c r="I102" s="831"/>
      <c r="J102" s="831"/>
      <c r="K102" s="827">
        <v>0</v>
      </c>
      <c r="L102" s="831">
        <v>1</v>
      </c>
      <c r="M102" s="832">
        <v>143.35</v>
      </c>
    </row>
    <row r="103" spans="1:13" ht="14.45" customHeight="1" x14ac:dyDescent="0.2">
      <c r="A103" s="821" t="s">
        <v>2420</v>
      </c>
      <c r="B103" s="822" t="s">
        <v>2169</v>
      </c>
      <c r="C103" s="822" t="s">
        <v>2471</v>
      </c>
      <c r="D103" s="822" t="s">
        <v>2472</v>
      </c>
      <c r="E103" s="822" t="s">
        <v>2473</v>
      </c>
      <c r="F103" s="831">
        <v>1</v>
      </c>
      <c r="G103" s="831">
        <v>36.270000000000003</v>
      </c>
      <c r="H103" s="827">
        <v>1</v>
      </c>
      <c r="I103" s="831"/>
      <c r="J103" s="831"/>
      <c r="K103" s="827">
        <v>0</v>
      </c>
      <c r="L103" s="831">
        <v>1</v>
      </c>
      <c r="M103" s="832">
        <v>36.270000000000003</v>
      </c>
    </row>
    <row r="104" spans="1:13" ht="14.45" customHeight="1" x14ac:dyDescent="0.2">
      <c r="A104" s="821" t="s">
        <v>2420</v>
      </c>
      <c r="B104" s="822" t="s">
        <v>2169</v>
      </c>
      <c r="C104" s="822" t="s">
        <v>2171</v>
      </c>
      <c r="D104" s="822" t="s">
        <v>661</v>
      </c>
      <c r="E104" s="822" t="s">
        <v>662</v>
      </c>
      <c r="F104" s="831"/>
      <c r="G104" s="831"/>
      <c r="H104" s="827">
        <v>0</v>
      </c>
      <c r="I104" s="831">
        <v>1</v>
      </c>
      <c r="J104" s="831">
        <v>65.28</v>
      </c>
      <c r="K104" s="827">
        <v>1</v>
      </c>
      <c r="L104" s="831">
        <v>1</v>
      </c>
      <c r="M104" s="832">
        <v>65.28</v>
      </c>
    </row>
    <row r="105" spans="1:13" ht="14.45" customHeight="1" x14ac:dyDescent="0.2">
      <c r="A105" s="821" t="s">
        <v>2420</v>
      </c>
      <c r="B105" s="822" t="s">
        <v>2208</v>
      </c>
      <c r="C105" s="822" t="s">
        <v>2475</v>
      </c>
      <c r="D105" s="822" t="s">
        <v>2476</v>
      </c>
      <c r="E105" s="822" t="s">
        <v>2213</v>
      </c>
      <c r="F105" s="831">
        <v>2</v>
      </c>
      <c r="G105" s="831">
        <v>23.42</v>
      </c>
      <c r="H105" s="827">
        <v>1</v>
      </c>
      <c r="I105" s="831"/>
      <c r="J105" s="831"/>
      <c r="K105" s="827">
        <v>0</v>
      </c>
      <c r="L105" s="831">
        <v>2</v>
      </c>
      <c r="M105" s="832">
        <v>23.42</v>
      </c>
    </row>
    <row r="106" spans="1:13" ht="14.45" customHeight="1" x14ac:dyDescent="0.2">
      <c r="A106" s="821" t="s">
        <v>2420</v>
      </c>
      <c r="B106" s="822" t="s">
        <v>1968</v>
      </c>
      <c r="C106" s="822" t="s">
        <v>1972</v>
      </c>
      <c r="D106" s="822" t="s">
        <v>1970</v>
      </c>
      <c r="E106" s="822" t="s">
        <v>1973</v>
      </c>
      <c r="F106" s="831"/>
      <c r="G106" s="831"/>
      <c r="H106" s="827">
        <v>0</v>
      </c>
      <c r="I106" s="831">
        <v>3</v>
      </c>
      <c r="J106" s="831">
        <v>5315.5199999999995</v>
      </c>
      <c r="K106" s="827">
        <v>1</v>
      </c>
      <c r="L106" s="831">
        <v>3</v>
      </c>
      <c r="M106" s="832">
        <v>5315.5199999999995</v>
      </c>
    </row>
    <row r="107" spans="1:13" ht="14.45" customHeight="1" x14ac:dyDescent="0.2">
      <c r="A107" s="821" t="s">
        <v>2420</v>
      </c>
      <c r="B107" s="822" t="s">
        <v>3889</v>
      </c>
      <c r="C107" s="822" t="s">
        <v>2564</v>
      </c>
      <c r="D107" s="822" t="s">
        <v>2453</v>
      </c>
      <c r="E107" s="822" t="s">
        <v>2565</v>
      </c>
      <c r="F107" s="831">
        <v>1</v>
      </c>
      <c r="G107" s="831">
        <v>16.77</v>
      </c>
      <c r="H107" s="827">
        <v>1</v>
      </c>
      <c r="I107" s="831"/>
      <c r="J107" s="831"/>
      <c r="K107" s="827">
        <v>0</v>
      </c>
      <c r="L107" s="831">
        <v>1</v>
      </c>
      <c r="M107" s="832">
        <v>16.77</v>
      </c>
    </row>
    <row r="108" spans="1:13" ht="14.45" customHeight="1" x14ac:dyDescent="0.2">
      <c r="A108" s="821" t="s">
        <v>2421</v>
      </c>
      <c r="B108" s="822" t="s">
        <v>1919</v>
      </c>
      <c r="C108" s="822" t="s">
        <v>1926</v>
      </c>
      <c r="D108" s="822" t="s">
        <v>1921</v>
      </c>
      <c r="E108" s="822" t="s">
        <v>1927</v>
      </c>
      <c r="F108" s="831"/>
      <c r="G108" s="831"/>
      <c r="H108" s="827">
        <v>0</v>
      </c>
      <c r="I108" s="831">
        <v>3</v>
      </c>
      <c r="J108" s="831">
        <v>220.35000000000002</v>
      </c>
      <c r="K108" s="827">
        <v>1</v>
      </c>
      <c r="L108" s="831">
        <v>3</v>
      </c>
      <c r="M108" s="832">
        <v>220.35000000000002</v>
      </c>
    </row>
    <row r="109" spans="1:13" ht="14.45" customHeight="1" x14ac:dyDescent="0.2">
      <c r="A109" s="821" t="s">
        <v>2421</v>
      </c>
      <c r="B109" s="822" t="s">
        <v>1933</v>
      </c>
      <c r="C109" s="822" t="s">
        <v>1934</v>
      </c>
      <c r="D109" s="822" t="s">
        <v>1935</v>
      </c>
      <c r="E109" s="822" t="s">
        <v>1936</v>
      </c>
      <c r="F109" s="831"/>
      <c r="G109" s="831"/>
      <c r="H109" s="827">
        <v>0</v>
      </c>
      <c r="I109" s="831">
        <v>1</v>
      </c>
      <c r="J109" s="831">
        <v>93.75</v>
      </c>
      <c r="K109" s="827">
        <v>1</v>
      </c>
      <c r="L109" s="831">
        <v>1</v>
      </c>
      <c r="M109" s="832">
        <v>93.75</v>
      </c>
    </row>
    <row r="110" spans="1:13" ht="14.45" customHeight="1" x14ac:dyDescent="0.2">
      <c r="A110" s="821" t="s">
        <v>2421</v>
      </c>
      <c r="B110" s="822" t="s">
        <v>1933</v>
      </c>
      <c r="C110" s="822" t="s">
        <v>1939</v>
      </c>
      <c r="D110" s="822" t="s">
        <v>1940</v>
      </c>
      <c r="E110" s="822" t="s">
        <v>1941</v>
      </c>
      <c r="F110" s="831"/>
      <c r="G110" s="831"/>
      <c r="H110" s="827">
        <v>0</v>
      </c>
      <c r="I110" s="831">
        <v>5</v>
      </c>
      <c r="J110" s="831">
        <v>603.04999999999995</v>
      </c>
      <c r="K110" s="827">
        <v>1</v>
      </c>
      <c r="L110" s="831">
        <v>5</v>
      </c>
      <c r="M110" s="832">
        <v>603.04999999999995</v>
      </c>
    </row>
    <row r="111" spans="1:13" ht="14.45" customHeight="1" x14ac:dyDescent="0.2">
      <c r="A111" s="821" t="s">
        <v>2421</v>
      </c>
      <c r="B111" s="822" t="s">
        <v>1947</v>
      </c>
      <c r="C111" s="822" t="s">
        <v>1948</v>
      </c>
      <c r="D111" s="822" t="s">
        <v>933</v>
      </c>
      <c r="E111" s="822" t="s">
        <v>1949</v>
      </c>
      <c r="F111" s="831"/>
      <c r="G111" s="831"/>
      <c r="H111" s="827">
        <v>0</v>
      </c>
      <c r="I111" s="831">
        <v>4</v>
      </c>
      <c r="J111" s="831">
        <v>5542.48</v>
      </c>
      <c r="K111" s="827">
        <v>1</v>
      </c>
      <c r="L111" s="831">
        <v>4</v>
      </c>
      <c r="M111" s="832">
        <v>5542.48</v>
      </c>
    </row>
    <row r="112" spans="1:13" ht="14.45" customHeight="1" x14ac:dyDescent="0.2">
      <c r="A112" s="821" t="s">
        <v>2421</v>
      </c>
      <c r="B112" s="822" t="s">
        <v>1947</v>
      </c>
      <c r="C112" s="822" t="s">
        <v>1954</v>
      </c>
      <c r="D112" s="822" t="s">
        <v>927</v>
      </c>
      <c r="E112" s="822" t="s">
        <v>1955</v>
      </c>
      <c r="F112" s="831"/>
      <c r="G112" s="831"/>
      <c r="H112" s="827">
        <v>0</v>
      </c>
      <c r="I112" s="831">
        <v>2</v>
      </c>
      <c r="J112" s="831">
        <v>736.32</v>
      </c>
      <c r="K112" s="827">
        <v>1</v>
      </c>
      <c r="L112" s="831">
        <v>2</v>
      </c>
      <c r="M112" s="832">
        <v>736.32</v>
      </c>
    </row>
    <row r="113" spans="1:13" ht="14.45" customHeight="1" x14ac:dyDescent="0.2">
      <c r="A113" s="821" t="s">
        <v>2421</v>
      </c>
      <c r="B113" s="822" t="s">
        <v>1947</v>
      </c>
      <c r="C113" s="822" t="s">
        <v>1960</v>
      </c>
      <c r="D113" s="822" t="s">
        <v>927</v>
      </c>
      <c r="E113" s="822" t="s">
        <v>1961</v>
      </c>
      <c r="F113" s="831"/>
      <c r="G113" s="831"/>
      <c r="H113" s="827">
        <v>0</v>
      </c>
      <c r="I113" s="831">
        <v>1</v>
      </c>
      <c r="J113" s="831">
        <v>490.89</v>
      </c>
      <c r="K113" s="827">
        <v>1</v>
      </c>
      <c r="L113" s="831">
        <v>1</v>
      </c>
      <c r="M113" s="832">
        <v>490.89</v>
      </c>
    </row>
    <row r="114" spans="1:13" ht="14.45" customHeight="1" x14ac:dyDescent="0.2">
      <c r="A114" s="821" t="s">
        <v>2421</v>
      </c>
      <c r="B114" s="822" t="s">
        <v>1947</v>
      </c>
      <c r="C114" s="822" t="s">
        <v>1950</v>
      </c>
      <c r="D114" s="822" t="s">
        <v>933</v>
      </c>
      <c r="E114" s="822" t="s">
        <v>1951</v>
      </c>
      <c r="F114" s="831"/>
      <c r="G114" s="831"/>
      <c r="H114" s="827">
        <v>0</v>
      </c>
      <c r="I114" s="831">
        <v>4</v>
      </c>
      <c r="J114" s="831">
        <v>7389.96</v>
      </c>
      <c r="K114" s="827">
        <v>1</v>
      </c>
      <c r="L114" s="831">
        <v>4</v>
      </c>
      <c r="M114" s="832">
        <v>7389.96</v>
      </c>
    </row>
    <row r="115" spans="1:13" ht="14.45" customHeight="1" x14ac:dyDescent="0.2">
      <c r="A115" s="821" t="s">
        <v>2421</v>
      </c>
      <c r="B115" s="822" t="s">
        <v>1947</v>
      </c>
      <c r="C115" s="822" t="s">
        <v>1952</v>
      </c>
      <c r="D115" s="822" t="s">
        <v>927</v>
      </c>
      <c r="E115" s="822" t="s">
        <v>1953</v>
      </c>
      <c r="F115" s="831"/>
      <c r="G115" s="831"/>
      <c r="H115" s="827">
        <v>0</v>
      </c>
      <c r="I115" s="831">
        <v>1</v>
      </c>
      <c r="J115" s="831">
        <v>923.74</v>
      </c>
      <c r="K115" s="827">
        <v>1</v>
      </c>
      <c r="L115" s="831">
        <v>1</v>
      </c>
      <c r="M115" s="832">
        <v>923.74</v>
      </c>
    </row>
    <row r="116" spans="1:13" ht="14.45" customHeight="1" x14ac:dyDescent="0.2">
      <c r="A116" s="821" t="s">
        <v>2421</v>
      </c>
      <c r="B116" s="822" t="s">
        <v>1962</v>
      </c>
      <c r="C116" s="822" t="s">
        <v>1963</v>
      </c>
      <c r="D116" s="822" t="s">
        <v>1964</v>
      </c>
      <c r="E116" s="822" t="s">
        <v>1965</v>
      </c>
      <c r="F116" s="831"/>
      <c r="G116" s="831"/>
      <c r="H116" s="827">
        <v>0</v>
      </c>
      <c r="I116" s="831">
        <v>18</v>
      </c>
      <c r="J116" s="831">
        <v>1681.7400000000002</v>
      </c>
      <c r="K116" s="827">
        <v>1</v>
      </c>
      <c r="L116" s="831">
        <v>18</v>
      </c>
      <c r="M116" s="832">
        <v>1681.7400000000002</v>
      </c>
    </row>
    <row r="117" spans="1:13" ht="14.45" customHeight="1" x14ac:dyDescent="0.2">
      <c r="A117" s="821" t="s">
        <v>2421</v>
      </c>
      <c r="B117" s="822" t="s">
        <v>1974</v>
      </c>
      <c r="C117" s="822" t="s">
        <v>1977</v>
      </c>
      <c r="D117" s="822" t="s">
        <v>796</v>
      </c>
      <c r="E117" s="822" t="s">
        <v>1978</v>
      </c>
      <c r="F117" s="831"/>
      <c r="G117" s="831"/>
      <c r="H117" s="827">
        <v>0</v>
      </c>
      <c r="I117" s="831">
        <v>16</v>
      </c>
      <c r="J117" s="831">
        <v>1280.1600000000001</v>
      </c>
      <c r="K117" s="827">
        <v>1</v>
      </c>
      <c r="L117" s="831">
        <v>16</v>
      </c>
      <c r="M117" s="832">
        <v>1280.1600000000001</v>
      </c>
    </row>
    <row r="118" spans="1:13" ht="14.45" customHeight="1" x14ac:dyDescent="0.2">
      <c r="A118" s="821" t="s">
        <v>2421</v>
      </c>
      <c r="B118" s="822" t="s">
        <v>1990</v>
      </c>
      <c r="C118" s="822" t="s">
        <v>1993</v>
      </c>
      <c r="D118" s="822" t="s">
        <v>1994</v>
      </c>
      <c r="E118" s="822" t="s">
        <v>1995</v>
      </c>
      <c r="F118" s="831"/>
      <c r="G118" s="831"/>
      <c r="H118" s="827">
        <v>0</v>
      </c>
      <c r="I118" s="831">
        <v>10</v>
      </c>
      <c r="J118" s="831">
        <v>425.09999999999997</v>
      </c>
      <c r="K118" s="827">
        <v>1</v>
      </c>
      <c r="L118" s="831">
        <v>10</v>
      </c>
      <c r="M118" s="832">
        <v>425.09999999999997</v>
      </c>
    </row>
    <row r="119" spans="1:13" ht="14.45" customHeight="1" x14ac:dyDescent="0.2">
      <c r="A119" s="821" t="s">
        <v>2421</v>
      </c>
      <c r="B119" s="822" t="s">
        <v>1990</v>
      </c>
      <c r="C119" s="822" t="s">
        <v>1996</v>
      </c>
      <c r="D119" s="822" t="s">
        <v>1994</v>
      </c>
      <c r="E119" s="822" t="s">
        <v>1997</v>
      </c>
      <c r="F119" s="831"/>
      <c r="G119" s="831"/>
      <c r="H119" s="827">
        <v>0</v>
      </c>
      <c r="I119" s="831">
        <v>5</v>
      </c>
      <c r="J119" s="831">
        <v>425.09999999999997</v>
      </c>
      <c r="K119" s="827">
        <v>1</v>
      </c>
      <c r="L119" s="831">
        <v>5</v>
      </c>
      <c r="M119" s="832">
        <v>425.09999999999997</v>
      </c>
    </row>
    <row r="120" spans="1:13" ht="14.45" customHeight="1" x14ac:dyDescent="0.2">
      <c r="A120" s="821" t="s">
        <v>2421</v>
      </c>
      <c r="B120" s="822" t="s">
        <v>2010</v>
      </c>
      <c r="C120" s="822" t="s">
        <v>2461</v>
      </c>
      <c r="D120" s="822" t="s">
        <v>712</v>
      </c>
      <c r="E120" s="822" t="s">
        <v>716</v>
      </c>
      <c r="F120" s="831">
        <v>1</v>
      </c>
      <c r="G120" s="831">
        <v>10.65</v>
      </c>
      <c r="H120" s="827">
        <v>1</v>
      </c>
      <c r="I120" s="831"/>
      <c r="J120" s="831"/>
      <c r="K120" s="827">
        <v>0</v>
      </c>
      <c r="L120" s="831">
        <v>1</v>
      </c>
      <c r="M120" s="832">
        <v>10.65</v>
      </c>
    </row>
    <row r="121" spans="1:13" ht="14.45" customHeight="1" x14ac:dyDescent="0.2">
      <c r="A121" s="821" t="s">
        <v>2421</v>
      </c>
      <c r="B121" s="822" t="s">
        <v>2010</v>
      </c>
      <c r="C121" s="822" t="s">
        <v>2717</v>
      </c>
      <c r="D121" s="822" t="s">
        <v>712</v>
      </c>
      <c r="E121" s="822" t="s">
        <v>714</v>
      </c>
      <c r="F121" s="831">
        <v>2</v>
      </c>
      <c r="G121" s="831">
        <v>234.06</v>
      </c>
      <c r="H121" s="827">
        <v>1</v>
      </c>
      <c r="I121" s="831"/>
      <c r="J121" s="831"/>
      <c r="K121" s="827">
        <v>0</v>
      </c>
      <c r="L121" s="831">
        <v>2</v>
      </c>
      <c r="M121" s="832">
        <v>234.06</v>
      </c>
    </row>
    <row r="122" spans="1:13" ht="14.45" customHeight="1" x14ac:dyDescent="0.2">
      <c r="A122" s="821" t="s">
        <v>2421</v>
      </c>
      <c r="B122" s="822" t="s">
        <v>2010</v>
      </c>
      <c r="C122" s="822" t="s">
        <v>2518</v>
      </c>
      <c r="D122" s="822" t="s">
        <v>712</v>
      </c>
      <c r="E122" s="822" t="s">
        <v>715</v>
      </c>
      <c r="F122" s="831">
        <v>2</v>
      </c>
      <c r="G122" s="831">
        <v>117.04</v>
      </c>
      <c r="H122" s="827">
        <v>1</v>
      </c>
      <c r="I122" s="831"/>
      <c r="J122" s="831"/>
      <c r="K122" s="827">
        <v>0</v>
      </c>
      <c r="L122" s="831">
        <v>2</v>
      </c>
      <c r="M122" s="832">
        <v>117.04</v>
      </c>
    </row>
    <row r="123" spans="1:13" ht="14.45" customHeight="1" x14ac:dyDescent="0.2">
      <c r="A123" s="821" t="s">
        <v>2421</v>
      </c>
      <c r="B123" s="822" t="s">
        <v>2010</v>
      </c>
      <c r="C123" s="822" t="s">
        <v>2012</v>
      </c>
      <c r="D123" s="822" t="s">
        <v>712</v>
      </c>
      <c r="E123" s="822" t="s">
        <v>714</v>
      </c>
      <c r="F123" s="831"/>
      <c r="G123" s="831"/>
      <c r="H123" s="827">
        <v>0</v>
      </c>
      <c r="I123" s="831">
        <v>2</v>
      </c>
      <c r="J123" s="831">
        <v>234.06</v>
      </c>
      <c r="K123" s="827">
        <v>1</v>
      </c>
      <c r="L123" s="831">
        <v>2</v>
      </c>
      <c r="M123" s="832">
        <v>234.06</v>
      </c>
    </row>
    <row r="124" spans="1:13" ht="14.45" customHeight="1" x14ac:dyDescent="0.2">
      <c r="A124" s="821" t="s">
        <v>2421</v>
      </c>
      <c r="B124" s="822" t="s">
        <v>2010</v>
      </c>
      <c r="C124" s="822" t="s">
        <v>2016</v>
      </c>
      <c r="D124" s="822" t="s">
        <v>712</v>
      </c>
      <c r="E124" s="822" t="s">
        <v>716</v>
      </c>
      <c r="F124" s="831"/>
      <c r="G124" s="831"/>
      <c r="H124" s="827">
        <v>0</v>
      </c>
      <c r="I124" s="831">
        <v>3</v>
      </c>
      <c r="J124" s="831">
        <v>31.950000000000003</v>
      </c>
      <c r="K124" s="827">
        <v>1</v>
      </c>
      <c r="L124" s="831">
        <v>3</v>
      </c>
      <c r="M124" s="832">
        <v>31.950000000000003</v>
      </c>
    </row>
    <row r="125" spans="1:13" ht="14.45" customHeight="1" x14ac:dyDescent="0.2">
      <c r="A125" s="821" t="s">
        <v>2421</v>
      </c>
      <c r="B125" s="822" t="s">
        <v>2010</v>
      </c>
      <c r="C125" s="822" t="s">
        <v>2017</v>
      </c>
      <c r="D125" s="822" t="s">
        <v>712</v>
      </c>
      <c r="E125" s="822" t="s">
        <v>715</v>
      </c>
      <c r="F125" s="831"/>
      <c r="G125" s="831"/>
      <c r="H125" s="827">
        <v>0</v>
      </c>
      <c r="I125" s="831">
        <v>2</v>
      </c>
      <c r="J125" s="831">
        <v>117.04</v>
      </c>
      <c r="K125" s="827">
        <v>1</v>
      </c>
      <c r="L125" s="831">
        <v>2</v>
      </c>
      <c r="M125" s="832">
        <v>117.04</v>
      </c>
    </row>
    <row r="126" spans="1:13" ht="14.45" customHeight="1" x14ac:dyDescent="0.2">
      <c r="A126" s="821" t="s">
        <v>2421</v>
      </c>
      <c r="B126" s="822" t="s">
        <v>2019</v>
      </c>
      <c r="C126" s="822" t="s">
        <v>2020</v>
      </c>
      <c r="D126" s="822" t="s">
        <v>2021</v>
      </c>
      <c r="E126" s="822" t="s">
        <v>2022</v>
      </c>
      <c r="F126" s="831"/>
      <c r="G126" s="831"/>
      <c r="H126" s="827">
        <v>0</v>
      </c>
      <c r="I126" s="831">
        <v>2</v>
      </c>
      <c r="J126" s="831">
        <v>131.08000000000001</v>
      </c>
      <c r="K126" s="827">
        <v>1</v>
      </c>
      <c r="L126" s="831">
        <v>2</v>
      </c>
      <c r="M126" s="832">
        <v>131.08000000000001</v>
      </c>
    </row>
    <row r="127" spans="1:13" ht="14.45" customHeight="1" x14ac:dyDescent="0.2">
      <c r="A127" s="821" t="s">
        <v>2421</v>
      </c>
      <c r="B127" s="822" t="s">
        <v>2019</v>
      </c>
      <c r="C127" s="822" t="s">
        <v>2023</v>
      </c>
      <c r="D127" s="822" t="s">
        <v>2021</v>
      </c>
      <c r="E127" s="822" t="s">
        <v>2024</v>
      </c>
      <c r="F127" s="831"/>
      <c r="G127" s="831"/>
      <c r="H127" s="827">
        <v>0</v>
      </c>
      <c r="I127" s="831">
        <v>4</v>
      </c>
      <c r="J127" s="831">
        <v>917.52</v>
      </c>
      <c r="K127" s="827">
        <v>1</v>
      </c>
      <c r="L127" s="831">
        <v>4</v>
      </c>
      <c r="M127" s="832">
        <v>917.52</v>
      </c>
    </row>
    <row r="128" spans="1:13" ht="14.45" customHeight="1" x14ac:dyDescent="0.2">
      <c r="A128" s="821" t="s">
        <v>2421</v>
      </c>
      <c r="B128" s="822" t="s">
        <v>2025</v>
      </c>
      <c r="C128" s="822" t="s">
        <v>2604</v>
      </c>
      <c r="D128" s="822" t="s">
        <v>731</v>
      </c>
      <c r="E128" s="822" t="s">
        <v>732</v>
      </c>
      <c r="F128" s="831"/>
      <c r="G128" s="831"/>
      <c r="H128" s="827">
        <v>0</v>
      </c>
      <c r="I128" s="831">
        <v>1</v>
      </c>
      <c r="J128" s="831">
        <v>70.23</v>
      </c>
      <c r="K128" s="827">
        <v>1</v>
      </c>
      <c r="L128" s="831">
        <v>1</v>
      </c>
      <c r="M128" s="832">
        <v>70.23</v>
      </c>
    </row>
    <row r="129" spans="1:13" ht="14.45" customHeight="1" x14ac:dyDescent="0.2">
      <c r="A129" s="821" t="s">
        <v>2421</v>
      </c>
      <c r="B129" s="822" t="s">
        <v>2025</v>
      </c>
      <c r="C129" s="822" t="s">
        <v>2031</v>
      </c>
      <c r="D129" s="822" t="s">
        <v>731</v>
      </c>
      <c r="E129" s="822" t="s">
        <v>734</v>
      </c>
      <c r="F129" s="831"/>
      <c r="G129" s="831"/>
      <c r="H129" s="827">
        <v>0</v>
      </c>
      <c r="I129" s="831">
        <v>23</v>
      </c>
      <c r="J129" s="831">
        <v>403.88</v>
      </c>
      <c r="K129" s="827">
        <v>1</v>
      </c>
      <c r="L129" s="831">
        <v>23</v>
      </c>
      <c r="M129" s="832">
        <v>403.88</v>
      </c>
    </row>
    <row r="130" spans="1:13" ht="14.45" customHeight="1" x14ac:dyDescent="0.2">
      <c r="A130" s="821" t="s">
        <v>2421</v>
      </c>
      <c r="B130" s="822" t="s">
        <v>2025</v>
      </c>
      <c r="C130" s="822" t="s">
        <v>2033</v>
      </c>
      <c r="D130" s="822" t="s">
        <v>731</v>
      </c>
      <c r="E130" s="822" t="s">
        <v>638</v>
      </c>
      <c r="F130" s="831"/>
      <c r="G130" s="831"/>
      <c r="H130" s="827">
        <v>0</v>
      </c>
      <c r="I130" s="831">
        <v>9</v>
      </c>
      <c r="J130" s="831">
        <v>1053.27</v>
      </c>
      <c r="K130" s="827">
        <v>1</v>
      </c>
      <c r="L130" s="831">
        <v>9</v>
      </c>
      <c r="M130" s="832">
        <v>1053.27</v>
      </c>
    </row>
    <row r="131" spans="1:13" ht="14.45" customHeight="1" x14ac:dyDescent="0.2">
      <c r="A131" s="821" t="s">
        <v>2421</v>
      </c>
      <c r="B131" s="822" t="s">
        <v>2025</v>
      </c>
      <c r="C131" s="822" t="s">
        <v>2032</v>
      </c>
      <c r="D131" s="822" t="s">
        <v>731</v>
      </c>
      <c r="E131" s="822" t="s">
        <v>736</v>
      </c>
      <c r="F131" s="831"/>
      <c r="G131" s="831"/>
      <c r="H131" s="827">
        <v>0</v>
      </c>
      <c r="I131" s="831">
        <v>1</v>
      </c>
      <c r="J131" s="831">
        <v>35.11</v>
      </c>
      <c r="K131" s="827">
        <v>1</v>
      </c>
      <c r="L131" s="831">
        <v>1</v>
      </c>
      <c r="M131" s="832">
        <v>35.11</v>
      </c>
    </row>
    <row r="132" spans="1:13" ht="14.45" customHeight="1" x14ac:dyDescent="0.2">
      <c r="A132" s="821" t="s">
        <v>2421</v>
      </c>
      <c r="B132" s="822" t="s">
        <v>2037</v>
      </c>
      <c r="C132" s="822" t="s">
        <v>2038</v>
      </c>
      <c r="D132" s="822" t="s">
        <v>2039</v>
      </c>
      <c r="E132" s="822" t="s">
        <v>2040</v>
      </c>
      <c r="F132" s="831"/>
      <c r="G132" s="831"/>
      <c r="H132" s="827">
        <v>0</v>
      </c>
      <c r="I132" s="831">
        <v>2</v>
      </c>
      <c r="J132" s="831">
        <v>186.54</v>
      </c>
      <c r="K132" s="827">
        <v>1</v>
      </c>
      <c r="L132" s="831">
        <v>2</v>
      </c>
      <c r="M132" s="832">
        <v>186.54</v>
      </c>
    </row>
    <row r="133" spans="1:13" ht="14.45" customHeight="1" x14ac:dyDescent="0.2">
      <c r="A133" s="821" t="s">
        <v>2421</v>
      </c>
      <c r="B133" s="822" t="s">
        <v>2037</v>
      </c>
      <c r="C133" s="822" t="s">
        <v>2286</v>
      </c>
      <c r="D133" s="822" t="s">
        <v>2039</v>
      </c>
      <c r="E133" s="822" t="s">
        <v>2287</v>
      </c>
      <c r="F133" s="831"/>
      <c r="G133" s="831"/>
      <c r="H133" s="827">
        <v>0</v>
      </c>
      <c r="I133" s="831">
        <v>3</v>
      </c>
      <c r="J133" s="831">
        <v>559.65000000000009</v>
      </c>
      <c r="K133" s="827">
        <v>1</v>
      </c>
      <c r="L133" s="831">
        <v>3</v>
      </c>
      <c r="M133" s="832">
        <v>559.65000000000009</v>
      </c>
    </row>
    <row r="134" spans="1:13" ht="14.45" customHeight="1" x14ac:dyDescent="0.2">
      <c r="A134" s="821" t="s">
        <v>2421</v>
      </c>
      <c r="B134" s="822" t="s">
        <v>2037</v>
      </c>
      <c r="C134" s="822" t="s">
        <v>2576</v>
      </c>
      <c r="D134" s="822" t="s">
        <v>2039</v>
      </c>
      <c r="E134" s="822" t="s">
        <v>2060</v>
      </c>
      <c r="F134" s="831"/>
      <c r="G134" s="831"/>
      <c r="H134" s="827">
        <v>0</v>
      </c>
      <c r="I134" s="831">
        <v>1</v>
      </c>
      <c r="J134" s="831">
        <v>31.09</v>
      </c>
      <c r="K134" s="827">
        <v>1</v>
      </c>
      <c r="L134" s="831">
        <v>1</v>
      </c>
      <c r="M134" s="832">
        <v>31.09</v>
      </c>
    </row>
    <row r="135" spans="1:13" ht="14.45" customHeight="1" x14ac:dyDescent="0.2">
      <c r="A135" s="821" t="s">
        <v>2421</v>
      </c>
      <c r="B135" s="822" t="s">
        <v>2041</v>
      </c>
      <c r="C135" s="822" t="s">
        <v>2042</v>
      </c>
      <c r="D135" s="822" t="s">
        <v>2043</v>
      </c>
      <c r="E135" s="822" t="s">
        <v>2044</v>
      </c>
      <c r="F135" s="831"/>
      <c r="G135" s="831"/>
      <c r="H135" s="827">
        <v>0</v>
      </c>
      <c r="I135" s="831">
        <v>4</v>
      </c>
      <c r="J135" s="831">
        <v>207.32</v>
      </c>
      <c r="K135" s="827">
        <v>1</v>
      </c>
      <c r="L135" s="831">
        <v>4</v>
      </c>
      <c r="M135" s="832">
        <v>207.32</v>
      </c>
    </row>
    <row r="136" spans="1:13" ht="14.45" customHeight="1" x14ac:dyDescent="0.2">
      <c r="A136" s="821" t="s">
        <v>2421</v>
      </c>
      <c r="B136" s="822" t="s">
        <v>2041</v>
      </c>
      <c r="C136" s="822" t="s">
        <v>2739</v>
      </c>
      <c r="D136" s="822" t="s">
        <v>2043</v>
      </c>
      <c r="E136" s="822" t="s">
        <v>2740</v>
      </c>
      <c r="F136" s="831"/>
      <c r="G136" s="831"/>
      <c r="H136" s="827">
        <v>0</v>
      </c>
      <c r="I136" s="831">
        <v>1</v>
      </c>
      <c r="J136" s="831">
        <v>103.64</v>
      </c>
      <c r="K136" s="827">
        <v>1</v>
      </c>
      <c r="L136" s="831">
        <v>1</v>
      </c>
      <c r="M136" s="832">
        <v>103.64</v>
      </c>
    </row>
    <row r="137" spans="1:13" ht="14.45" customHeight="1" x14ac:dyDescent="0.2">
      <c r="A137" s="821" t="s">
        <v>2421</v>
      </c>
      <c r="B137" s="822" t="s">
        <v>2047</v>
      </c>
      <c r="C137" s="822" t="s">
        <v>2827</v>
      </c>
      <c r="D137" s="822" t="s">
        <v>2828</v>
      </c>
      <c r="E137" s="822" t="s">
        <v>2829</v>
      </c>
      <c r="F137" s="831"/>
      <c r="G137" s="831"/>
      <c r="H137" s="827">
        <v>0</v>
      </c>
      <c r="I137" s="831">
        <v>3</v>
      </c>
      <c r="J137" s="831">
        <v>456.63</v>
      </c>
      <c r="K137" s="827">
        <v>1</v>
      </c>
      <c r="L137" s="831">
        <v>3</v>
      </c>
      <c r="M137" s="832">
        <v>456.63</v>
      </c>
    </row>
    <row r="138" spans="1:13" ht="14.45" customHeight="1" x14ac:dyDescent="0.2">
      <c r="A138" s="821" t="s">
        <v>2421</v>
      </c>
      <c r="B138" s="822" t="s">
        <v>2049</v>
      </c>
      <c r="C138" s="822" t="s">
        <v>2446</v>
      </c>
      <c r="D138" s="822" t="s">
        <v>1170</v>
      </c>
      <c r="E138" s="822" t="s">
        <v>736</v>
      </c>
      <c r="F138" s="831"/>
      <c r="G138" s="831"/>
      <c r="H138" s="827">
        <v>0</v>
      </c>
      <c r="I138" s="831">
        <v>5</v>
      </c>
      <c r="J138" s="831">
        <v>172.35</v>
      </c>
      <c r="K138" s="827">
        <v>1</v>
      </c>
      <c r="L138" s="831">
        <v>5</v>
      </c>
      <c r="M138" s="832">
        <v>172.35</v>
      </c>
    </row>
    <row r="139" spans="1:13" ht="14.45" customHeight="1" x14ac:dyDescent="0.2">
      <c r="A139" s="821" t="s">
        <v>2421</v>
      </c>
      <c r="B139" s="822" t="s">
        <v>2049</v>
      </c>
      <c r="C139" s="822" t="s">
        <v>2050</v>
      </c>
      <c r="D139" s="822" t="s">
        <v>1170</v>
      </c>
      <c r="E139" s="822" t="s">
        <v>2051</v>
      </c>
      <c r="F139" s="831"/>
      <c r="G139" s="831"/>
      <c r="H139" s="827">
        <v>0</v>
      </c>
      <c r="I139" s="831">
        <v>3</v>
      </c>
      <c r="J139" s="831">
        <v>310.20000000000005</v>
      </c>
      <c r="K139" s="827">
        <v>1</v>
      </c>
      <c r="L139" s="831">
        <v>3</v>
      </c>
      <c r="M139" s="832">
        <v>310.20000000000005</v>
      </c>
    </row>
    <row r="140" spans="1:13" ht="14.45" customHeight="1" x14ac:dyDescent="0.2">
      <c r="A140" s="821" t="s">
        <v>2421</v>
      </c>
      <c r="B140" s="822" t="s">
        <v>2049</v>
      </c>
      <c r="C140" s="822" t="s">
        <v>2751</v>
      </c>
      <c r="D140" s="822" t="s">
        <v>1610</v>
      </c>
      <c r="E140" s="822" t="s">
        <v>2752</v>
      </c>
      <c r="F140" s="831"/>
      <c r="G140" s="831"/>
      <c r="H140" s="827">
        <v>0</v>
      </c>
      <c r="I140" s="831">
        <v>4</v>
      </c>
      <c r="J140" s="831">
        <v>827.12</v>
      </c>
      <c r="K140" s="827">
        <v>1</v>
      </c>
      <c r="L140" s="831">
        <v>4</v>
      </c>
      <c r="M140" s="832">
        <v>827.12</v>
      </c>
    </row>
    <row r="141" spans="1:13" ht="14.45" customHeight="1" x14ac:dyDescent="0.2">
      <c r="A141" s="821" t="s">
        <v>2421</v>
      </c>
      <c r="B141" s="822" t="s">
        <v>2052</v>
      </c>
      <c r="C141" s="822" t="s">
        <v>2053</v>
      </c>
      <c r="D141" s="822" t="s">
        <v>2054</v>
      </c>
      <c r="E141" s="822" t="s">
        <v>2044</v>
      </c>
      <c r="F141" s="831"/>
      <c r="G141" s="831"/>
      <c r="H141" s="827">
        <v>0</v>
      </c>
      <c r="I141" s="831">
        <v>5</v>
      </c>
      <c r="J141" s="831">
        <v>1148.8</v>
      </c>
      <c r="K141" s="827">
        <v>1</v>
      </c>
      <c r="L141" s="831">
        <v>5</v>
      </c>
      <c r="M141" s="832">
        <v>1148.8</v>
      </c>
    </row>
    <row r="142" spans="1:13" ht="14.45" customHeight="1" x14ac:dyDescent="0.2">
      <c r="A142" s="821" t="s">
        <v>2421</v>
      </c>
      <c r="B142" s="822" t="s">
        <v>2071</v>
      </c>
      <c r="C142" s="822" t="s">
        <v>2072</v>
      </c>
      <c r="D142" s="822" t="s">
        <v>1074</v>
      </c>
      <c r="E142" s="822" t="s">
        <v>2073</v>
      </c>
      <c r="F142" s="831"/>
      <c r="G142" s="831"/>
      <c r="H142" s="827">
        <v>0</v>
      </c>
      <c r="I142" s="831">
        <v>3</v>
      </c>
      <c r="J142" s="831">
        <v>355.95000000000005</v>
      </c>
      <c r="K142" s="827">
        <v>1</v>
      </c>
      <c r="L142" s="831">
        <v>3</v>
      </c>
      <c r="M142" s="832">
        <v>355.95000000000005</v>
      </c>
    </row>
    <row r="143" spans="1:13" ht="14.45" customHeight="1" x14ac:dyDescent="0.2">
      <c r="A143" s="821" t="s">
        <v>2421</v>
      </c>
      <c r="B143" s="822" t="s">
        <v>2071</v>
      </c>
      <c r="C143" s="822" t="s">
        <v>2074</v>
      </c>
      <c r="D143" s="822" t="s">
        <v>1072</v>
      </c>
      <c r="E143" s="822" t="s">
        <v>2075</v>
      </c>
      <c r="F143" s="831"/>
      <c r="G143" s="831"/>
      <c r="H143" s="827">
        <v>0</v>
      </c>
      <c r="I143" s="831">
        <v>4</v>
      </c>
      <c r="J143" s="831">
        <v>949.24</v>
      </c>
      <c r="K143" s="827">
        <v>1</v>
      </c>
      <c r="L143" s="831">
        <v>4</v>
      </c>
      <c r="M143" s="832">
        <v>949.24</v>
      </c>
    </row>
    <row r="144" spans="1:13" ht="14.45" customHeight="1" x14ac:dyDescent="0.2">
      <c r="A144" s="821" t="s">
        <v>2421</v>
      </c>
      <c r="B144" s="822" t="s">
        <v>3891</v>
      </c>
      <c r="C144" s="822" t="s">
        <v>2809</v>
      </c>
      <c r="D144" s="822" t="s">
        <v>2810</v>
      </c>
      <c r="E144" s="822" t="s">
        <v>2811</v>
      </c>
      <c r="F144" s="831"/>
      <c r="G144" s="831"/>
      <c r="H144" s="827">
        <v>0</v>
      </c>
      <c r="I144" s="831">
        <v>2</v>
      </c>
      <c r="J144" s="831">
        <v>691.38</v>
      </c>
      <c r="K144" s="827">
        <v>1</v>
      </c>
      <c r="L144" s="831">
        <v>2</v>
      </c>
      <c r="M144" s="832">
        <v>691.38</v>
      </c>
    </row>
    <row r="145" spans="1:13" ht="14.45" customHeight="1" x14ac:dyDescent="0.2">
      <c r="A145" s="821" t="s">
        <v>2421</v>
      </c>
      <c r="B145" s="822" t="s">
        <v>3892</v>
      </c>
      <c r="C145" s="822" t="s">
        <v>2798</v>
      </c>
      <c r="D145" s="822" t="s">
        <v>2799</v>
      </c>
      <c r="E145" s="822" t="s">
        <v>2800</v>
      </c>
      <c r="F145" s="831"/>
      <c r="G145" s="831"/>
      <c r="H145" s="827">
        <v>0</v>
      </c>
      <c r="I145" s="831">
        <v>1</v>
      </c>
      <c r="J145" s="831">
        <v>102.85</v>
      </c>
      <c r="K145" s="827">
        <v>1</v>
      </c>
      <c r="L145" s="831">
        <v>1</v>
      </c>
      <c r="M145" s="832">
        <v>102.85</v>
      </c>
    </row>
    <row r="146" spans="1:13" ht="14.45" customHeight="1" x14ac:dyDescent="0.2">
      <c r="A146" s="821" t="s">
        <v>2421</v>
      </c>
      <c r="B146" s="822" t="s">
        <v>3892</v>
      </c>
      <c r="C146" s="822" t="s">
        <v>2801</v>
      </c>
      <c r="D146" s="822" t="s">
        <v>2799</v>
      </c>
      <c r="E146" s="822" t="s">
        <v>2802</v>
      </c>
      <c r="F146" s="831"/>
      <c r="G146" s="831"/>
      <c r="H146" s="827">
        <v>0</v>
      </c>
      <c r="I146" s="831">
        <v>12</v>
      </c>
      <c r="J146" s="831">
        <v>1582.3200000000002</v>
      </c>
      <c r="K146" s="827">
        <v>1</v>
      </c>
      <c r="L146" s="831">
        <v>12</v>
      </c>
      <c r="M146" s="832">
        <v>1582.3200000000002</v>
      </c>
    </row>
    <row r="147" spans="1:13" ht="14.45" customHeight="1" x14ac:dyDescent="0.2">
      <c r="A147" s="821" t="s">
        <v>2421</v>
      </c>
      <c r="B147" s="822" t="s">
        <v>2076</v>
      </c>
      <c r="C147" s="822" t="s">
        <v>2077</v>
      </c>
      <c r="D147" s="822" t="s">
        <v>2078</v>
      </c>
      <c r="E147" s="822" t="s">
        <v>2079</v>
      </c>
      <c r="F147" s="831"/>
      <c r="G147" s="831"/>
      <c r="H147" s="827">
        <v>0</v>
      </c>
      <c r="I147" s="831">
        <v>16</v>
      </c>
      <c r="J147" s="831">
        <v>2718.3</v>
      </c>
      <c r="K147" s="827">
        <v>1</v>
      </c>
      <c r="L147" s="831">
        <v>16</v>
      </c>
      <c r="M147" s="832">
        <v>2718.3</v>
      </c>
    </row>
    <row r="148" spans="1:13" ht="14.45" customHeight="1" x14ac:dyDescent="0.2">
      <c r="A148" s="821" t="s">
        <v>2421</v>
      </c>
      <c r="B148" s="822" t="s">
        <v>2076</v>
      </c>
      <c r="C148" s="822" t="s">
        <v>2080</v>
      </c>
      <c r="D148" s="822" t="s">
        <v>2081</v>
      </c>
      <c r="E148" s="822" t="s">
        <v>2082</v>
      </c>
      <c r="F148" s="831"/>
      <c r="G148" s="831"/>
      <c r="H148" s="827">
        <v>0</v>
      </c>
      <c r="I148" s="831">
        <v>9</v>
      </c>
      <c r="J148" s="831">
        <v>1716.9299999999998</v>
      </c>
      <c r="K148" s="827">
        <v>1</v>
      </c>
      <c r="L148" s="831">
        <v>9</v>
      </c>
      <c r="M148" s="832">
        <v>1716.9299999999998</v>
      </c>
    </row>
    <row r="149" spans="1:13" ht="14.45" customHeight="1" x14ac:dyDescent="0.2">
      <c r="A149" s="821" t="s">
        <v>2421</v>
      </c>
      <c r="B149" s="822" t="s">
        <v>2076</v>
      </c>
      <c r="C149" s="822" t="s">
        <v>2587</v>
      </c>
      <c r="D149" s="822" t="s">
        <v>2078</v>
      </c>
      <c r="E149" s="822" t="s">
        <v>2588</v>
      </c>
      <c r="F149" s="831">
        <v>1</v>
      </c>
      <c r="G149" s="831">
        <v>91.9</v>
      </c>
      <c r="H149" s="827">
        <v>1</v>
      </c>
      <c r="I149" s="831"/>
      <c r="J149" s="831"/>
      <c r="K149" s="827">
        <v>0</v>
      </c>
      <c r="L149" s="831">
        <v>1</v>
      </c>
      <c r="M149" s="832">
        <v>91.9</v>
      </c>
    </row>
    <row r="150" spans="1:13" ht="14.45" customHeight="1" x14ac:dyDescent="0.2">
      <c r="A150" s="821" t="s">
        <v>2421</v>
      </c>
      <c r="B150" s="822" t="s">
        <v>3893</v>
      </c>
      <c r="C150" s="822" t="s">
        <v>2646</v>
      </c>
      <c r="D150" s="822" t="s">
        <v>1572</v>
      </c>
      <c r="E150" s="822" t="s">
        <v>1573</v>
      </c>
      <c r="F150" s="831"/>
      <c r="G150" s="831"/>
      <c r="H150" s="827">
        <v>0</v>
      </c>
      <c r="I150" s="831">
        <v>1</v>
      </c>
      <c r="J150" s="831">
        <v>419.2</v>
      </c>
      <c r="K150" s="827">
        <v>1</v>
      </c>
      <c r="L150" s="831">
        <v>1</v>
      </c>
      <c r="M150" s="832">
        <v>419.2</v>
      </c>
    </row>
    <row r="151" spans="1:13" ht="14.45" customHeight="1" x14ac:dyDescent="0.2">
      <c r="A151" s="821" t="s">
        <v>2421</v>
      </c>
      <c r="B151" s="822" t="s">
        <v>3893</v>
      </c>
      <c r="C151" s="822" t="s">
        <v>2647</v>
      </c>
      <c r="D151" s="822" t="s">
        <v>2648</v>
      </c>
      <c r="E151" s="822" t="s">
        <v>2649</v>
      </c>
      <c r="F151" s="831"/>
      <c r="G151" s="831"/>
      <c r="H151" s="827">
        <v>0</v>
      </c>
      <c r="I151" s="831">
        <v>1</v>
      </c>
      <c r="J151" s="831">
        <v>140.65</v>
      </c>
      <c r="K151" s="827">
        <v>1</v>
      </c>
      <c r="L151" s="831">
        <v>1</v>
      </c>
      <c r="M151" s="832">
        <v>140.65</v>
      </c>
    </row>
    <row r="152" spans="1:13" ht="14.45" customHeight="1" x14ac:dyDescent="0.2">
      <c r="A152" s="821" t="s">
        <v>2421</v>
      </c>
      <c r="B152" s="822" t="s">
        <v>2096</v>
      </c>
      <c r="C152" s="822" t="s">
        <v>2865</v>
      </c>
      <c r="D152" s="822" t="s">
        <v>900</v>
      </c>
      <c r="E152" s="822" t="s">
        <v>903</v>
      </c>
      <c r="F152" s="831">
        <v>1</v>
      </c>
      <c r="G152" s="831">
        <v>63.14</v>
      </c>
      <c r="H152" s="827">
        <v>1</v>
      </c>
      <c r="I152" s="831"/>
      <c r="J152" s="831"/>
      <c r="K152" s="827">
        <v>0</v>
      </c>
      <c r="L152" s="831">
        <v>1</v>
      </c>
      <c r="M152" s="832">
        <v>63.14</v>
      </c>
    </row>
    <row r="153" spans="1:13" ht="14.45" customHeight="1" x14ac:dyDescent="0.2">
      <c r="A153" s="821" t="s">
        <v>2421</v>
      </c>
      <c r="B153" s="822" t="s">
        <v>2096</v>
      </c>
      <c r="C153" s="822" t="s">
        <v>2866</v>
      </c>
      <c r="D153" s="822" t="s">
        <v>900</v>
      </c>
      <c r="E153" s="822" t="s">
        <v>2106</v>
      </c>
      <c r="F153" s="831">
        <v>1</v>
      </c>
      <c r="G153" s="831">
        <v>49.08</v>
      </c>
      <c r="H153" s="827">
        <v>1</v>
      </c>
      <c r="I153" s="831"/>
      <c r="J153" s="831"/>
      <c r="K153" s="827">
        <v>0</v>
      </c>
      <c r="L153" s="831">
        <v>1</v>
      </c>
      <c r="M153" s="832">
        <v>49.08</v>
      </c>
    </row>
    <row r="154" spans="1:13" ht="14.45" customHeight="1" x14ac:dyDescent="0.2">
      <c r="A154" s="821" t="s">
        <v>2421</v>
      </c>
      <c r="B154" s="822" t="s">
        <v>2096</v>
      </c>
      <c r="C154" s="822" t="s">
        <v>2867</v>
      </c>
      <c r="D154" s="822" t="s">
        <v>900</v>
      </c>
      <c r="E154" s="822" t="s">
        <v>902</v>
      </c>
      <c r="F154" s="831">
        <v>2</v>
      </c>
      <c r="G154" s="831">
        <v>168.36</v>
      </c>
      <c r="H154" s="827">
        <v>1</v>
      </c>
      <c r="I154" s="831"/>
      <c r="J154" s="831"/>
      <c r="K154" s="827">
        <v>0</v>
      </c>
      <c r="L154" s="831">
        <v>2</v>
      </c>
      <c r="M154" s="832">
        <v>168.36</v>
      </c>
    </row>
    <row r="155" spans="1:13" ht="14.45" customHeight="1" x14ac:dyDescent="0.2">
      <c r="A155" s="821" t="s">
        <v>2421</v>
      </c>
      <c r="B155" s="822" t="s">
        <v>2096</v>
      </c>
      <c r="C155" s="822" t="s">
        <v>2297</v>
      </c>
      <c r="D155" s="822" t="s">
        <v>2098</v>
      </c>
      <c r="E155" s="822" t="s">
        <v>2298</v>
      </c>
      <c r="F155" s="831"/>
      <c r="G155" s="831"/>
      <c r="H155" s="827">
        <v>0</v>
      </c>
      <c r="I155" s="831">
        <v>3</v>
      </c>
      <c r="J155" s="831">
        <v>189.42000000000002</v>
      </c>
      <c r="K155" s="827">
        <v>1</v>
      </c>
      <c r="L155" s="831">
        <v>3</v>
      </c>
      <c r="M155" s="832">
        <v>189.42000000000002</v>
      </c>
    </row>
    <row r="156" spans="1:13" ht="14.45" customHeight="1" x14ac:dyDescent="0.2">
      <c r="A156" s="821" t="s">
        <v>2421</v>
      </c>
      <c r="B156" s="822" t="s">
        <v>2096</v>
      </c>
      <c r="C156" s="822" t="s">
        <v>2102</v>
      </c>
      <c r="D156" s="822" t="s">
        <v>900</v>
      </c>
      <c r="E156" s="822" t="s">
        <v>902</v>
      </c>
      <c r="F156" s="831"/>
      <c r="G156" s="831"/>
      <c r="H156" s="827">
        <v>0</v>
      </c>
      <c r="I156" s="831">
        <v>1</v>
      </c>
      <c r="J156" s="831">
        <v>84.18</v>
      </c>
      <c r="K156" s="827">
        <v>1</v>
      </c>
      <c r="L156" s="831">
        <v>1</v>
      </c>
      <c r="M156" s="832">
        <v>84.18</v>
      </c>
    </row>
    <row r="157" spans="1:13" ht="14.45" customHeight="1" x14ac:dyDescent="0.2">
      <c r="A157" s="821" t="s">
        <v>2421</v>
      </c>
      <c r="B157" s="822" t="s">
        <v>2113</v>
      </c>
      <c r="C157" s="822" t="s">
        <v>2117</v>
      </c>
      <c r="D157" s="822" t="s">
        <v>1346</v>
      </c>
      <c r="E157" s="822" t="s">
        <v>2118</v>
      </c>
      <c r="F157" s="831"/>
      <c r="G157" s="831"/>
      <c r="H157" s="827">
        <v>0</v>
      </c>
      <c r="I157" s="831">
        <v>2</v>
      </c>
      <c r="J157" s="831">
        <v>308.72000000000003</v>
      </c>
      <c r="K157" s="827">
        <v>1</v>
      </c>
      <c r="L157" s="831">
        <v>2</v>
      </c>
      <c r="M157" s="832">
        <v>308.72000000000003</v>
      </c>
    </row>
    <row r="158" spans="1:13" ht="14.45" customHeight="1" x14ac:dyDescent="0.2">
      <c r="A158" s="821" t="s">
        <v>2421</v>
      </c>
      <c r="B158" s="822" t="s">
        <v>2122</v>
      </c>
      <c r="C158" s="822" t="s">
        <v>2606</v>
      </c>
      <c r="D158" s="822" t="s">
        <v>2607</v>
      </c>
      <c r="E158" s="822" t="s">
        <v>1312</v>
      </c>
      <c r="F158" s="831">
        <v>1</v>
      </c>
      <c r="G158" s="831">
        <v>134.44999999999999</v>
      </c>
      <c r="H158" s="827">
        <v>1</v>
      </c>
      <c r="I158" s="831"/>
      <c r="J158" s="831"/>
      <c r="K158" s="827">
        <v>0</v>
      </c>
      <c r="L158" s="831">
        <v>1</v>
      </c>
      <c r="M158" s="832">
        <v>134.44999999999999</v>
      </c>
    </row>
    <row r="159" spans="1:13" ht="14.45" customHeight="1" x14ac:dyDescent="0.2">
      <c r="A159" s="821" t="s">
        <v>2421</v>
      </c>
      <c r="B159" s="822" t="s">
        <v>2306</v>
      </c>
      <c r="C159" s="822" t="s">
        <v>2307</v>
      </c>
      <c r="D159" s="822" t="s">
        <v>2308</v>
      </c>
      <c r="E159" s="822" t="s">
        <v>2309</v>
      </c>
      <c r="F159" s="831"/>
      <c r="G159" s="831"/>
      <c r="H159" s="827">
        <v>0</v>
      </c>
      <c r="I159" s="831">
        <v>2</v>
      </c>
      <c r="J159" s="831">
        <v>112.12</v>
      </c>
      <c r="K159" s="827">
        <v>1</v>
      </c>
      <c r="L159" s="831">
        <v>2</v>
      </c>
      <c r="M159" s="832">
        <v>112.12</v>
      </c>
    </row>
    <row r="160" spans="1:13" ht="14.45" customHeight="1" x14ac:dyDescent="0.2">
      <c r="A160" s="821" t="s">
        <v>2421</v>
      </c>
      <c r="B160" s="822" t="s">
        <v>2328</v>
      </c>
      <c r="C160" s="822" t="s">
        <v>2598</v>
      </c>
      <c r="D160" s="822" t="s">
        <v>1541</v>
      </c>
      <c r="E160" s="822" t="s">
        <v>2599</v>
      </c>
      <c r="F160" s="831"/>
      <c r="G160" s="831"/>
      <c r="H160" s="827">
        <v>0</v>
      </c>
      <c r="I160" s="831">
        <v>1</v>
      </c>
      <c r="J160" s="831">
        <v>184.65</v>
      </c>
      <c r="K160" s="827">
        <v>1</v>
      </c>
      <c r="L160" s="831">
        <v>1</v>
      </c>
      <c r="M160" s="832">
        <v>184.65</v>
      </c>
    </row>
    <row r="161" spans="1:13" ht="14.45" customHeight="1" x14ac:dyDescent="0.2">
      <c r="A161" s="821" t="s">
        <v>2421</v>
      </c>
      <c r="B161" s="822" t="s">
        <v>3888</v>
      </c>
      <c r="C161" s="822" t="s">
        <v>2713</v>
      </c>
      <c r="D161" s="822" t="s">
        <v>2714</v>
      </c>
      <c r="E161" s="822" t="s">
        <v>2715</v>
      </c>
      <c r="F161" s="831"/>
      <c r="G161" s="831"/>
      <c r="H161" s="827">
        <v>0</v>
      </c>
      <c r="I161" s="831">
        <v>1</v>
      </c>
      <c r="J161" s="831">
        <v>140.96</v>
      </c>
      <c r="K161" s="827">
        <v>1</v>
      </c>
      <c r="L161" s="831">
        <v>1</v>
      </c>
      <c r="M161" s="832">
        <v>140.96</v>
      </c>
    </row>
    <row r="162" spans="1:13" ht="14.45" customHeight="1" x14ac:dyDescent="0.2">
      <c r="A162" s="821" t="s">
        <v>2421</v>
      </c>
      <c r="B162" s="822" t="s">
        <v>2169</v>
      </c>
      <c r="C162" s="822" t="s">
        <v>2572</v>
      </c>
      <c r="D162" s="822" t="s">
        <v>2573</v>
      </c>
      <c r="E162" s="822" t="s">
        <v>662</v>
      </c>
      <c r="F162" s="831">
        <v>3</v>
      </c>
      <c r="G162" s="831">
        <v>195.84</v>
      </c>
      <c r="H162" s="827">
        <v>1</v>
      </c>
      <c r="I162" s="831"/>
      <c r="J162" s="831"/>
      <c r="K162" s="827">
        <v>0</v>
      </c>
      <c r="L162" s="831">
        <v>3</v>
      </c>
      <c r="M162" s="832">
        <v>195.84</v>
      </c>
    </row>
    <row r="163" spans="1:13" ht="14.45" customHeight="1" x14ac:dyDescent="0.2">
      <c r="A163" s="821" t="s">
        <v>2421</v>
      </c>
      <c r="B163" s="822" t="s">
        <v>2169</v>
      </c>
      <c r="C163" s="822" t="s">
        <v>2170</v>
      </c>
      <c r="D163" s="822" t="s">
        <v>661</v>
      </c>
      <c r="E163" s="822" t="s">
        <v>658</v>
      </c>
      <c r="F163" s="831"/>
      <c r="G163" s="831"/>
      <c r="H163" s="827">
        <v>0</v>
      </c>
      <c r="I163" s="831">
        <v>1</v>
      </c>
      <c r="J163" s="831">
        <v>72.55</v>
      </c>
      <c r="K163" s="827">
        <v>1</v>
      </c>
      <c r="L163" s="831">
        <v>1</v>
      </c>
      <c r="M163" s="832">
        <v>72.55</v>
      </c>
    </row>
    <row r="164" spans="1:13" ht="14.45" customHeight="1" x14ac:dyDescent="0.2">
      <c r="A164" s="821" t="s">
        <v>2421</v>
      </c>
      <c r="B164" s="822" t="s">
        <v>2169</v>
      </c>
      <c r="C164" s="822" t="s">
        <v>2171</v>
      </c>
      <c r="D164" s="822" t="s">
        <v>661</v>
      </c>
      <c r="E164" s="822" t="s">
        <v>662</v>
      </c>
      <c r="F164" s="831"/>
      <c r="G164" s="831"/>
      <c r="H164" s="827">
        <v>0</v>
      </c>
      <c r="I164" s="831">
        <v>6</v>
      </c>
      <c r="J164" s="831">
        <v>391.68</v>
      </c>
      <c r="K164" s="827">
        <v>1</v>
      </c>
      <c r="L164" s="831">
        <v>6</v>
      </c>
      <c r="M164" s="832">
        <v>391.68</v>
      </c>
    </row>
    <row r="165" spans="1:13" ht="14.45" customHeight="1" x14ac:dyDescent="0.2">
      <c r="A165" s="821" t="s">
        <v>2421</v>
      </c>
      <c r="B165" s="822" t="s">
        <v>2202</v>
      </c>
      <c r="C165" s="822" t="s">
        <v>2203</v>
      </c>
      <c r="D165" s="822" t="s">
        <v>1113</v>
      </c>
      <c r="E165" s="822" t="s">
        <v>2204</v>
      </c>
      <c r="F165" s="831"/>
      <c r="G165" s="831"/>
      <c r="H165" s="827">
        <v>0</v>
      </c>
      <c r="I165" s="831">
        <v>1</v>
      </c>
      <c r="J165" s="831">
        <v>531.12</v>
      </c>
      <c r="K165" s="827">
        <v>1</v>
      </c>
      <c r="L165" s="831">
        <v>1</v>
      </c>
      <c r="M165" s="832">
        <v>531.12</v>
      </c>
    </row>
    <row r="166" spans="1:13" ht="14.45" customHeight="1" x14ac:dyDescent="0.2">
      <c r="A166" s="821" t="s">
        <v>2421</v>
      </c>
      <c r="B166" s="822" t="s">
        <v>2202</v>
      </c>
      <c r="C166" s="822" t="s">
        <v>2861</v>
      </c>
      <c r="D166" s="822" t="s">
        <v>2862</v>
      </c>
      <c r="E166" s="822" t="s">
        <v>2863</v>
      </c>
      <c r="F166" s="831"/>
      <c r="G166" s="831"/>
      <c r="H166" s="827">
        <v>0</v>
      </c>
      <c r="I166" s="831">
        <v>1</v>
      </c>
      <c r="J166" s="831">
        <v>212.45</v>
      </c>
      <c r="K166" s="827">
        <v>1</v>
      </c>
      <c r="L166" s="831">
        <v>1</v>
      </c>
      <c r="M166" s="832">
        <v>212.45</v>
      </c>
    </row>
    <row r="167" spans="1:13" ht="14.45" customHeight="1" x14ac:dyDescent="0.2">
      <c r="A167" s="821" t="s">
        <v>2421</v>
      </c>
      <c r="B167" s="822" t="s">
        <v>2208</v>
      </c>
      <c r="C167" s="822" t="s">
        <v>2574</v>
      </c>
      <c r="D167" s="822" t="s">
        <v>2210</v>
      </c>
      <c r="E167" s="822" t="s">
        <v>2575</v>
      </c>
      <c r="F167" s="831"/>
      <c r="G167" s="831"/>
      <c r="H167" s="827">
        <v>0</v>
      </c>
      <c r="I167" s="831">
        <v>27</v>
      </c>
      <c r="J167" s="831">
        <v>1263.8700000000003</v>
      </c>
      <c r="K167" s="827">
        <v>1</v>
      </c>
      <c r="L167" s="831">
        <v>27</v>
      </c>
      <c r="M167" s="832">
        <v>1263.8700000000003</v>
      </c>
    </row>
    <row r="168" spans="1:13" ht="14.45" customHeight="1" x14ac:dyDescent="0.2">
      <c r="A168" s="821" t="s">
        <v>2421</v>
      </c>
      <c r="B168" s="822" t="s">
        <v>2208</v>
      </c>
      <c r="C168" s="822" t="s">
        <v>2212</v>
      </c>
      <c r="D168" s="822" t="s">
        <v>2210</v>
      </c>
      <c r="E168" s="822" t="s">
        <v>2213</v>
      </c>
      <c r="F168" s="831"/>
      <c r="G168" s="831"/>
      <c r="H168" s="827">
        <v>0</v>
      </c>
      <c r="I168" s="831">
        <v>18</v>
      </c>
      <c r="J168" s="831">
        <v>210.78000000000003</v>
      </c>
      <c r="K168" s="827">
        <v>1</v>
      </c>
      <c r="L168" s="831">
        <v>18</v>
      </c>
      <c r="M168" s="832">
        <v>210.78000000000003</v>
      </c>
    </row>
    <row r="169" spans="1:13" ht="14.45" customHeight="1" x14ac:dyDescent="0.2">
      <c r="A169" s="821" t="s">
        <v>2421</v>
      </c>
      <c r="B169" s="822" t="s">
        <v>2221</v>
      </c>
      <c r="C169" s="822" t="s">
        <v>2224</v>
      </c>
      <c r="D169" s="822" t="s">
        <v>1321</v>
      </c>
      <c r="E169" s="822" t="s">
        <v>2225</v>
      </c>
      <c r="F169" s="831"/>
      <c r="G169" s="831"/>
      <c r="H169" s="827"/>
      <c r="I169" s="831">
        <v>2</v>
      </c>
      <c r="J169" s="831">
        <v>0</v>
      </c>
      <c r="K169" s="827"/>
      <c r="L169" s="831">
        <v>2</v>
      </c>
      <c r="M169" s="832">
        <v>0</v>
      </c>
    </row>
    <row r="170" spans="1:13" ht="14.45" customHeight="1" x14ac:dyDescent="0.2">
      <c r="A170" s="821" t="s">
        <v>2421</v>
      </c>
      <c r="B170" s="822" t="s">
        <v>3885</v>
      </c>
      <c r="C170" s="822" t="s">
        <v>2618</v>
      </c>
      <c r="D170" s="822" t="s">
        <v>2619</v>
      </c>
      <c r="E170" s="822" t="s">
        <v>2620</v>
      </c>
      <c r="F170" s="831"/>
      <c r="G170" s="831"/>
      <c r="H170" s="827">
        <v>0</v>
      </c>
      <c r="I170" s="831">
        <v>1</v>
      </c>
      <c r="J170" s="831">
        <v>176.32</v>
      </c>
      <c r="K170" s="827">
        <v>1</v>
      </c>
      <c r="L170" s="831">
        <v>1</v>
      </c>
      <c r="M170" s="832">
        <v>176.32</v>
      </c>
    </row>
    <row r="171" spans="1:13" ht="14.45" customHeight="1" x14ac:dyDescent="0.2">
      <c r="A171" s="821" t="s">
        <v>2421</v>
      </c>
      <c r="B171" s="822" t="s">
        <v>1968</v>
      </c>
      <c r="C171" s="822" t="s">
        <v>2831</v>
      </c>
      <c r="D171" s="822" t="s">
        <v>1970</v>
      </c>
      <c r="E171" s="822" t="s">
        <v>2832</v>
      </c>
      <c r="F171" s="831"/>
      <c r="G171" s="831"/>
      <c r="H171" s="827">
        <v>0</v>
      </c>
      <c r="I171" s="831">
        <v>6</v>
      </c>
      <c r="J171" s="831">
        <v>30523.600000000002</v>
      </c>
      <c r="K171" s="827">
        <v>1</v>
      </c>
      <c r="L171" s="831">
        <v>6</v>
      </c>
      <c r="M171" s="832">
        <v>30523.600000000002</v>
      </c>
    </row>
    <row r="172" spans="1:13" ht="14.45" customHeight="1" x14ac:dyDescent="0.2">
      <c r="A172" s="821" t="s">
        <v>2421</v>
      </c>
      <c r="B172" s="822" t="s">
        <v>1968</v>
      </c>
      <c r="C172" s="822" t="s">
        <v>1969</v>
      </c>
      <c r="D172" s="822" t="s">
        <v>1970</v>
      </c>
      <c r="E172" s="822" t="s">
        <v>1971</v>
      </c>
      <c r="F172" s="831"/>
      <c r="G172" s="831"/>
      <c r="H172" s="827">
        <v>0</v>
      </c>
      <c r="I172" s="831">
        <v>3</v>
      </c>
      <c r="J172" s="831">
        <v>8009.25</v>
      </c>
      <c r="K172" s="827">
        <v>1</v>
      </c>
      <c r="L172" s="831">
        <v>3</v>
      </c>
      <c r="M172" s="832">
        <v>8009.25</v>
      </c>
    </row>
    <row r="173" spans="1:13" ht="14.45" customHeight="1" x14ac:dyDescent="0.2">
      <c r="A173" s="821" t="s">
        <v>2421</v>
      </c>
      <c r="B173" s="822" t="s">
        <v>1911</v>
      </c>
      <c r="C173" s="822" t="s">
        <v>2844</v>
      </c>
      <c r="D173" s="822" t="s">
        <v>1030</v>
      </c>
      <c r="E173" s="822" t="s">
        <v>2845</v>
      </c>
      <c r="F173" s="831"/>
      <c r="G173" s="831"/>
      <c r="H173" s="827">
        <v>0</v>
      </c>
      <c r="I173" s="831">
        <v>2</v>
      </c>
      <c r="J173" s="831">
        <v>828.14</v>
      </c>
      <c r="K173" s="827">
        <v>1</v>
      </c>
      <c r="L173" s="831">
        <v>2</v>
      </c>
      <c r="M173" s="832">
        <v>828.14</v>
      </c>
    </row>
    <row r="174" spans="1:13" ht="14.45" customHeight="1" x14ac:dyDescent="0.2">
      <c r="A174" s="821" t="s">
        <v>2421</v>
      </c>
      <c r="B174" s="822" t="s">
        <v>3889</v>
      </c>
      <c r="C174" s="822" t="s">
        <v>2850</v>
      </c>
      <c r="D174" s="822" t="s">
        <v>3089</v>
      </c>
      <c r="E174" s="822"/>
      <c r="F174" s="831">
        <v>1</v>
      </c>
      <c r="G174" s="831">
        <v>16.77</v>
      </c>
      <c r="H174" s="827">
        <v>1</v>
      </c>
      <c r="I174" s="831"/>
      <c r="J174" s="831"/>
      <c r="K174" s="827">
        <v>0</v>
      </c>
      <c r="L174" s="831">
        <v>1</v>
      </c>
      <c r="M174" s="832">
        <v>16.77</v>
      </c>
    </row>
    <row r="175" spans="1:13" ht="14.45" customHeight="1" x14ac:dyDescent="0.2">
      <c r="A175" s="821" t="s">
        <v>2422</v>
      </c>
      <c r="B175" s="822" t="s">
        <v>1906</v>
      </c>
      <c r="C175" s="822" t="s">
        <v>2932</v>
      </c>
      <c r="D175" s="822" t="s">
        <v>2933</v>
      </c>
      <c r="E175" s="822" t="s">
        <v>2934</v>
      </c>
      <c r="F175" s="831">
        <v>1</v>
      </c>
      <c r="G175" s="831">
        <v>29.33</v>
      </c>
      <c r="H175" s="827">
        <v>1</v>
      </c>
      <c r="I175" s="831"/>
      <c r="J175" s="831"/>
      <c r="K175" s="827">
        <v>0</v>
      </c>
      <c r="L175" s="831">
        <v>1</v>
      </c>
      <c r="M175" s="832">
        <v>29.33</v>
      </c>
    </row>
    <row r="176" spans="1:13" ht="14.45" customHeight="1" x14ac:dyDescent="0.2">
      <c r="A176" s="821" t="s">
        <v>2422</v>
      </c>
      <c r="B176" s="822" t="s">
        <v>1919</v>
      </c>
      <c r="C176" s="822" t="s">
        <v>3698</v>
      </c>
      <c r="D176" s="822" t="s">
        <v>3699</v>
      </c>
      <c r="E176" s="822" t="s">
        <v>2980</v>
      </c>
      <c r="F176" s="831">
        <v>1</v>
      </c>
      <c r="G176" s="831">
        <v>43.21</v>
      </c>
      <c r="H176" s="827">
        <v>1</v>
      </c>
      <c r="I176" s="831"/>
      <c r="J176" s="831"/>
      <c r="K176" s="827">
        <v>0</v>
      </c>
      <c r="L176" s="831">
        <v>1</v>
      </c>
      <c r="M176" s="832">
        <v>43.21</v>
      </c>
    </row>
    <row r="177" spans="1:13" ht="14.45" customHeight="1" x14ac:dyDescent="0.2">
      <c r="A177" s="821" t="s">
        <v>2422</v>
      </c>
      <c r="B177" s="822" t="s">
        <v>1919</v>
      </c>
      <c r="C177" s="822" t="s">
        <v>1924</v>
      </c>
      <c r="D177" s="822" t="s">
        <v>1921</v>
      </c>
      <c r="E177" s="822" t="s">
        <v>1925</v>
      </c>
      <c r="F177" s="831"/>
      <c r="G177" s="831"/>
      <c r="H177" s="827">
        <v>0</v>
      </c>
      <c r="I177" s="831">
        <v>2</v>
      </c>
      <c r="J177" s="831">
        <v>86.42</v>
      </c>
      <c r="K177" s="827">
        <v>1</v>
      </c>
      <c r="L177" s="831">
        <v>2</v>
      </c>
      <c r="M177" s="832">
        <v>86.42</v>
      </c>
    </row>
    <row r="178" spans="1:13" ht="14.45" customHeight="1" x14ac:dyDescent="0.2">
      <c r="A178" s="821" t="s">
        <v>2422</v>
      </c>
      <c r="B178" s="822" t="s">
        <v>1919</v>
      </c>
      <c r="C178" s="822" t="s">
        <v>3700</v>
      </c>
      <c r="D178" s="822" t="s">
        <v>3699</v>
      </c>
      <c r="E178" s="822" t="s">
        <v>3701</v>
      </c>
      <c r="F178" s="831">
        <v>1</v>
      </c>
      <c r="G178" s="831">
        <v>86.41</v>
      </c>
      <c r="H178" s="827">
        <v>1</v>
      </c>
      <c r="I178" s="831"/>
      <c r="J178" s="831"/>
      <c r="K178" s="827">
        <v>0</v>
      </c>
      <c r="L178" s="831">
        <v>1</v>
      </c>
      <c r="M178" s="832">
        <v>86.41</v>
      </c>
    </row>
    <row r="179" spans="1:13" ht="14.45" customHeight="1" x14ac:dyDescent="0.2">
      <c r="A179" s="821" t="s">
        <v>2422</v>
      </c>
      <c r="B179" s="822" t="s">
        <v>1928</v>
      </c>
      <c r="C179" s="822" t="s">
        <v>1929</v>
      </c>
      <c r="D179" s="822" t="s">
        <v>1930</v>
      </c>
      <c r="E179" s="822" t="s">
        <v>1931</v>
      </c>
      <c r="F179" s="831"/>
      <c r="G179" s="831"/>
      <c r="H179" s="827">
        <v>0</v>
      </c>
      <c r="I179" s="831">
        <v>1</v>
      </c>
      <c r="J179" s="831">
        <v>20.83</v>
      </c>
      <c r="K179" s="827">
        <v>1</v>
      </c>
      <c r="L179" s="831">
        <v>1</v>
      </c>
      <c r="M179" s="832">
        <v>20.83</v>
      </c>
    </row>
    <row r="180" spans="1:13" ht="14.45" customHeight="1" x14ac:dyDescent="0.2">
      <c r="A180" s="821" t="s">
        <v>2422</v>
      </c>
      <c r="B180" s="822" t="s">
        <v>1933</v>
      </c>
      <c r="C180" s="822" t="s">
        <v>1934</v>
      </c>
      <c r="D180" s="822" t="s">
        <v>1935</v>
      </c>
      <c r="E180" s="822" t="s">
        <v>1936</v>
      </c>
      <c r="F180" s="831"/>
      <c r="G180" s="831"/>
      <c r="H180" s="827">
        <v>0</v>
      </c>
      <c r="I180" s="831">
        <v>1</v>
      </c>
      <c r="J180" s="831">
        <v>93.75</v>
      </c>
      <c r="K180" s="827">
        <v>1</v>
      </c>
      <c r="L180" s="831">
        <v>1</v>
      </c>
      <c r="M180" s="832">
        <v>93.75</v>
      </c>
    </row>
    <row r="181" spans="1:13" ht="14.45" customHeight="1" x14ac:dyDescent="0.2">
      <c r="A181" s="821" t="s">
        <v>2422</v>
      </c>
      <c r="B181" s="822" t="s">
        <v>1933</v>
      </c>
      <c r="C181" s="822" t="s">
        <v>1937</v>
      </c>
      <c r="D181" s="822" t="s">
        <v>1935</v>
      </c>
      <c r="E181" s="822" t="s">
        <v>1938</v>
      </c>
      <c r="F181" s="831"/>
      <c r="G181" s="831"/>
      <c r="H181" s="827">
        <v>0</v>
      </c>
      <c r="I181" s="831">
        <v>7</v>
      </c>
      <c r="J181" s="831">
        <v>1293.18</v>
      </c>
      <c r="K181" s="827">
        <v>1</v>
      </c>
      <c r="L181" s="831">
        <v>7</v>
      </c>
      <c r="M181" s="832">
        <v>1293.18</v>
      </c>
    </row>
    <row r="182" spans="1:13" ht="14.45" customHeight="1" x14ac:dyDescent="0.2">
      <c r="A182" s="821" t="s">
        <v>2422</v>
      </c>
      <c r="B182" s="822" t="s">
        <v>1933</v>
      </c>
      <c r="C182" s="822" t="s">
        <v>1939</v>
      </c>
      <c r="D182" s="822" t="s">
        <v>1940</v>
      </c>
      <c r="E182" s="822" t="s">
        <v>1941</v>
      </c>
      <c r="F182" s="831"/>
      <c r="G182" s="831"/>
      <c r="H182" s="827">
        <v>0</v>
      </c>
      <c r="I182" s="831">
        <v>3</v>
      </c>
      <c r="J182" s="831">
        <v>361.83</v>
      </c>
      <c r="K182" s="827">
        <v>1</v>
      </c>
      <c r="L182" s="831">
        <v>3</v>
      </c>
      <c r="M182" s="832">
        <v>361.83</v>
      </c>
    </row>
    <row r="183" spans="1:13" ht="14.45" customHeight="1" x14ac:dyDescent="0.2">
      <c r="A183" s="821" t="s">
        <v>2422</v>
      </c>
      <c r="B183" s="822" t="s">
        <v>1947</v>
      </c>
      <c r="C183" s="822" t="s">
        <v>1948</v>
      </c>
      <c r="D183" s="822" t="s">
        <v>933</v>
      </c>
      <c r="E183" s="822" t="s">
        <v>1949</v>
      </c>
      <c r="F183" s="831"/>
      <c r="G183" s="831"/>
      <c r="H183" s="827">
        <v>0</v>
      </c>
      <c r="I183" s="831">
        <v>9</v>
      </c>
      <c r="J183" s="831">
        <v>12470.579999999998</v>
      </c>
      <c r="K183" s="827">
        <v>1</v>
      </c>
      <c r="L183" s="831">
        <v>9</v>
      </c>
      <c r="M183" s="832">
        <v>12470.579999999998</v>
      </c>
    </row>
    <row r="184" spans="1:13" ht="14.45" customHeight="1" x14ac:dyDescent="0.2">
      <c r="A184" s="821" t="s">
        <v>2422</v>
      </c>
      <c r="B184" s="822" t="s">
        <v>1947</v>
      </c>
      <c r="C184" s="822" t="s">
        <v>2924</v>
      </c>
      <c r="D184" s="822" t="s">
        <v>933</v>
      </c>
      <c r="E184" s="822" t="s">
        <v>2925</v>
      </c>
      <c r="F184" s="831"/>
      <c r="G184" s="831"/>
      <c r="H184" s="827">
        <v>0</v>
      </c>
      <c r="I184" s="831">
        <v>1</v>
      </c>
      <c r="J184" s="831">
        <v>2309.36</v>
      </c>
      <c r="K184" s="827">
        <v>1</v>
      </c>
      <c r="L184" s="831">
        <v>1</v>
      </c>
      <c r="M184" s="832">
        <v>2309.36</v>
      </c>
    </row>
    <row r="185" spans="1:13" ht="14.45" customHeight="1" x14ac:dyDescent="0.2">
      <c r="A185" s="821" t="s">
        <v>2422</v>
      </c>
      <c r="B185" s="822" t="s">
        <v>1947</v>
      </c>
      <c r="C185" s="822" t="s">
        <v>1956</v>
      </c>
      <c r="D185" s="822" t="s">
        <v>927</v>
      </c>
      <c r="E185" s="822" t="s">
        <v>1957</v>
      </c>
      <c r="F185" s="831"/>
      <c r="G185" s="831"/>
      <c r="H185" s="827">
        <v>0</v>
      </c>
      <c r="I185" s="831">
        <v>1</v>
      </c>
      <c r="J185" s="831">
        <v>736.33</v>
      </c>
      <c r="K185" s="827">
        <v>1</v>
      </c>
      <c r="L185" s="831">
        <v>1</v>
      </c>
      <c r="M185" s="832">
        <v>736.33</v>
      </c>
    </row>
    <row r="186" spans="1:13" ht="14.45" customHeight="1" x14ac:dyDescent="0.2">
      <c r="A186" s="821" t="s">
        <v>2422</v>
      </c>
      <c r="B186" s="822" t="s">
        <v>1947</v>
      </c>
      <c r="C186" s="822" t="s">
        <v>1950</v>
      </c>
      <c r="D186" s="822" t="s">
        <v>933</v>
      </c>
      <c r="E186" s="822" t="s">
        <v>1951</v>
      </c>
      <c r="F186" s="831"/>
      <c r="G186" s="831"/>
      <c r="H186" s="827">
        <v>0</v>
      </c>
      <c r="I186" s="831">
        <v>2</v>
      </c>
      <c r="J186" s="831">
        <v>3694.98</v>
      </c>
      <c r="K186" s="827">
        <v>1</v>
      </c>
      <c r="L186" s="831">
        <v>2</v>
      </c>
      <c r="M186" s="832">
        <v>3694.98</v>
      </c>
    </row>
    <row r="187" spans="1:13" ht="14.45" customHeight="1" x14ac:dyDescent="0.2">
      <c r="A187" s="821" t="s">
        <v>2422</v>
      </c>
      <c r="B187" s="822" t="s">
        <v>1947</v>
      </c>
      <c r="C187" s="822" t="s">
        <v>1958</v>
      </c>
      <c r="D187" s="822" t="s">
        <v>927</v>
      </c>
      <c r="E187" s="822" t="s">
        <v>1959</v>
      </c>
      <c r="F187" s="831"/>
      <c r="G187" s="831"/>
      <c r="H187" s="827">
        <v>0</v>
      </c>
      <c r="I187" s="831">
        <v>1</v>
      </c>
      <c r="J187" s="831">
        <v>1154.68</v>
      </c>
      <c r="K187" s="827">
        <v>1</v>
      </c>
      <c r="L187" s="831">
        <v>1</v>
      </c>
      <c r="M187" s="832">
        <v>1154.68</v>
      </c>
    </row>
    <row r="188" spans="1:13" ht="14.45" customHeight="1" x14ac:dyDescent="0.2">
      <c r="A188" s="821" t="s">
        <v>2422</v>
      </c>
      <c r="B188" s="822" t="s">
        <v>1947</v>
      </c>
      <c r="C188" s="822" t="s">
        <v>3706</v>
      </c>
      <c r="D188" s="822" t="s">
        <v>933</v>
      </c>
      <c r="E188" s="822" t="s">
        <v>3707</v>
      </c>
      <c r="F188" s="831"/>
      <c r="G188" s="831"/>
      <c r="H188" s="827">
        <v>0</v>
      </c>
      <c r="I188" s="831">
        <v>1</v>
      </c>
      <c r="J188" s="831">
        <v>277.12</v>
      </c>
      <c r="K188" s="827">
        <v>1</v>
      </c>
      <c r="L188" s="831">
        <v>1</v>
      </c>
      <c r="M188" s="832">
        <v>277.12</v>
      </c>
    </row>
    <row r="189" spans="1:13" ht="14.45" customHeight="1" x14ac:dyDescent="0.2">
      <c r="A189" s="821" t="s">
        <v>2422</v>
      </c>
      <c r="B189" s="822" t="s">
        <v>1947</v>
      </c>
      <c r="C189" s="822" t="s">
        <v>1952</v>
      </c>
      <c r="D189" s="822" t="s">
        <v>927</v>
      </c>
      <c r="E189" s="822" t="s">
        <v>1953</v>
      </c>
      <c r="F189" s="831"/>
      <c r="G189" s="831"/>
      <c r="H189" s="827">
        <v>0</v>
      </c>
      <c r="I189" s="831">
        <v>1</v>
      </c>
      <c r="J189" s="831">
        <v>923.74</v>
      </c>
      <c r="K189" s="827">
        <v>1</v>
      </c>
      <c r="L189" s="831">
        <v>1</v>
      </c>
      <c r="M189" s="832">
        <v>923.74</v>
      </c>
    </row>
    <row r="190" spans="1:13" ht="14.45" customHeight="1" x14ac:dyDescent="0.2">
      <c r="A190" s="821" t="s">
        <v>2422</v>
      </c>
      <c r="B190" s="822" t="s">
        <v>1962</v>
      </c>
      <c r="C190" s="822" t="s">
        <v>1963</v>
      </c>
      <c r="D190" s="822" t="s">
        <v>1964</v>
      </c>
      <c r="E190" s="822" t="s">
        <v>1965</v>
      </c>
      <c r="F190" s="831"/>
      <c r="G190" s="831"/>
      <c r="H190" s="827">
        <v>0</v>
      </c>
      <c r="I190" s="831">
        <v>8</v>
      </c>
      <c r="J190" s="831">
        <v>747.44</v>
      </c>
      <c r="K190" s="827">
        <v>1</v>
      </c>
      <c r="L190" s="831">
        <v>8</v>
      </c>
      <c r="M190" s="832">
        <v>747.44</v>
      </c>
    </row>
    <row r="191" spans="1:13" ht="14.45" customHeight="1" x14ac:dyDescent="0.2">
      <c r="A191" s="821" t="s">
        <v>2422</v>
      </c>
      <c r="B191" s="822" t="s">
        <v>1962</v>
      </c>
      <c r="C191" s="822" t="s">
        <v>1966</v>
      </c>
      <c r="D191" s="822" t="s">
        <v>1964</v>
      </c>
      <c r="E191" s="822" t="s">
        <v>1967</v>
      </c>
      <c r="F191" s="831"/>
      <c r="G191" s="831"/>
      <c r="H191" s="827">
        <v>0</v>
      </c>
      <c r="I191" s="831">
        <v>6</v>
      </c>
      <c r="J191" s="831">
        <v>1121.22</v>
      </c>
      <c r="K191" s="827">
        <v>1</v>
      </c>
      <c r="L191" s="831">
        <v>6</v>
      </c>
      <c r="M191" s="832">
        <v>1121.22</v>
      </c>
    </row>
    <row r="192" spans="1:13" ht="14.45" customHeight="1" x14ac:dyDescent="0.2">
      <c r="A192" s="821" t="s">
        <v>2422</v>
      </c>
      <c r="B192" s="822" t="s">
        <v>1962</v>
      </c>
      <c r="C192" s="822" t="s">
        <v>3691</v>
      </c>
      <c r="D192" s="822" t="s">
        <v>2909</v>
      </c>
      <c r="E192" s="822" t="s">
        <v>3575</v>
      </c>
      <c r="F192" s="831">
        <v>1</v>
      </c>
      <c r="G192" s="831">
        <v>100.11</v>
      </c>
      <c r="H192" s="827">
        <v>1</v>
      </c>
      <c r="I192" s="831"/>
      <c r="J192" s="831"/>
      <c r="K192" s="827">
        <v>0</v>
      </c>
      <c r="L192" s="831">
        <v>1</v>
      </c>
      <c r="M192" s="832">
        <v>100.11</v>
      </c>
    </row>
    <row r="193" spans="1:13" ht="14.45" customHeight="1" x14ac:dyDescent="0.2">
      <c r="A193" s="821" t="s">
        <v>2422</v>
      </c>
      <c r="B193" s="822" t="s">
        <v>1974</v>
      </c>
      <c r="C193" s="822" t="s">
        <v>1977</v>
      </c>
      <c r="D193" s="822" t="s">
        <v>796</v>
      </c>
      <c r="E193" s="822" t="s">
        <v>1978</v>
      </c>
      <c r="F193" s="831"/>
      <c r="G193" s="831"/>
      <c r="H193" s="827">
        <v>0</v>
      </c>
      <c r="I193" s="831">
        <v>12</v>
      </c>
      <c r="J193" s="831">
        <v>960.12000000000012</v>
      </c>
      <c r="K193" s="827">
        <v>1</v>
      </c>
      <c r="L193" s="831">
        <v>12</v>
      </c>
      <c r="M193" s="832">
        <v>960.12000000000012</v>
      </c>
    </row>
    <row r="194" spans="1:13" ht="14.45" customHeight="1" x14ac:dyDescent="0.2">
      <c r="A194" s="821" t="s">
        <v>2422</v>
      </c>
      <c r="B194" s="822" t="s">
        <v>3894</v>
      </c>
      <c r="C194" s="822" t="s">
        <v>3189</v>
      </c>
      <c r="D194" s="822" t="s">
        <v>3190</v>
      </c>
      <c r="E194" s="822" t="s">
        <v>3191</v>
      </c>
      <c r="F194" s="831"/>
      <c r="G194" s="831"/>
      <c r="H194" s="827">
        <v>0</v>
      </c>
      <c r="I194" s="831">
        <v>1</v>
      </c>
      <c r="J194" s="831">
        <v>300.31</v>
      </c>
      <c r="K194" s="827">
        <v>1</v>
      </c>
      <c r="L194" s="831">
        <v>1</v>
      </c>
      <c r="M194" s="832">
        <v>300.31</v>
      </c>
    </row>
    <row r="195" spans="1:13" ht="14.45" customHeight="1" x14ac:dyDescent="0.2">
      <c r="A195" s="821" t="s">
        <v>2422</v>
      </c>
      <c r="B195" s="822" t="s">
        <v>1990</v>
      </c>
      <c r="C195" s="822" t="s">
        <v>1993</v>
      </c>
      <c r="D195" s="822" t="s">
        <v>1994</v>
      </c>
      <c r="E195" s="822" t="s">
        <v>1995</v>
      </c>
      <c r="F195" s="831"/>
      <c r="G195" s="831"/>
      <c r="H195" s="827">
        <v>0</v>
      </c>
      <c r="I195" s="831">
        <v>9</v>
      </c>
      <c r="J195" s="831">
        <v>382.59</v>
      </c>
      <c r="K195" s="827">
        <v>1</v>
      </c>
      <c r="L195" s="831">
        <v>9</v>
      </c>
      <c r="M195" s="832">
        <v>382.59</v>
      </c>
    </row>
    <row r="196" spans="1:13" ht="14.45" customHeight="1" x14ac:dyDescent="0.2">
      <c r="A196" s="821" t="s">
        <v>2422</v>
      </c>
      <c r="B196" s="822" t="s">
        <v>1990</v>
      </c>
      <c r="C196" s="822" t="s">
        <v>1996</v>
      </c>
      <c r="D196" s="822" t="s">
        <v>1994</v>
      </c>
      <c r="E196" s="822" t="s">
        <v>1997</v>
      </c>
      <c r="F196" s="831"/>
      <c r="G196" s="831"/>
      <c r="H196" s="827">
        <v>0</v>
      </c>
      <c r="I196" s="831">
        <v>1</v>
      </c>
      <c r="J196" s="831">
        <v>85.02</v>
      </c>
      <c r="K196" s="827">
        <v>1</v>
      </c>
      <c r="L196" s="831">
        <v>1</v>
      </c>
      <c r="M196" s="832">
        <v>85.02</v>
      </c>
    </row>
    <row r="197" spans="1:13" ht="14.45" customHeight="1" x14ac:dyDescent="0.2">
      <c r="A197" s="821" t="s">
        <v>2422</v>
      </c>
      <c r="B197" s="822" t="s">
        <v>1990</v>
      </c>
      <c r="C197" s="822" t="s">
        <v>2000</v>
      </c>
      <c r="D197" s="822" t="s">
        <v>935</v>
      </c>
      <c r="E197" s="822" t="s">
        <v>1995</v>
      </c>
      <c r="F197" s="831">
        <v>1</v>
      </c>
      <c r="G197" s="831">
        <v>42.51</v>
      </c>
      <c r="H197" s="827">
        <v>1</v>
      </c>
      <c r="I197" s="831"/>
      <c r="J197" s="831"/>
      <c r="K197" s="827">
        <v>0</v>
      </c>
      <c r="L197" s="831">
        <v>1</v>
      </c>
      <c r="M197" s="832">
        <v>42.51</v>
      </c>
    </row>
    <row r="198" spans="1:13" ht="14.45" customHeight="1" x14ac:dyDescent="0.2">
      <c r="A198" s="821" t="s">
        <v>2422</v>
      </c>
      <c r="B198" s="822" t="s">
        <v>2005</v>
      </c>
      <c r="C198" s="822" t="s">
        <v>2008</v>
      </c>
      <c r="D198" s="822" t="s">
        <v>976</v>
      </c>
      <c r="E198" s="822" t="s">
        <v>2009</v>
      </c>
      <c r="F198" s="831"/>
      <c r="G198" s="831"/>
      <c r="H198" s="827"/>
      <c r="I198" s="831">
        <v>1</v>
      </c>
      <c r="J198" s="831">
        <v>0</v>
      </c>
      <c r="K198" s="827"/>
      <c r="L198" s="831">
        <v>1</v>
      </c>
      <c r="M198" s="832">
        <v>0</v>
      </c>
    </row>
    <row r="199" spans="1:13" ht="14.45" customHeight="1" x14ac:dyDescent="0.2">
      <c r="A199" s="821" t="s">
        <v>2422</v>
      </c>
      <c r="B199" s="822" t="s">
        <v>2010</v>
      </c>
      <c r="C199" s="822" t="s">
        <v>3019</v>
      </c>
      <c r="D199" s="822" t="s">
        <v>712</v>
      </c>
      <c r="E199" s="822" t="s">
        <v>2014</v>
      </c>
      <c r="F199" s="831">
        <v>1</v>
      </c>
      <c r="G199" s="831">
        <v>35.11</v>
      </c>
      <c r="H199" s="827">
        <v>1</v>
      </c>
      <c r="I199" s="831"/>
      <c r="J199" s="831"/>
      <c r="K199" s="827">
        <v>0</v>
      </c>
      <c r="L199" s="831">
        <v>1</v>
      </c>
      <c r="M199" s="832">
        <v>35.11</v>
      </c>
    </row>
    <row r="200" spans="1:13" ht="14.45" customHeight="1" x14ac:dyDescent="0.2">
      <c r="A200" s="821" t="s">
        <v>2422</v>
      </c>
      <c r="B200" s="822" t="s">
        <v>2010</v>
      </c>
      <c r="C200" s="822" t="s">
        <v>2519</v>
      </c>
      <c r="D200" s="822" t="s">
        <v>712</v>
      </c>
      <c r="E200" s="822" t="s">
        <v>2520</v>
      </c>
      <c r="F200" s="831"/>
      <c r="G200" s="831"/>
      <c r="H200" s="827">
        <v>0</v>
      </c>
      <c r="I200" s="831">
        <v>1</v>
      </c>
      <c r="J200" s="831">
        <v>17.559999999999999</v>
      </c>
      <c r="K200" s="827">
        <v>1</v>
      </c>
      <c r="L200" s="831">
        <v>1</v>
      </c>
      <c r="M200" s="832">
        <v>17.559999999999999</v>
      </c>
    </row>
    <row r="201" spans="1:13" ht="14.45" customHeight="1" x14ac:dyDescent="0.2">
      <c r="A201" s="821" t="s">
        <v>2422</v>
      </c>
      <c r="B201" s="822" t="s">
        <v>2010</v>
      </c>
      <c r="C201" s="822" t="s">
        <v>2016</v>
      </c>
      <c r="D201" s="822" t="s">
        <v>712</v>
      </c>
      <c r="E201" s="822" t="s">
        <v>716</v>
      </c>
      <c r="F201" s="831"/>
      <c r="G201" s="831"/>
      <c r="H201" s="827">
        <v>0</v>
      </c>
      <c r="I201" s="831">
        <v>3</v>
      </c>
      <c r="J201" s="831">
        <v>31.950000000000003</v>
      </c>
      <c r="K201" s="827">
        <v>1</v>
      </c>
      <c r="L201" s="831">
        <v>3</v>
      </c>
      <c r="M201" s="832">
        <v>31.950000000000003</v>
      </c>
    </row>
    <row r="202" spans="1:13" ht="14.45" customHeight="1" x14ac:dyDescent="0.2">
      <c r="A202" s="821" t="s">
        <v>2422</v>
      </c>
      <c r="B202" s="822" t="s">
        <v>2025</v>
      </c>
      <c r="C202" s="822" t="s">
        <v>2490</v>
      </c>
      <c r="D202" s="822" t="s">
        <v>2491</v>
      </c>
      <c r="E202" s="822" t="s">
        <v>736</v>
      </c>
      <c r="F202" s="831">
        <v>1</v>
      </c>
      <c r="G202" s="831">
        <v>35.11</v>
      </c>
      <c r="H202" s="827">
        <v>1</v>
      </c>
      <c r="I202" s="831"/>
      <c r="J202" s="831"/>
      <c r="K202" s="827">
        <v>0</v>
      </c>
      <c r="L202" s="831">
        <v>1</v>
      </c>
      <c r="M202" s="832">
        <v>35.11</v>
      </c>
    </row>
    <row r="203" spans="1:13" ht="14.45" customHeight="1" x14ac:dyDescent="0.2">
      <c r="A203" s="821" t="s">
        <v>2422</v>
      </c>
      <c r="B203" s="822" t="s">
        <v>2025</v>
      </c>
      <c r="C203" s="822" t="s">
        <v>2031</v>
      </c>
      <c r="D203" s="822" t="s">
        <v>731</v>
      </c>
      <c r="E203" s="822" t="s">
        <v>734</v>
      </c>
      <c r="F203" s="831"/>
      <c r="G203" s="831"/>
      <c r="H203" s="827">
        <v>0</v>
      </c>
      <c r="I203" s="831">
        <v>20</v>
      </c>
      <c r="J203" s="831">
        <v>351.2</v>
      </c>
      <c r="K203" s="827">
        <v>1</v>
      </c>
      <c r="L203" s="831">
        <v>20</v>
      </c>
      <c r="M203" s="832">
        <v>351.2</v>
      </c>
    </row>
    <row r="204" spans="1:13" ht="14.45" customHeight="1" x14ac:dyDescent="0.2">
      <c r="A204" s="821" t="s">
        <v>2422</v>
      </c>
      <c r="B204" s="822" t="s">
        <v>2025</v>
      </c>
      <c r="C204" s="822" t="s">
        <v>2032</v>
      </c>
      <c r="D204" s="822" t="s">
        <v>731</v>
      </c>
      <c r="E204" s="822" t="s">
        <v>736</v>
      </c>
      <c r="F204" s="831"/>
      <c r="G204" s="831"/>
      <c r="H204" s="827">
        <v>0</v>
      </c>
      <c r="I204" s="831">
        <v>6</v>
      </c>
      <c r="J204" s="831">
        <v>210.66000000000003</v>
      </c>
      <c r="K204" s="827">
        <v>1</v>
      </c>
      <c r="L204" s="831">
        <v>6</v>
      </c>
      <c r="M204" s="832">
        <v>210.66000000000003</v>
      </c>
    </row>
    <row r="205" spans="1:13" ht="14.45" customHeight="1" x14ac:dyDescent="0.2">
      <c r="A205" s="821" t="s">
        <v>2422</v>
      </c>
      <c r="B205" s="822" t="s">
        <v>2037</v>
      </c>
      <c r="C205" s="822" t="s">
        <v>2576</v>
      </c>
      <c r="D205" s="822" t="s">
        <v>2039</v>
      </c>
      <c r="E205" s="822" t="s">
        <v>2060</v>
      </c>
      <c r="F205" s="831"/>
      <c r="G205" s="831"/>
      <c r="H205" s="827">
        <v>0</v>
      </c>
      <c r="I205" s="831">
        <v>2</v>
      </c>
      <c r="J205" s="831">
        <v>62.18</v>
      </c>
      <c r="K205" s="827">
        <v>1</v>
      </c>
      <c r="L205" s="831">
        <v>2</v>
      </c>
      <c r="M205" s="832">
        <v>62.18</v>
      </c>
    </row>
    <row r="206" spans="1:13" ht="14.45" customHeight="1" x14ac:dyDescent="0.2">
      <c r="A206" s="821" t="s">
        <v>2422</v>
      </c>
      <c r="B206" s="822" t="s">
        <v>2037</v>
      </c>
      <c r="C206" s="822" t="s">
        <v>3675</v>
      </c>
      <c r="D206" s="822" t="s">
        <v>3676</v>
      </c>
      <c r="E206" s="822" t="s">
        <v>2060</v>
      </c>
      <c r="F206" s="831">
        <v>1</v>
      </c>
      <c r="G206" s="831">
        <v>31.09</v>
      </c>
      <c r="H206" s="827">
        <v>1</v>
      </c>
      <c r="I206" s="831"/>
      <c r="J206" s="831"/>
      <c r="K206" s="827">
        <v>0</v>
      </c>
      <c r="L206" s="831">
        <v>1</v>
      </c>
      <c r="M206" s="832">
        <v>31.09</v>
      </c>
    </row>
    <row r="207" spans="1:13" ht="14.45" customHeight="1" x14ac:dyDescent="0.2">
      <c r="A207" s="821" t="s">
        <v>2422</v>
      </c>
      <c r="B207" s="822" t="s">
        <v>2049</v>
      </c>
      <c r="C207" s="822" t="s">
        <v>2446</v>
      </c>
      <c r="D207" s="822" t="s">
        <v>1170</v>
      </c>
      <c r="E207" s="822" t="s">
        <v>736</v>
      </c>
      <c r="F207" s="831"/>
      <c r="G207" s="831"/>
      <c r="H207" s="827">
        <v>0</v>
      </c>
      <c r="I207" s="831">
        <v>7</v>
      </c>
      <c r="J207" s="831">
        <v>241.29</v>
      </c>
      <c r="K207" s="827">
        <v>1</v>
      </c>
      <c r="L207" s="831">
        <v>7</v>
      </c>
      <c r="M207" s="832">
        <v>241.29</v>
      </c>
    </row>
    <row r="208" spans="1:13" ht="14.45" customHeight="1" x14ac:dyDescent="0.2">
      <c r="A208" s="821" t="s">
        <v>2422</v>
      </c>
      <c r="B208" s="822" t="s">
        <v>2049</v>
      </c>
      <c r="C208" s="822" t="s">
        <v>2050</v>
      </c>
      <c r="D208" s="822" t="s">
        <v>1170</v>
      </c>
      <c r="E208" s="822" t="s">
        <v>2051</v>
      </c>
      <c r="F208" s="831"/>
      <c r="G208" s="831"/>
      <c r="H208" s="827">
        <v>0</v>
      </c>
      <c r="I208" s="831">
        <v>1</v>
      </c>
      <c r="J208" s="831">
        <v>103.4</v>
      </c>
      <c r="K208" s="827">
        <v>1</v>
      </c>
      <c r="L208" s="831">
        <v>1</v>
      </c>
      <c r="M208" s="832">
        <v>103.4</v>
      </c>
    </row>
    <row r="209" spans="1:13" ht="14.45" customHeight="1" x14ac:dyDescent="0.2">
      <c r="A209" s="821" t="s">
        <v>2422</v>
      </c>
      <c r="B209" s="822" t="s">
        <v>2052</v>
      </c>
      <c r="C209" s="822" t="s">
        <v>3343</v>
      </c>
      <c r="D209" s="822" t="s">
        <v>2054</v>
      </c>
      <c r="E209" s="822" t="s">
        <v>2481</v>
      </c>
      <c r="F209" s="831"/>
      <c r="G209" s="831"/>
      <c r="H209" s="827">
        <v>0</v>
      </c>
      <c r="I209" s="831">
        <v>1</v>
      </c>
      <c r="J209" s="831">
        <v>68.930000000000007</v>
      </c>
      <c r="K209" s="827">
        <v>1</v>
      </c>
      <c r="L209" s="831">
        <v>1</v>
      </c>
      <c r="M209" s="832">
        <v>68.930000000000007</v>
      </c>
    </row>
    <row r="210" spans="1:13" ht="14.45" customHeight="1" x14ac:dyDescent="0.2">
      <c r="A210" s="821" t="s">
        <v>2422</v>
      </c>
      <c r="B210" s="822" t="s">
        <v>2052</v>
      </c>
      <c r="C210" s="822" t="s">
        <v>2055</v>
      </c>
      <c r="D210" s="822" t="s">
        <v>2054</v>
      </c>
      <c r="E210" s="822" t="s">
        <v>2056</v>
      </c>
      <c r="F210" s="831"/>
      <c r="G210" s="831"/>
      <c r="H210" s="827">
        <v>0</v>
      </c>
      <c r="I210" s="831">
        <v>1</v>
      </c>
      <c r="J210" s="831">
        <v>7.47</v>
      </c>
      <c r="K210" s="827">
        <v>1</v>
      </c>
      <c r="L210" s="831">
        <v>1</v>
      </c>
      <c r="M210" s="832">
        <v>7.47</v>
      </c>
    </row>
    <row r="211" spans="1:13" ht="14.45" customHeight="1" x14ac:dyDescent="0.2">
      <c r="A211" s="821" t="s">
        <v>2422</v>
      </c>
      <c r="B211" s="822" t="s">
        <v>2052</v>
      </c>
      <c r="C211" s="822" t="s">
        <v>2057</v>
      </c>
      <c r="D211" s="822" t="s">
        <v>2054</v>
      </c>
      <c r="E211" s="822" t="s">
        <v>2058</v>
      </c>
      <c r="F211" s="831"/>
      <c r="G211" s="831"/>
      <c r="H211" s="827">
        <v>0</v>
      </c>
      <c r="I211" s="831">
        <v>3</v>
      </c>
      <c r="J211" s="831">
        <v>34.44</v>
      </c>
      <c r="K211" s="827">
        <v>1</v>
      </c>
      <c r="L211" s="831">
        <v>3</v>
      </c>
      <c r="M211" s="832">
        <v>34.44</v>
      </c>
    </row>
    <row r="212" spans="1:13" ht="14.45" customHeight="1" x14ac:dyDescent="0.2">
      <c r="A212" s="821" t="s">
        <v>2422</v>
      </c>
      <c r="B212" s="822" t="s">
        <v>2063</v>
      </c>
      <c r="C212" s="822" t="s">
        <v>3719</v>
      </c>
      <c r="D212" s="822" t="s">
        <v>2065</v>
      </c>
      <c r="E212" s="822" t="s">
        <v>3720</v>
      </c>
      <c r="F212" s="831"/>
      <c r="G212" s="831"/>
      <c r="H212" s="827">
        <v>0</v>
      </c>
      <c r="I212" s="831">
        <v>1</v>
      </c>
      <c r="J212" s="831">
        <v>64.33</v>
      </c>
      <c r="K212" s="827">
        <v>1</v>
      </c>
      <c r="L212" s="831">
        <v>1</v>
      </c>
      <c r="M212" s="832">
        <v>64.33</v>
      </c>
    </row>
    <row r="213" spans="1:13" ht="14.45" customHeight="1" x14ac:dyDescent="0.2">
      <c r="A213" s="821" t="s">
        <v>2422</v>
      </c>
      <c r="B213" s="822" t="s">
        <v>2067</v>
      </c>
      <c r="C213" s="822" t="s">
        <v>3583</v>
      </c>
      <c r="D213" s="822" t="s">
        <v>2069</v>
      </c>
      <c r="E213" s="822" t="s">
        <v>3584</v>
      </c>
      <c r="F213" s="831"/>
      <c r="G213" s="831"/>
      <c r="H213" s="827">
        <v>0</v>
      </c>
      <c r="I213" s="831">
        <v>1</v>
      </c>
      <c r="J213" s="831">
        <v>117.46</v>
      </c>
      <c r="K213" s="827">
        <v>1</v>
      </c>
      <c r="L213" s="831">
        <v>1</v>
      </c>
      <c r="M213" s="832">
        <v>117.46</v>
      </c>
    </row>
    <row r="214" spans="1:13" ht="14.45" customHeight="1" x14ac:dyDescent="0.2">
      <c r="A214" s="821" t="s">
        <v>2422</v>
      </c>
      <c r="B214" s="822" t="s">
        <v>2067</v>
      </c>
      <c r="C214" s="822" t="s">
        <v>3320</v>
      </c>
      <c r="D214" s="822" t="s">
        <v>2069</v>
      </c>
      <c r="E214" s="822" t="s">
        <v>3321</v>
      </c>
      <c r="F214" s="831"/>
      <c r="G214" s="831"/>
      <c r="H214" s="827">
        <v>0</v>
      </c>
      <c r="I214" s="831">
        <v>2</v>
      </c>
      <c r="J214" s="831">
        <v>469.82</v>
      </c>
      <c r="K214" s="827">
        <v>1</v>
      </c>
      <c r="L214" s="831">
        <v>2</v>
      </c>
      <c r="M214" s="832">
        <v>469.82</v>
      </c>
    </row>
    <row r="215" spans="1:13" ht="14.45" customHeight="1" x14ac:dyDescent="0.2">
      <c r="A215" s="821" t="s">
        <v>2422</v>
      </c>
      <c r="B215" s="822" t="s">
        <v>2071</v>
      </c>
      <c r="C215" s="822" t="s">
        <v>2921</v>
      </c>
      <c r="D215" s="822" t="s">
        <v>1074</v>
      </c>
      <c r="E215" s="822" t="s">
        <v>2922</v>
      </c>
      <c r="F215" s="831"/>
      <c r="G215" s="831"/>
      <c r="H215" s="827">
        <v>0</v>
      </c>
      <c r="I215" s="831">
        <v>1</v>
      </c>
      <c r="J215" s="831">
        <v>39.549999999999997</v>
      </c>
      <c r="K215" s="827">
        <v>1</v>
      </c>
      <c r="L215" s="831">
        <v>1</v>
      </c>
      <c r="M215" s="832">
        <v>39.549999999999997</v>
      </c>
    </row>
    <row r="216" spans="1:13" ht="14.45" customHeight="1" x14ac:dyDescent="0.2">
      <c r="A216" s="821" t="s">
        <v>2422</v>
      </c>
      <c r="B216" s="822" t="s">
        <v>2071</v>
      </c>
      <c r="C216" s="822" t="s">
        <v>3694</v>
      </c>
      <c r="D216" s="822" t="s">
        <v>1072</v>
      </c>
      <c r="E216" s="822" t="s">
        <v>3695</v>
      </c>
      <c r="F216" s="831"/>
      <c r="G216" s="831"/>
      <c r="H216" s="827">
        <v>0</v>
      </c>
      <c r="I216" s="831">
        <v>1</v>
      </c>
      <c r="J216" s="831">
        <v>79.11</v>
      </c>
      <c r="K216" s="827">
        <v>1</v>
      </c>
      <c r="L216" s="831">
        <v>1</v>
      </c>
      <c r="M216" s="832">
        <v>79.11</v>
      </c>
    </row>
    <row r="217" spans="1:13" ht="14.45" customHeight="1" x14ac:dyDescent="0.2">
      <c r="A217" s="821" t="s">
        <v>2422</v>
      </c>
      <c r="B217" s="822" t="s">
        <v>3882</v>
      </c>
      <c r="C217" s="822" t="s">
        <v>3717</v>
      </c>
      <c r="D217" s="822" t="s">
        <v>3718</v>
      </c>
      <c r="E217" s="822" t="s">
        <v>1089</v>
      </c>
      <c r="F217" s="831">
        <v>1</v>
      </c>
      <c r="G217" s="831">
        <v>39.549999999999997</v>
      </c>
      <c r="H217" s="827">
        <v>1</v>
      </c>
      <c r="I217" s="831"/>
      <c r="J217" s="831"/>
      <c r="K217" s="827">
        <v>0</v>
      </c>
      <c r="L217" s="831">
        <v>1</v>
      </c>
      <c r="M217" s="832">
        <v>39.549999999999997</v>
      </c>
    </row>
    <row r="218" spans="1:13" ht="14.45" customHeight="1" x14ac:dyDescent="0.2">
      <c r="A218" s="821" t="s">
        <v>2422</v>
      </c>
      <c r="B218" s="822" t="s">
        <v>3891</v>
      </c>
      <c r="C218" s="822" t="s">
        <v>3412</v>
      </c>
      <c r="D218" s="822" t="s">
        <v>2810</v>
      </c>
      <c r="E218" s="822" t="s">
        <v>3413</v>
      </c>
      <c r="F218" s="831"/>
      <c r="G218" s="831"/>
      <c r="H218" s="827">
        <v>0</v>
      </c>
      <c r="I218" s="831">
        <v>1</v>
      </c>
      <c r="J218" s="831">
        <v>103.72</v>
      </c>
      <c r="K218" s="827">
        <v>1</v>
      </c>
      <c r="L218" s="831">
        <v>1</v>
      </c>
      <c r="M218" s="832">
        <v>103.72</v>
      </c>
    </row>
    <row r="219" spans="1:13" ht="14.45" customHeight="1" x14ac:dyDescent="0.2">
      <c r="A219" s="821" t="s">
        <v>2422</v>
      </c>
      <c r="B219" s="822" t="s">
        <v>2076</v>
      </c>
      <c r="C219" s="822" t="s">
        <v>2077</v>
      </c>
      <c r="D219" s="822" t="s">
        <v>2078</v>
      </c>
      <c r="E219" s="822" t="s">
        <v>2079</v>
      </c>
      <c r="F219" s="831"/>
      <c r="G219" s="831"/>
      <c r="H219" s="827">
        <v>0</v>
      </c>
      <c r="I219" s="831">
        <v>20</v>
      </c>
      <c r="J219" s="831">
        <v>3330.3599999999997</v>
      </c>
      <c r="K219" s="827">
        <v>1</v>
      </c>
      <c r="L219" s="831">
        <v>20</v>
      </c>
      <c r="M219" s="832">
        <v>3330.3599999999997</v>
      </c>
    </row>
    <row r="220" spans="1:13" ht="14.45" customHeight="1" x14ac:dyDescent="0.2">
      <c r="A220" s="821" t="s">
        <v>2422</v>
      </c>
      <c r="B220" s="822" t="s">
        <v>2076</v>
      </c>
      <c r="C220" s="822" t="s">
        <v>3677</v>
      </c>
      <c r="D220" s="822" t="s">
        <v>2081</v>
      </c>
      <c r="E220" s="822" t="s">
        <v>3678</v>
      </c>
      <c r="F220" s="831"/>
      <c r="G220" s="831"/>
      <c r="H220" s="827">
        <v>0</v>
      </c>
      <c r="I220" s="831">
        <v>1</v>
      </c>
      <c r="J220" s="831">
        <v>82.7</v>
      </c>
      <c r="K220" s="827">
        <v>1</v>
      </c>
      <c r="L220" s="831">
        <v>1</v>
      </c>
      <c r="M220" s="832">
        <v>82.7</v>
      </c>
    </row>
    <row r="221" spans="1:13" ht="14.45" customHeight="1" x14ac:dyDescent="0.2">
      <c r="A221" s="821" t="s">
        <v>2422</v>
      </c>
      <c r="B221" s="822" t="s">
        <v>2076</v>
      </c>
      <c r="C221" s="822" t="s">
        <v>2083</v>
      </c>
      <c r="D221" s="822" t="s">
        <v>2078</v>
      </c>
      <c r="E221" s="822" t="s">
        <v>1089</v>
      </c>
      <c r="F221" s="831">
        <v>4</v>
      </c>
      <c r="G221" s="831">
        <v>397.84000000000003</v>
      </c>
      <c r="H221" s="827">
        <v>1</v>
      </c>
      <c r="I221" s="831"/>
      <c r="J221" s="831"/>
      <c r="K221" s="827">
        <v>0</v>
      </c>
      <c r="L221" s="831">
        <v>4</v>
      </c>
      <c r="M221" s="832">
        <v>397.84000000000003</v>
      </c>
    </row>
    <row r="222" spans="1:13" ht="14.45" customHeight="1" x14ac:dyDescent="0.2">
      <c r="A222" s="821" t="s">
        <v>2422</v>
      </c>
      <c r="B222" s="822" t="s">
        <v>2076</v>
      </c>
      <c r="C222" s="822" t="s">
        <v>3679</v>
      </c>
      <c r="D222" s="822" t="s">
        <v>2081</v>
      </c>
      <c r="E222" s="822" t="s">
        <v>3680</v>
      </c>
      <c r="F222" s="831"/>
      <c r="G222" s="831"/>
      <c r="H222" s="827">
        <v>0</v>
      </c>
      <c r="I222" s="831">
        <v>1</v>
      </c>
      <c r="J222" s="831">
        <v>27.56</v>
      </c>
      <c r="K222" s="827">
        <v>1</v>
      </c>
      <c r="L222" s="831">
        <v>1</v>
      </c>
      <c r="M222" s="832">
        <v>27.56</v>
      </c>
    </row>
    <row r="223" spans="1:13" ht="14.45" customHeight="1" x14ac:dyDescent="0.2">
      <c r="A223" s="821" t="s">
        <v>2422</v>
      </c>
      <c r="B223" s="822" t="s">
        <v>2084</v>
      </c>
      <c r="C223" s="822" t="s">
        <v>3714</v>
      </c>
      <c r="D223" s="822" t="s">
        <v>1088</v>
      </c>
      <c r="E223" s="822" t="s">
        <v>775</v>
      </c>
      <c r="F223" s="831"/>
      <c r="G223" s="831"/>
      <c r="H223" s="827">
        <v>0</v>
      </c>
      <c r="I223" s="831">
        <v>1</v>
      </c>
      <c r="J223" s="831">
        <v>84.83</v>
      </c>
      <c r="K223" s="827">
        <v>1</v>
      </c>
      <c r="L223" s="831">
        <v>1</v>
      </c>
      <c r="M223" s="832">
        <v>84.83</v>
      </c>
    </row>
    <row r="224" spans="1:13" ht="14.45" customHeight="1" x14ac:dyDescent="0.2">
      <c r="A224" s="821" t="s">
        <v>2422</v>
      </c>
      <c r="B224" s="822" t="s">
        <v>2084</v>
      </c>
      <c r="C224" s="822" t="s">
        <v>2085</v>
      </c>
      <c r="D224" s="822" t="s">
        <v>1088</v>
      </c>
      <c r="E224" s="822" t="s">
        <v>1089</v>
      </c>
      <c r="F224" s="831"/>
      <c r="G224" s="831"/>
      <c r="H224" s="827">
        <v>0</v>
      </c>
      <c r="I224" s="831">
        <v>1</v>
      </c>
      <c r="J224" s="831">
        <v>130.51</v>
      </c>
      <c r="K224" s="827">
        <v>1</v>
      </c>
      <c r="L224" s="831">
        <v>1</v>
      </c>
      <c r="M224" s="832">
        <v>130.51</v>
      </c>
    </row>
    <row r="225" spans="1:13" ht="14.45" customHeight="1" x14ac:dyDescent="0.2">
      <c r="A225" s="821" t="s">
        <v>2422</v>
      </c>
      <c r="B225" s="822" t="s">
        <v>2086</v>
      </c>
      <c r="C225" s="822" t="s">
        <v>2087</v>
      </c>
      <c r="D225" s="822" t="s">
        <v>924</v>
      </c>
      <c r="E225" s="822" t="s">
        <v>2088</v>
      </c>
      <c r="F225" s="831"/>
      <c r="G225" s="831"/>
      <c r="H225" s="827">
        <v>0</v>
      </c>
      <c r="I225" s="831">
        <v>1</v>
      </c>
      <c r="J225" s="831">
        <v>100.1</v>
      </c>
      <c r="K225" s="827">
        <v>1</v>
      </c>
      <c r="L225" s="831">
        <v>1</v>
      </c>
      <c r="M225" s="832">
        <v>100.1</v>
      </c>
    </row>
    <row r="226" spans="1:13" ht="14.45" customHeight="1" x14ac:dyDescent="0.2">
      <c r="A226" s="821" t="s">
        <v>2422</v>
      </c>
      <c r="B226" s="822" t="s">
        <v>2096</v>
      </c>
      <c r="C226" s="822" t="s">
        <v>3491</v>
      </c>
      <c r="D226" s="822" t="s">
        <v>900</v>
      </c>
      <c r="E226" s="822" t="s">
        <v>3492</v>
      </c>
      <c r="F226" s="831">
        <v>1</v>
      </c>
      <c r="G226" s="831">
        <v>94.28</v>
      </c>
      <c r="H226" s="827">
        <v>1</v>
      </c>
      <c r="I226" s="831"/>
      <c r="J226" s="831"/>
      <c r="K226" s="827">
        <v>0</v>
      </c>
      <c r="L226" s="831">
        <v>1</v>
      </c>
      <c r="M226" s="832">
        <v>94.28</v>
      </c>
    </row>
    <row r="227" spans="1:13" ht="14.45" customHeight="1" x14ac:dyDescent="0.2">
      <c r="A227" s="821" t="s">
        <v>2422</v>
      </c>
      <c r="B227" s="822" t="s">
        <v>2096</v>
      </c>
      <c r="C227" s="822" t="s">
        <v>2297</v>
      </c>
      <c r="D227" s="822" t="s">
        <v>2098</v>
      </c>
      <c r="E227" s="822" t="s">
        <v>2298</v>
      </c>
      <c r="F227" s="831"/>
      <c r="G227" s="831"/>
      <c r="H227" s="827">
        <v>0</v>
      </c>
      <c r="I227" s="831">
        <v>1</v>
      </c>
      <c r="J227" s="831">
        <v>63.14</v>
      </c>
      <c r="K227" s="827">
        <v>1</v>
      </c>
      <c r="L227" s="831">
        <v>1</v>
      </c>
      <c r="M227" s="832">
        <v>63.14</v>
      </c>
    </row>
    <row r="228" spans="1:13" ht="14.45" customHeight="1" x14ac:dyDescent="0.2">
      <c r="A228" s="821" t="s">
        <v>2422</v>
      </c>
      <c r="B228" s="822" t="s">
        <v>2096</v>
      </c>
      <c r="C228" s="822" t="s">
        <v>2299</v>
      </c>
      <c r="D228" s="822" t="s">
        <v>2098</v>
      </c>
      <c r="E228" s="822" t="s">
        <v>2300</v>
      </c>
      <c r="F228" s="831"/>
      <c r="G228" s="831"/>
      <c r="H228" s="827">
        <v>0</v>
      </c>
      <c r="I228" s="831">
        <v>3</v>
      </c>
      <c r="J228" s="831">
        <v>147.24</v>
      </c>
      <c r="K228" s="827">
        <v>1</v>
      </c>
      <c r="L228" s="831">
        <v>3</v>
      </c>
      <c r="M228" s="832">
        <v>147.24</v>
      </c>
    </row>
    <row r="229" spans="1:13" ht="14.45" customHeight="1" x14ac:dyDescent="0.2">
      <c r="A229" s="821" t="s">
        <v>2422</v>
      </c>
      <c r="B229" s="822" t="s">
        <v>2096</v>
      </c>
      <c r="C229" s="822" t="s">
        <v>2102</v>
      </c>
      <c r="D229" s="822" t="s">
        <v>900</v>
      </c>
      <c r="E229" s="822" t="s">
        <v>902</v>
      </c>
      <c r="F229" s="831"/>
      <c r="G229" s="831"/>
      <c r="H229" s="827">
        <v>0</v>
      </c>
      <c r="I229" s="831">
        <v>1</v>
      </c>
      <c r="J229" s="831">
        <v>84.18</v>
      </c>
      <c r="K229" s="827">
        <v>1</v>
      </c>
      <c r="L229" s="831">
        <v>1</v>
      </c>
      <c r="M229" s="832">
        <v>84.18</v>
      </c>
    </row>
    <row r="230" spans="1:13" ht="14.45" customHeight="1" x14ac:dyDescent="0.2">
      <c r="A230" s="821" t="s">
        <v>2422</v>
      </c>
      <c r="B230" s="822" t="s">
        <v>2096</v>
      </c>
      <c r="C230" s="822" t="s">
        <v>2103</v>
      </c>
      <c r="D230" s="822" t="s">
        <v>900</v>
      </c>
      <c r="E230" s="822" t="s">
        <v>903</v>
      </c>
      <c r="F230" s="831"/>
      <c r="G230" s="831"/>
      <c r="H230" s="827">
        <v>0</v>
      </c>
      <c r="I230" s="831">
        <v>1</v>
      </c>
      <c r="J230" s="831">
        <v>63.14</v>
      </c>
      <c r="K230" s="827">
        <v>1</v>
      </c>
      <c r="L230" s="831">
        <v>1</v>
      </c>
      <c r="M230" s="832">
        <v>63.14</v>
      </c>
    </row>
    <row r="231" spans="1:13" ht="14.45" customHeight="1" x14ac:dyDescent="0.2">
      <c r="A231" s="821" t="s">
        <v>2422</v>
      </c>
      <c r="B231" s="822" t="s">
        <v>2096</v>
      </c>
      <c r="C231" s="822" t="s">
        <v>2105</v>
      </c>
      <c r="D231" s="822" t="s">
        <v>900</v>
      </c>
      <c r="E231" s="822" t="s">
        <v>2106</v>
      </c>
      <c r="F231" s="831"/>
      <c r="G231" s="831"/>
      <c r="H231" s="827">
        <v>0</v>
      </c>
      <c r="I231" s="831">
        <v>1</v>
      </c>
      <c r="J231" s="831">
        <v>49.08</v>
      </c>
      <c r="K231" s="827">
        <v>1</v>
      </c>
      <c r="L231" s="831">
        <v>1</v>
      </c>
      <c r="M231" s="832">
        <v>49.08</v>
      </c>
    </row>
    <row r="232" spans="1:13" ht="14.45" customHeight="1" x14ac:dyDescent="0.2">
      <c r="A232" s="821" t="s">
        <v>2422</v>
      </c>
      <c r="B232" s="822" t="s">
        <v>2113</v>
      </c>
      <c r="C232" s="822" t="s">
        <v>2117</v>
      </c>
      <c r="D232" s="822" t="s">
        <v>1346</v>
      </c>
      <c r="E232" s="822" t="s">
        <v>2118</v>
      </c>
      <c r="F232" s="831"/>
      <c r="G232" s="831"/>
      <c r="H232" s="827">
        <v>0</v>
      </c>
      <c r="I232" s="831">
        <v>3</v>
      </c>
      <c r="J232" s="831">
        <v>463.08000000000004</v>
      </c>
      <c r="K232" s="827">
        <v>1</v>
      </c>
      <c r="L232" s="831">
        <v>3</v>
      </c>
      <c r="M232" s="832">
        <v>463.08000000000004</v>
      </c>
    </row>
    <row r="233" spans="1:13" ht="14.45" customHeight="1" x14ac:dyDescent="0.2">
      <c r="A233" s="821" t="s">
        <v>2422</v>
      </c>
      <c r="B233" s="822" t="s">
        <v>2113</v>
      </c>
      <c r="C233" s="822" t="s">
        <v>3734</v>
      </c>
      <c r="D233" s="822" t="s">
        <v>3735</v>
      </c>
      <c r="E233" s="822" t="s">
        <v>3736</v>
      </c>
      <c r="F233" s="831"/>
      <c r="G233" s="831"/>
      <c r="H233" s="827">
        <v>0</v>
      </c>
      <c r="I233" s="831">
        <v>1</v>
      </c>
      <c r="J233" s="831">
        <v>149.52000000000001</v>
      </c>
      <c r="K233" s="827">
        <v>1</v>
      </c>
      <c r="L233" s="831">
        <v>1</v>
      </c>
      <c r="M233" s="832">
        <v>149.52000000000001</v>
      </c>
    </row>
    <row r="234" spans="1:13" ht="14.45" customHeight="1" x14ac:dyDescent="0.2">
      <c r="A234" s="821" t="s">
        <v>2422</v>
      </c>
      <c r="B234" s="822" t="s">
        <v>2122</v>
      </c>
      <c r="C234" s="822" t="s">
        <v>2123</v>
      </c>
      <c r="D234" s="822" t="s">
        <v>1311</v>
      </c>
      <c r="E234" s="822" t="s">
        <v>772</v>
      </c>
      <c r="F234" s="831"/>
      <c r="G234" s="831"/>
      <c r="H234" s="827">
        <v>0</v>
      </c>
      <c r="I234" s="831">
        <v>1</v>
      </c>
      <c r="J234" s="831">
        <v>96.04</v>
      </c>
      <c r="K234" s="827">
        <v>1</v>
      </c>
      <c r="L234" s="831">
        <v>1</v>
      </c>
      <c r="M234" s="832">
        <v>96.04</v>
      </c>
    </row>
    <row r="235" spans="1:13" ht="14.45" customHeight="1" x14ac:dyDescent="0.2">
      <c r="A235" s="821" t="s">
        <v>2422</v>
      </c>
      <c r="B235" s="822" t="s">
        <v>2176</v>
      </c>
      <c r="C235" s="822" t="s">
        <v>2177</v>
      </c>
      <c r="D235" s="822" t="s">
        <v>1137</v>
      </c>
      <c r="E235" s="822" t="s">
        <v>1139</v>
      </c>
      <c r="F235" s="831"/>
      <c r="G235" s="831"/>
      <c r="H235" s="827"/>
      <c r="I235" s="831">
        <v>1</v>
      </c>
      <c r="J235" s="831">
        <v>0</v>
      </c>
      <c r="K235" s="827"/>
      <c r="L235" s="831">
        <v>1</v>
      </c>
      <c r="M235" s="832">
        <v>0</v>
      </c>
    </row>
    <row r="236" spans="1:13" ht="14.45" customHeight="1" x14ac:dyDescent="0.2">
      <c r="A236" s="821" t="s">
        <v>2422</v>
      </c>
      <c r="B236" s="822" t="s">
        <v>2208</v>
      </c>
      <c r="C236" s="822" t="s">
        <v>2212</v>
      </c>
      <c r="D236" s="822" t="s">
        <v>2210</v>
      </c>
      <c r="E236" s="822" t="s">
        <v>2213</v>
      </c>
      <c r="F236" s="831"/>
      <c r="G236" s="831"/>
      <c r="H236" s="827">
        <v>0</v>
      </c>
      <c r="I236" s="831">
        <v>2</v>
      </c>
      <c r="J236" s="831">
        <v>23.42</v>
      </c>
      <c r="K236" s="827">
        <v>1</v>
      </c>
      <c r="L236" s="831">
        <v>2</v>
      </c>
      <c r="M236" s="832">
        <v>23.42</v>
      </c>
    </row>
    <row r="237" spans="1:13" ht="14.45" customHeight="1" x14ac:dyDescent="0.2">
      <c r="A237" s="821" t="s">
        <v>2422</v>
      </c>
      <c r="B237" s="822" t="s">
        <v>2221</v>
      </c>
      <c r="C237" s="822" t="s">
        <v>2222</v>
      </c>
      <c r="D237" s="822" t="s">
        <v>1321</v>
      </c>
      <c r="E237" s="822" t="s">
        <v>2223</v>
      </c>
      <c r="F237" s="831"/>
      <c r="G237" s="831"/>
      <c r="H237" s="827"/>
      <c r="I237" s="831">
        <v>2</v>
      </c>
      <c r="J237" s="831">
        <v>0</v>
      </c>
      <c r="K237" s="827"/>
      <c r="L237" s="831">
        <v>2</v>
      </c>
      <c r="M237" s="832">
        <v>0</v>
      </c>
    </row>
    <row r="238" spans="1:13" ht="14.45" customHeight="1" x14ac:dyDescent="0.2">
      <c r="A238" s="821" t="s">
        <v>2422</v>
      </c>
      <c r="B238" s="822" t="s">
        <v>2350</v>
      </c>
      <c r="C238" s="822" t="s">
        <v>2351</v>
      </c>
      <c r="D238" s="822" t="s">
        <v>1451</v>
      </c>
      <c r="E238" s="822" t="s">
        <v>775</v>
      </c>
      <c r="F238" s="831"/>
      <c r="G238" s="831"/>
      <c r="H238" s="827">
        <v>0</v>
      </c>
      <c r="I238" s="831">
        <v>1</v>
      </c>
      <c r="J238" s="831">
        <v>132</v>
      </c>
      <c r="K238" s="827">
        <v>1</v>
      </c>
      <c r="L238" s="831">
        <v>1</v>
      </c>
      <c r="M238" s="832">
        <v>132</v>
      </c>
    </row>
    <row r="239" spans="1:13" ht="14.45" customHeight="1" x14ac:dyDescent="0.2">
      <c r="A239" s="821" t="s">
        <v>2422</v>
      </c>
      <c r="B239" s="822" t="s">
        <v>2261</v>
      </c>
      <c r="C239" s="822" t="s">
        <v>3683</v>
      </c>
      <c r="D239" s="822" t="s">
        <v>1316</v>
      </c>
      <c r="E239" s="822" t="s">
        <v>3684</v>
      </c>
      <c r="F239" s="831"/>
      <c r="G239" s="831"/>
      <c r="H239" s="827"/>
      <c r="I239" s="831">
        <v>1</v>
      </c>
      <c r="J239" s="831">
        <v>0</v>
      </c>
      <c r="K239" s="827"/>
      <c r="L239" s="831">
        <v>1</v>
      </c>
      <c r="M239" s="832">
        <v>0</v>
      </c>
    </row>
    <row r="240" spans="1:13" ht="14.45" customHeight="1" x14ac:dyDescent="0.2">
      <c r="A240" s="821" t="s">
        <v>2422</v>
      </c>
      <c r="B240" s="822" t="s">
        <v>1968</v>
      </c>
      <c r="C240" s="822" t="s">
        <v>3724</v>
      </c>
      <c r="D240" s="822" t="s">
        <v>1970</v>
      </c>
      <c r="E240" s="822" t="s">
        <v>3725</v>
      </c>
      <c r="F240" s="831"/>
      <c r="G240" s="831"/>
      <c r="H240" s="827">
        <v>0</v>
      </c>
      <c r="I240" s="831">
        <v>1</v>
      </c>
      <c r="J240" s="831">
        <v>1544.99</v>
      </c>
      <c r="K240" s="827">
        <v>1</v>
      </c>
      <c r="L240" s="831">
        <v>1</v>
      </c>
      <c r="M240" s="832">
        <v>1544.99</v>
      </c>
    </row>
    <row r="241" spans="1:13" ht="14.45" customHeight="1" x14ac:dyDescent="0.2">
      <c r="A241" s="821" t="s">
        <v>2422</v>
      </c>
      <c r="B241" s="822" t="s">
        <v>1968</v>
      </c>
      <c r="C241" s="822" t="s">
        <v>1972</v>
      </c>
      <c r="D241" s="822" t="s">
        <v>1970</v>
      </c>
      <c r="E241" s="822" t="s">
        <v>1973</v>
      </c>
      <c r="F241" s="831"/>
      <c r="G241" s="831"/>
      <c r="H241" s="827">
        <v>0</v>
      </c>
      <c r="I241" s="831">
        <v>3</v>
      </c>
      <c r="J241" s="831">
        <v>5450.65</v>
      </c>
      <c r="K241" s="827">
        <v>1</v>
      </c>
      <c r="L241" s="831">
        <v>3</v>
      </c>
      <c r="M241" s="832">
        <v>5450.65</v>
      </c>
    </row>
    <row r="242" spans="1:13" ht="14.45" customHeight="1" x14ac:dyDescent="0.2">
      <c r="A242" s="821" t="s">
        <v>2422</v>
      </c>
      <c r="B242" s="822" t="s">
        <v>3895</v>
      </c>
      <c r="C242" s="822" t="s">
        <v>3730</v>
      </c>
      <c r="D242" s="822" t="s">
        <v>3479</v>
      </c>
      <c r="E242" s="822" t="s">
        <v>3731</v>
      </c>
      <c r="F242" s="831"/>
      <c r="G242" s="831"/>
      <c r="H242" s="827">
        <v>0</v>
      </c>
      <c r="I242" s="831">
        <v>3</v>
      </c>
      <c r="J242" s="831">
        <v>2265.5099999999998</v>
      </c>
      <c r="K242" s="827">
        <v>1</v>
      </c>
      <c r="L242" s="831">
        <v>3</v>
      </c>
      <c r="M242" s="832">
        <v>2265.5099999999998</v>
      </c>
    </row>
    <row r="243" spans="1:13" ht="14.45" customHeight="1" x14ac:dyDescent="0.2">
      <c r="A243" s="821" t="s">
        <v>2422</v>
      </c>
      <c r="B243" s="822" t="s">
        <v>3889</v>
      </c>
      <c r="C243" s="822" t="s">
        <v>3732</v>
      </c>
      <c r="D243" s="822" t="s">
        <v>2453</v>
      </c>
      <c r="E243" s="822" t="s">
        <v>3733</v>
      </c>
      <c r="F243" s="831"/>
      <c r="G243" s="831"/>
      <c r="H243" s="827">
        <v>0</v>
      </c>
      <c r="I243" s="831">
        <v>1</v>
      </c>
      <c r="J243" s="831">
        <v>33.549999999999997</v>
      </c>
      <c r="K243" s="827">
        <v>1</v>
      </c>
      <c r="L243" s="831">
        <v>1</v>
      </c>
      <c r="M243" s="832">
        <v>33.549999999999997</v>
      </c>
    </row>
    <row r="244" spans="1:13" ht="14.45" customHeight="1" x14ac:dyDescent="0.2">
      <c r="A244" s="821" t="s">
        <v>2422</v>
      </c>
      <c r="B244" s="822" t="s">
        <v>3889</v>
      </c>
      <c r="C244" s="822" t="s">
        <v>3088</v>
      </c>
      <c r="D244" s="822" t="s">
        <v>3089</v>
      </c>
      <c r="E244" s="822"/>
      <c r="F244" s="831">
        <v>1</v>
      </c>
      <c r="G244" s="831">
        <v>50.32</v>
      </c>
      <c r="H244" s="827">
        <v>1</v>
      </c>
      <c r="I244" s="831"/>
      <c r="J244" s="831"/>
      <c r="K244" s="827">
        <v>0</v>
      </c>
      <c r="L244" s="831">
        <v>1</v>
      </c>
      <c r="M244" s="832">
        <v>50.32</v>
      </c>
    </row>
    <row r="245" spans="1:13" ht="14.45" customHeight="1" x14ac:dyDescent="0.2">
      <c r="A245" s="821" t="s">
        <v>2422</v>
      </c>
      <c r="B245" s="822" t="s">
        <v>3889</v>
      </c>
      <c r="C245" s="822" t="s">
        <v>2850</v>
      </c>
      <c r="D245" s="822" t="s">
        <v>3089</v>
      </c>
      <c r="E245" s="822"/>
      <c r="F245" s="831">
        <v>2</v>
      </c>
      <c r="G245" s="831">
        <v>33.54</v>
      </c>
      <c r="H245" s="827">
        <v>1</v>
      </c>
      <c r="I245" s="831"/>
      <c r="J245" s="831"/>
      <c r="K245" s="827">
        <v>0</v>
      </c>
      <c r="L245" s="831">
        <v>2</v>
      </c>
      <c r="M245" s="832">
        <v>33.54</v>
      </c>
    </row>
    <row r="246" spans="1:13" ht="14.45" customHeight="1" x14ac:dyDescent="0.2">
      <c r="A246" s="821" t="s">
        <v>2423</v>
      </c>
      <c r="B246" s="822" t="s">
        <v>1906</v>
      </c>
      <c r="C246" s="822" t="s">
        <v>2530</v>
      </c>
      <c r="D246" s="822" t="s">
        <v>788</v>
      </c>
      <c r="E246" s="822" t="s">
        <v>2531</v>
      </c>
      <c r="F246" s="831"/>
      <c r="G246" s="831"/>
      <c r="H246" s="827">
        <v>0</v>
      </c>
      <c r="I246" s="831">
        <v>2</v>
      </c>
      <c r="J246" s="831">
        <v>27.36</v>
      </c>
      <c r="K246" s="827">
        <v>1</v>
      </c>
      <c r="L246" s="831">
        <v>2</v>
      </c>
      <c r="M246" s="832">
        <v>27.36</v>
      </c>
    </row>
    <row r="247" spans="1:13" ht="14.45" customHeight="1" x14ac:dyDescent="0.2">
      <c r="A247" s="821" t="s">
        <v>2423</v>
      </c>
      <c r="B247" s="822" t="s">
        <v>1906</v>
      </c>
      <c r="C247" s="822" t="s">
        <v>1907</v>
      </c>
      <c r="D247" s="822" t="s">
        <v>788</v>
      </c>
      <c r="E247" s="822" t="s">
        <v>1908</v>
      </c>
      <c r="F247" s="831"/>
      <c r="G247" s="831"/>
      <c r="H247" s="827">
        <v>0</v>
      </c>
      <c r="I247" s="831">
        <v>2</v>
      </c>
      <c r="J247" s="831">
        <v>163.88</v>
      </c>
      <c r="K247" s="827">
        <v>1</v>
      </c>
      <c r="L247" s="831">
        <v>2</v>
      </c>
      <c r="M247" s="832">
        <v>163.88</v>
      </c>
    </row>
    <row r="248" spans="1:13" ht="14.45" customHeight="1" x14ac:dyDescent="0.2">
      <c r="A248" s="821" t="s">
        <v>2423</v>
      </c>
      <c r="B248" s="822" t="s">
        <v>3896</v>
      </c>
      <c r="C248" s="822" t="s">
        <v>3845</v>
      </c>
      <c r="D248" s="822" t="s">
        <v>855</v>
      </c>
      <c r="E248" s="822" t="s">
        <v>3846</v>
      </c>
      <c r="F248" s="831"/>
      <c r="G248" s="831"/>
      <c r="H248" s="827"/>
      <c r="I248" s="831">
        <v>1</v>
      </c>
      <c r="J248" s="831">
        <v>0</v>
      </c>
      <c r="K248" s="827"/>
      <c r="L248" s="831">
        <v>1</v>
      </c>
      <c r="M248" s="832">
        <v>0</v>
      </c>
    </row>
    <row r="249" spans="1:13" ht="14.45" customHeight="1" x14ac:dyDescent="0.2">
      <c r="A249" s="821" t="s">
        <v>2423</v>
      </c>
      <c r="B249" s="822" t="s">
        <v>1933</v>
      </c>
      <c r="C249" s="822" t="s">
        <v>1934</v>
      </c>
      <c r="D249" s="822" t="s">
        <v>1935</v>
      </c>
      <c r="E249" s="822" t="s">
        <v>1936</v>
      </c>
      <c r="F249" s="831"/>
      <c r="G249" s="831"/>
      <c r="H249" s="827">
        <v>0</v>
      </c>
      <c r="I249" s="831">
        <v>1</v>
      </c>
      <c r="J249" s="831">
        <v>93.75</v>
      </c>
      <c r="K249" s="827">
        <v>1</v>
      </c>
      <c r="L249" s="831">
        <v>1</v>
      </c>
      <c r="M249" s="832">
        <v>93.75</v>
      </c>
    </row>
    <row r="250" spans="1:13" ht="14.45" customHeight="1" x14ac:dyDescent="0.2">
      <c r="A250" s="821" t="s">
        <v>2423</v>
      </c>
      <c r="B250" s="822" t="s">
        <v>1947</v>
      </c>
      <c r="C250" s="822" t="s">
        <v>1956</v>
      </c>
      <c r="D250" s="822" t="s">
        <v>927</v>
      </c>
      <c r="E250" s="822" t="s">
        <v>1957</v>
      </c>
      <c r="F250" s="831"/>
      <c r="G250" s="831"/>
      <c r="H250" s="827">
        <v>0</v>
      </c>
      <c r="I250" s="831">
        <v>1</v>
      </c>
      <c r="J250" s="831">
        <v>736.33</v>
      </c>
      <c r="K250" s="827">
        <v>1</v>
      </c>
      <c r="L250" s="831">
        <v>1</v>
      </c>
      <c r="M250" s="832">
        <v>736.33</v>
      </c>
    </row>
    <row r="251" spans="1:13" ht="14.45" customHeight="1" x14ac:dyDescent="0.2">
      <c r="A251" s="821" t="s">
        <v>2423</v>
      </c>
      <c r="B251" s="822" t="s">
        <v>1947</v>
      </c>
      <c r="C251" s="822" t="s">
        <v>1960</v>
      </c>
      <c r="D251" s="822" t="s">
        <v>927</v>
      </c>
      <c r="E251" s="822" t="s">
        <v>1961</v>
      </c>
      <c r="F251" s="831"/>
      <c r="G251" s="831"/>
      <c r="H251" s="827">
        <v>0</v>
      </c>
      <c r="I251" s="831">
        <v>1</v>
      </c>
      <c r="J251" s="831">
        <v>490.89</v>
      </c>
      <c r="K251" s="827">
        <v>1</v>
      </c>
      <c r="L251" s="831">
        <v>1</v>
      </c>
      <c r="M251" s="832">
        <v>490.89</v>
      </c>
    </row>
    <row r="252" spans="1:13" ht="14.45" customHeight="1" x14ac:dyDescent="0.2">
      <c r="A252" s="821" t="s">
        <v>2423</v>
      </c>
      <c r="B252" s="822" t="s">
        <v>1947</v>
      </c>
      <c r="C252" s="822" t="s">
        <v>1952</v>
      </c>
      <c r="D252" s="822" t="s">
        <v>927</v>
      </c>
      <c r="E252" s="822" t="s">
        <v>1953</v>
      </c>
      <c r="F252" s="831"/>
      <c r="G252" s="831"/>
      <c r="H252" s="827">
        <v>0</v>
      </c>
      <c r="I252" s="831">
        <v>1</v>
      </c>
      <c r="J252" s="831">
        <v>923.74</v>
      </c>
      <c r="K252" s="827">
        <v>1</v>
      </c>
      <c r="L252" s="831">
        <v>1</v>
      </c>
      <c r="M252" s="832">
        <v>923.74</v>
      </c>
    </row>
    <row r="253" spans="1:13" ht="14.45" customHeight="1" x14ac:dyDescent="0.2">
      <c r="A253" s="821" t="s">
        <v>2423</v>
      </c>
      <c r="B253" s="822" t="s">
        <v>1962</v>
      </c>
      <c r="C253" s="822" t="s">
        <v>1963</v>
      </c>
      <c r="D253" s="822" t="s">
        <v>1964</v>
      </c>
      <c r="E253" s="822" t="s">
        <v>1965</v>
      </c>
      <c r="F253" s="831"/>
      <c r="G253" s="831"/>
      <c r="H253" s="827">
        <v>0</v>
      </c>
      <c r="I253" s="831">
        <v>5</v>
      </c>
      <c r="J253" s="831">
        <v>467.15000000000003</v>
      </c>
      <c r="K253" s="827">
        <v>1</v>
      </c>
      <c r="L253" s="831">
        <v>5</v>
      </c>
      <c r="M253" s="832">
        <v>467.15000000000003</v>
      </c>
    </row>
    <row r="254" spans="1:13" ht="14.45" customHeight="1" x14ac:dyDescent="0.2">
      <c r="A254" s="821" t="s">
        <v>2423</v>
      </c>
      <c r="B254" s="822" t="s">
        <v>1974</v>
      </c>
      <c r="C254" s="822" t="s">
        <v>1977</v>
      </c>
      <c r="D254" s="822" t="s">
        <v>796</v>
      </c>
      <c r="E254" s="822" t="s">
        <v>1978</v>
      </c>
      <c r="F254" s="831"/>
      <c r="G254" s="831"/>
      <c r="H254" s="827">
        <v>0</v>
      </c>
      <c r="I254" s="831">
        <v>2</v>
      </c>
      <c r="J254" s="831">
        <v>160.02000000000001</v>
      </c>
      <c r="K254" s="827">
        <v>1</v>
      </c>
      <c r="L254" s="831">
        <v>2</v>
      </c>
      <c r="M254" s="832">
        <v>160.02000000000001</v>
      </c>
    </row>
    <row r="255" spans="1:13" ht="14.45" customHeight="1" x14ac:dyDescent="0.2">
      <c r="A255" s="821" t="s">
        <v>2423</v>
      </c>
      <c r="B255" s="822" t="s">
        <v>1990</v>
      </c>
      <c r="C255" s="822" t="s">
        <v>1993</v>
      </c>
      <c r="D255" s="822" t="s">
        <v>1994</v>
      </c>
      <c r="E255" s="822" t="s">
        <v>1995</v>
      </c>
      <c r="F255" s="831"/>
      <c r="G255" s="831"/>
      <c r="H255" s="827">
        <v>0</v>
      </c>
      <c r="I255" s="831">
        <v>3</v>
      </c>
      <c r="J255" s="831">
        <v>127.53</v>
      </c>
      <c r="K255" s="827">
        <v>1</v>
      </c>
      <c r="L255" s="831">
        <v>3</v>
      </c>
      <c r="M255" s="832">
        <v>127.53</v>
      </c>
    </row>
    <row r="256" spans="1:13" ht="14.45" customHeight="1" x14ac:dyDescent="0.2">
      <c r="A256" s="821" t="s">
        <v>2423</v>
      </c>
      <c r="B256" s="822" t="s">
        <v>1990</v>
      </c>
      <c r="C256" s="822" t="s">
        <v>2000</v>
      </c>
      <c r="D256" s="822" t="s">
        <v>935</v>
      </c>
      <c r="E256" s="822" t="s">
        <v>1995</v>
      </c>
      <c r="F256" s="831">
        <v>3</v>
      </c>
      <c r="G256" s="831">
        <v>127.53</v>
      </c>
      <c r="H256" s="827">
        <v>1</v>
      </c>
      <c r="I256" s="831"/>
      <c r="J256" s="831"/>
      <c r="K256" s="827">
        <v>0</v>
      </c>
      <c r="L256" s="831">
        <v>3</v>
      </c>
      <c r="M256" s="832">
        <v>127.53</v>
      </c>
    </row>
    <row r="257" spans="1:13" ht="14.45" customHeight="1" x14ac:dyDescent="0.2">
      <c r="A257" s="821" t="s">
        <v>2423</v>
      </c>
      <c r="B257" s="822" t="s">
        <v>2010</v>
      </c>
      <c r="C257" s="822" t="s">
        <v>2519</v>
      </c>
      <c r="D257" s="822" t="s">
        <v>712</v>
      </c>
      <c r="E257" s="822" t="s">
        <v>2520</v>
      </c>
      <c r="F257" s="831"/>
      <c r="G257" s="831"/>
      <c r="H257" s="827">
        <v>0</v>
      </c>
      <c r="I257" s="831">
        <v>2</v>
      </c>
      <c r="J257" s="831">
        <v>35.119999999999997</v>
      </c>
      <c r="K257" s="827">
        <v>1</v>
      </c>
      <c r="L257" s="831">
        <v>2</v>
      </c>
      <c r="M257" s="832">
        <v>35.119999999999997</v>
      </c>
    </row>
    <row r="258" spans="1:13" ht="14.45" customHeight="1" x14ac:dyDescent="0.2">
      <c r="A258" s="821" t="s">
        <v>2423</v>
      </c>
      <c r="B258" s="822" t="s">
        <v>2010</v>
      </c>
      <c r="C258" s="822" t="s">
        <v>2016</v>
      </c>
      <c r="D258" s="822" t="s">
        <v>712</v>
      </c>
      <c r="E258" s="822" t="s">
        <v>716</v>
      </c>
      <c r="F258" s="831"/>
      <c r="G258" s="831"/>
      <c r="H258" s="827">
        <v>0</v>
      </c>
      <c r="I258" s="831">
        <v>2</v>
      </c>
      <c r="J258" s="831">
        <v>21.3</v>
      </c>
      <c r="K258" s="827">
        <v>1</v>
      </c>
      <c r="L258" s="831">
        <v>2</v>
      </c>
      <c r="M258" s="832">
        <v>21.3</v>
      </c>
    </row>
    <row r="259" spans="1:13" ht="14.45" customHeight="1" x14ac:dyDescent="0.2">
      <c r="A259" s="821" t="s">
        <v>2423</v>
      </c>
      <c r="B259" s="822" t="s">
        <v>2025</v>
      </c>
      <c r="C259" s="822" t="s">
        <v>3154</v>
      </c>
      <c r="D259" s="822" t="s">
        <v>2491</v>
      </c>
      <c r="E259" s="822" t="s">
        <v>732</v>
      </c>
      <c r="F259" s="831">
        <v>1</v>
      </c>
      <c r="G259" s="831">
        <v>70.23</v>
      </c>
      <c r="H259" s="827">
        <v>1</v>
      </c>
      <c r="I259" s="831"/>
      <c r="J259" s="831"/>
      <c r="K259" s="827">
        <v>0</v>
      </c>
      <c r="L259" s="831">
        <v>1</v>
      </c>
      <c r="M259" s="832">
        <v>70.23</v>
      </c>
    </row>
    <row r="260" spans="1:13" ht="14.45" customHeight="1" x14ac:dyDescent="0.2">
      <c r="A260" s="821" t="s">
        <v>2423</v>
      </c>
      <c r="B260" s="822" t="s">
        <v>2025</v>
      </c>
      <c r="C260" s="822" t="s">
        <v>2031</v>
      </c>
      <c r="D260" s="822" t="s">
        <v>731</v>
      </c>
      <c r="E260" s="822" t="s">
        <v>734</v>
      </c>
      <c r="F260" s="831"/>
      <c r="G260" s="831"/>
      <c r="H260" s="827">
        <v>0</v>
      </c>
      <c r="I260" s="831">
        <v>3</v>
      </c>
      <c r="J260" s="831">
        <v>52.679999999999993</v>
      </c>
      <c r="K260" s="827">
        <v>1</v>
      </c>
      <c r="L260" s="831">
        <v>3</v>
      </c>
      <c r="M260" s="832">
        <v>52.679999999999993</v>
      </c>
    </row>
    <row r="261" spans="1:13" ht="14.45" customHeight="1" x14ac:dyDescent="0.2">
      <c r="A261" s="821" t="s">
        <v>2423</v>
      </c>
      <c r="B261" s="822" t="s">
        <v>2025</v>
      </c>
      <c r="C261" s="822" t="s">
        <v>2032</v>
      </c>
      <c r="D261" s="822" t="s">
        <v>731</v>
      </c>
      <c r="E261" s="822" t="s">
        <v>736</v>
      </c>
      <c r="F261" s="831"/>
      <c r="G261" s="831"/>
      <c r="H261" s="827">
        <v>0</v>
      </c>
      <c r="I261" s="831">
        <v>2</v>
      </c>
      <c r="J261" s="831">
        <v>70.22</v>
      </c>
      <c r="K261" s="827">
        <v>1</v>
      </c>
      <c r="L261" s="831">
        <v>2</v>
      </c>
      <c r="M261" s="832">
        <v>70.22</v>
      </c>
    </row>
    <row r="262" spans="1:13" ht="14.45" customHeight="1" x14ac:dyDescent="0.2">
      <c r="A262" s="821" t="s">
        <v>2423</v>
      </c>
      <c r="B262" s="822" t="s">
        <v>2037</v>
      </c>
      <c r="C262" s="822" t="s">
        <v>2576</v>
      </c>
      <c r="D262" s="822" t="s">
        <v>2039</v>
      </c>
      <c r="E262" s="822" t="s">
        <v>2060</v>
      </c>
      <c r="F262" s="831"/>
      <c r="G262" s="831"/>
      <c r="H262" s="827">
        <v>0</v>
      </c>
      <c r="I262" s="831">
        <v>4</v>
      </c>
      <c r="J262" s="831">
        <v>124.36</v>
      </c>
      <c r="K262" s="827">
        <v>1</v>
      </c>
      <c r="L262" s="831">
        <v>4</v>
      </c>
      <c r="M262" s="832">
        <v>124.36</v>
      </c>
    </row>
    <row r="263" spans="1:13" ht="14.45" customHeight="1" x14ac:dyDescent="0.2">
      <c r="A263" s="821" t="s">
        <v>2423</v>
      </c>
      <c r="B263" s="822" t="s">
        <v>2049</v>
      </c>
      <c r="C263" s="822" t="s">
        <v>2446</v>
      </c>
      <c r="D263" s="822" t="s">
        <v>1170</v>
      </c>
      <c r="E263" s="822" t="s">
        <v>736</v>
      </c>
      <c r="F263" s="831"/>
      <c r="G263" s="831"/>
      <c r="H263" s="827">
        <v>0</v>
      </c>
      <c r="I263" s="831">
        <v>3</v>
      </c>
      <c r="J263" s="831">
        <v>103.41</v>
      </c>
      <c r="K263" s="827">
        <v>1</v>
      </c>
      <c r="L263" s="831">
        <v>3</v>
      </c>
      <c r="M263" s="832">
        <v>103.41</v>
      </c>
    </row>
    <row r="264" spans="1:13" ht="14.45" customHeight="1" x14ac:dyDescent="0.2">
      <c r="A264" s="821" t="s">
        <v>2423</v>
      </c>
      <c r="B264" s="822" t="s">
        <v>2049</v>
      </c>
      <c r="C264" s="822" t="s">
        <v>2050</v>
      </c>
      <c r="D264" s="822" t="s">
        <v>1170</v>
      </c>
      <c r="E264" s="822" t="s">
        <v>2051</v>
      </c>
      <c r="F264" s="831"/>
      <c r="G264" s="831"/>
      <c r="H264" s="827">
        <v>0</v>
      </c>
      <c r="I264" s="831">
        <v>2</v>
      </c>
      <c r="J264" s="831">
        <v>206.8</v>
      </c>
      <c r="K264" s="827">
        <v>1</v>
      </c>
      <c r="L264" s="831">
        <v>2</v>
      </c>
      <c r="M264" s="832">
        <v>206.8</v>
      </c>
    </row>
    <row r="265" spans="1:13" ht="14.45" customHeight="1" x14ac:dyDescent="0.2">
      <c r="A265" s="821" t="s">
        <v>2423</v>
      </c>
      <c r="B265" s="822" t="s">
        <v>2052</v>
      </c>
      <c r="C265" s="822" t="s">
        <v>2057</v>
      </c>
      <c r="D265" s="822" t="s">
        <v>2054</v>
      </c>
      <c r="E265" s="822" t="s">
        <v>2058</v>
      </c>
      <c r="F265" s="831"/>
      <c r="G265" s="831"/>
      <c r="H265" s="827">
        <v>0</v>
      </c>
      <c r="I265" s="831">
        <v>2</v>
      </c>
      <c r="J265" s="831">
        <v>22.96</v>
      </c>
      <c r="K265" s="827">
        <v>1</v>
      </c>
      <c r="L265" s="831">
        <v>2</v>
      </c>
      <c r="M265" s="832">
        <v>22.96</v>
      </c>
    </row>
    <row r="266" spans="1:13" ht="14.45" customHeight="1" x14ac:dyDescent="0.2">
      <c r="A266" s="821" t="s">
        <v>2423</v>
      </c>
      <c r="B266" s="822" t="s">
        <v>2052</v>
      </c>
      <c r="C266" s="822" t="s">
        <v>2059</v>
      </c>
      <c r="D266" s="822" t="s">
        <v>2054</v>
      </c>
      <c r="E266" s="822" t="s">
        <v>2060</v>
      </c>
      <c r="F266" s="831"/>
      <c r="G266" s="831"/>
      <c r="H266" s="827">
        <v>0</v>
      </c>
      <c r="I266" s="831">
        <v>2</v>
      </c>
      <c r="J266" s="831">
        <v>68.94</v>
      </c>
      <c r="K266" s="827">
        <v>1</v>
      </c>
      <c r="L266" s="831">
        <v>2</v>
      </c>
      <c r="M266" s="832">
        <v>68.94</v>
      </c>
    </row>
    <row r="267" spans="1:13" ht="14.45" customHeight="1" x14ac:dyDescent="0.2">
      <c r="A267" s="821" t="s">
        <v>2423</v>
      </c>
      <c r="B267" s="822" t="s">
        <v>2067</v>
      </c>
      <c r="C267" s="822" t="s">
        <v>3583</v>
      </c>
      <c r="D267" s="822" t="s">
        <v>2069</v>
      </c>
      <c r="E267" s="822" t="s">
        <v>3584</v>
      </c>
      <c r="F267" s="831"/>
      <c r="G267" s="831"/>
      <c r="H267" s="827">
        <v>0</v>
      </c>
      <c r="I267" s="831">
        <v>2</v>
      </c>
      <c r="J267" s="831">
        <v>234.92</v>
      </c>
      <c r="K267" s="827">
        <v>1</v>
      </c>
      <c r="L267" s="831">
        <v>2</v>
      </c>
      <c r="M267" s="832">
        <v>234.92</v>
      </c>
    </row>
    <row r="268" spans="1:13" ht="14.45" customHeight="1" x14ac:dyDescent="0.2">
      <c r="A268" s="821" t="s">
        <v>2423</v>
      </c>
      <c r="B268" s="822" t="s">
        <v>2076</v>
      </c>
      <c r="C268" s="822" t="s">
        <v>2077</v>
      </c>
      <c r="D268" s="822" t="s">
        <v>2078</v>
      </c>
      <c r="E268" s="822" t="s">
        <v>2079</v>
      </c>
      <c r="F268" s="831"/>
      <c r="G268" s="831"/>
      <c r="H268" s="827">
        <v>0</v>
      </c>
      <c r="I268" s="831">
        <v>3</v>
      </c>
      <c r="J268" s="831">
        <v>391.53</v>
      </c>
      <c r="K268" s="827">
        <v>1</v>
      </c>
      <c r="L268" s="831">
        <v>3</v>
      </c>
      <c r="M268" s="832">
        <v>391.53</v>
      </c>
    </row>
    <row r="269" spans="1:13" ht="14.45" customHeight="1" x14ac:dyDescent="0.2">
      <c r="A269" s="821" t="s">
        <v>2423</v>
      </c>
      <c r="B269" s="822" t="s">
        <v>2076</v>
      </c>
      <c r="C269" s="822" t="s">
        <v>3572</v>
      </c>
      <c r="D269" s="822" t="s">
        <v>2078</v>
      </c>
      <c r="E269" s="822" t="s">
        <v>775</v>
      </c>
      <c r="F269" s="831">
        <v>3</v>
      </c>
      <c r="G269" s="831">
        <v>165.42000000000002</v>
      </c>
      <c r="H269" s="827">
        <v>1</v>
      </c>
      <c r="I269" s="831"/>
      <c r="J269" s="831"/>
      <c r="K269" s="827">
        <v>0</v>
      </c>
      <c r="L269" s="831">
        <v>3</v>
      </c>
      <c r="M269" s="832">
        <v>165.42000000000002</v>
      </c>
    </row>
    <row r="270" spans="1:13" ht="14.45" customHeight="1" x14ac:dyDescent="0.2">
      <c r="A270" s="821" t="s">
        <v>2423</v>
      </c>
      <c r="B270" s="822" t="s">
        <v>2076</v>
      </c>
      <c r="C270" s="822" t="s">
        <v>2083</v>
      </c>
      <c r="D270" s="822" t="s">
        <v>2078</v>
      </c>
      <c r="E270" s="822" t="s">
        <v>1089</v>
      </c>
      <c r="F270" s="831">
        <v>1</v>
      </c>
      <c r="G270" s="831">
        <v>84.83</v>
      </c>
      <c r="H270" s="827">
        <v>1</v>
      </c>
      <c r="I270" s="831"/>
      <c r="J270" s="831"/>
      <c r="K270" s="827">
        <v>0</v>
      </c>
      <c r="L270" s="831">
        <v>1</v>
      </c>
      <c r="M270" s="832">
        <v>84.83</v>
      </c>
    </row>
    <row r="271" spans="1:13" ht="14.45" customHeight="1" x14ac:dyDescent="0.2">
      <c r="A271" s="821" t="s">
        <v>2423</v>
      </c>
      <c r="B271" s="822" t="s">
        <v>2076</v>
      </c>
      <c r="C271" s="822" t="s">
        <v>3679</v>
      </c>
      <c r="D271" s="822" t="s">
        <v>2081</v>
      </c>
      <c r="E271" s="822" t="s">
        <v>3680</v>
      </c>
      <c r="F271" s="831"/>
      <c r="G271" s="831"/>
      <c r="H271" s="827">
        <v>0</v>
      </c>
      <c r="I271" s="831">
        <v>2</v>
      </c>
      <c r="J271" s="831">
        <v>55.12</v>
      </c>
      <c r="K271" s="827">
        <v>1</v>
      </c>
      <c r="L271" s="831">
        <v>2</v>
      </c>
      <c r="M271" s="832">
        <v>55.12</v>
      </c>
    </row>
    <row r="272" spans="1:13" ht="14.45" customHeight="1" x14ac:dyDescent="0.2">
      <c r="A272" s="821" t="s">
        <v>2423</v>
      </c>
      <c r="B272" s="822" t="s">
        <v>3893</v>
      </c>
      <c r="C272" s="822" t="s">
        <v>3822</v>
      </c>
      <c r="D272" s="822" t="s">
        <v>3823</v>
      </c>
      <c r="E272" s="822" t="s">
        <v>3824</v>
      </c>
      <c r="F272" s="831">
        <v>1</v>
      </c>
      <c r="G272" s="831">
        <v>139.72999999999999</v>
      </c>
      <c r="H272" s="827">
        <v>1</v>
      </c>
      <c r="I272" s="831"/>
      <c r="J272" s="831"/>
      <c r="K272" s="827">
        <v>0</v>
      </c>
      <c r="L272" s="831">
        <v>1</v>
      </c>
      <c r="M272" s="832">
        <v>139.72999999999999</v>
      </c>
    </row>
    <row r="273" spans="1:13" ht="14.45" customHeight="1" x14ac:dyDescent="0.2">
      <c r="A273" s="821" t="s">
        <v>2423</v>
      </c>
      <c r="B273" s="822" t="s">
        <v>3897</v>
      </c>
      <c r="C273" s="822" t="s">
        <v>3828</v>
      </c>
      <c r="D273" s="822" t="s">
        <v>1006</v>
      </c>
      <c r="E273" s="822" t="s">
        <v>1007</v>
      </c>
      <c r="F273" s="831">
        <v>2</v>
      </c>
      <c r="G273" s="831">
        <v>0</v>
      </c>
      <c r="H273" s="827"/>
      <c r="I273" s="831"/>
      <c r="J273" s="831"/>
      <c r="K273" s="827"/>
      <c r="L273" s="831">
        <v>2</v>
      </c>
      <c r="M273" s="832">
        <v>0</v>
      </c>
    </row>
    <row r="274" spans="1:13" ht="14.45" customHeight="1" x14ac:dyDescent="0.2">
      <c r="A274" s="821" t="s">
        <v>2423</v>
      </c>
      <c r="B274" s="822" t="s">
        <v>2113</v>
      </c>
      <c r="C274" s="822" t="s">
        <v>2117</v>
      </c>
      <c r="D274" s="822" t="s">
        <v>1346</v>
      </c>
      <c r="E274" s="822" t="s">
        <v>2118</v>
      </c>
      <c r="F274" s="831"/>
      <c r="G274" s="831"/>
      <c r="H274" s="827">
        <v>0</v>
      </c>
      <c r="I274" s="831">
        <v>1</v>
      </c>
      <c r="J274" s="831">
        <v>154.36000000000001</v>
      </c>
      <c r="K274" s="827">
        <v>1</v>
      </c>
      <c r="L274" s="831">
        <v>1</v>
      </c>
      <c r="M274" s="832">
        <v>154.36000000000001</v>
      </c>
    </row>
    <row r="275" spans="1:13" ht="14.45" customHeight="1" x14ac:dyDescent="0.2">
      <c r="A275" s="821" t="s">
        <v>2423</v>
      </c>
      <c r="B275" s="822" t="s">
        <v>2164</v>
      </c>
      <c r="C275" s="822" t="s">
        <v>2165</v>
      </c>
      <c r="D275" s="822" t="s">
        <v>1014</v>
      </c>
      <c r="E275" s="822" t="s">
        <v>2166</v>
      </c>
      <c r="F275" s="831"/>
      <c r="G275" s="831"/>
      <c r="H275" s="827">
        <v>0</v>
      </c>
      <c r="I275" s="831">
        <v>11</v>
      </c>
      <c r="J275" s="831">
        <v>4254.0300000000007</v>
      </c>
      <c r="K275" s="827">
        <v>1</v>
      </c>
      <c r="L275" s="831">
        <v>11</v>
      </c>
      <c r="M275" s="832">
        <v>4254.0300000000007</v>
      </c>
    </row>
    <row r="276" spans="1:13" ht="14.45" customHeight="1" x14ac:dyDescent="0.2">
      <c r="A276" s="821" t="s">
        <v>2423</v>
      </c>
      <c r="B276" s="822" t="s">
        <v>2169</v>
      </c>
      <c r="C276" s="822" t="s">
        <v>3125</v>
      </c>
      <c r="D276" s="822" t="s">
        <v>661</v>
      </c>
      <c r="E276" s="822" t="s">
        <v>2931</v>
      </c>
      <c r="F276" s="831"/>
      <c r="G276" s="831"/>
      <c r="H276" s="827">
        <v>0</v>
      </c>
      <c r="I276" s="831">
        <v>1</v>
      </c>
      <c r="J276" s="831">
        <v>21.76</v>
      </c>
      <c r="K276" s="827">
        <v>1</v>
      </c>
      <c r="L276" s="831">
        <v>1</v>
      </c>
      <c r="M276" s="832">
        <v>21.76</v>
      </c>
    </row>
    <row r="277" spans="1:13" ht="14.45" customHeight="1" x14ac:dyDescent="0.2">
      <c r="A277" s="821" t="s">
        <v>2423</v>
      </c>
      <c r="B277" s="822" t="s">
        <v>2169</v>
      </c>
      <c r="C277" s="822" t="s">
        <v>3787</v>
      </c>
      <c r="D277" s="822" t="s">
        <v>2573</v>
      </c>
      <c r="E277" s="822" t="s">
        <v>2473</v>
      </c>
      <c r="F277" s="831">
        <v>1</v>
      </c>
      <c r="G277" s="831">
        <v>36.270000000000003</v>
      </c>
      <c r="H277" s="827">
        <v>1</v>
      </c>
      <c r="I277" s="831"/>
      <c r="J277" s="831"/>
      <c r="K277" s="827">
        <v>0</v>
      </c>
      <c r="L277" s="831">
        <v>1</v>
      </c>
      <c r="M277" s="832">
        <v>36.270000000000003</v>
      </c>
    </row>
    <row r="278" spans="1:13" ht="14.45" customHeight="1" x14ac:dyDescent="0.2">
      <c r="A278" s="821" t="s">
        <v>2423</v>
      </c>
      <c r="B278" s="822" t="s">
        <v>2253</v>
      </c>
      <c r="C278" s="822" t="s">
        <v>2255</v>
      </c>
      <c r="D278" s="822" t="s">
        <v>1109</v>
      </c>
      <c r="E278" s="822" t="s">
        <v>2256</v>
      </c>
      <c r="F278" s="831"/>
      <c r="G278" s="831"/>
      <c r="H278" s="827"/>
      <c r="I278" s="831">
        <v>2</v>
      </c>
      <c r="J278" s="831">
        <v>0</v>
      </c>
      <c r="K278" s="827"/>
      <c r="L278" s="831">
        <v>2</v>
      </c>
      <c r="M278" s="832">
        <v>0</v>
      </c>
    </row>
    <row r="279" spans="1:13" ht="14.45" customHeight="1" x14ac:dyDescent="0.2">
      <c r="A279" s="821" t="s">
        <v>2423</v>
      </c>
      <c r="B279" s="822" t="s">
        <v>2253</v>
      </c>
      <c r="C279" s="822" t="s">
        <v>3812</v>
      </c>
      <c r="D279" s="822" t="s">
        <v>3813</v>
      </c>
      <c r="E279" s="822" t="s">
        <v>3814</v>
      </c>
      <c r="F279" s="831">
        <v>1</v>
      </c>
      <c r="G279" s="831">
        <v>0</v>
      </c>
      <c r="H279" s="827"/>
      <c r="I279" s="831"/>
      <c r="J279" s="831"/>
      <c r="K279" s="827"/>
      <c r="L279" s="831">
        <v>1</v>
      </c>
      <c r="M279" s="832">
        <v>0</v>
      </c>
    </row>
    <row r="280" spans="1:13" ht="14.45" customHeight="1" x14ac:dyDescent="0.2">
      <c r="A280" s="821" t="s">
        <v>2423</v>
      </c>
      <c r="B280" s="822" t="s">
        <v>1968</v>
      </c>
      <c r="C280" s="822" t="s">
        <v>1972</v>
      </c>
      <c r="D280" s="822" t="s">
        <v>1970</v>
      </c>
      <c r="E280" s="822" t="s">
        <v>1973</v>
      </c>
      <c r="F280" s="831"/>
      <c r="G280" s="831"/>
      <c r="H280" s="827">
        <v>0</v>
      </c>
      <c r="I280" s="831">
        <v>2</v>
      </c>
      <c r="J280" s="831">
        <v>3813.94</v>
      </c>
      <c r="K280" s="827">
        <v>1</v>
      </c>
      <c r="L280" s="831">
        <v>2</v>
      </c>
      <c r="M280" s="832">
        <v>3813.94</v>
      </c>
    </row>
    <row r="281" spans="1:13" ht="14.45" customHeight="1" x14ac:dyDescent="0.2">
      <c r="A281" s="821" t="s">
        <v>2423</v>
      </c>
      <c r="B281" s="822" t="s">
        <v>3895</v>
      </c>
      <c r="C281" s="822" t="s">
        <v>3478</v>
      </c>
      <c r="D281" s="822" t="s">
        <v>3479</v>
      </c>
      <c r="E281" s="822" t="s">
        <v>3480</v>
      </c>
      <c r="F281" s="831"/>
      <c r="G281" s="831"/>
      <c r="H281" s="827">
        <v>0</v>
      </c>
      <c r="I281" s="831">
        <v>1</v>
      </c>
      <c r="J281" s="831">
        <v>345.02</v>
      </c>
      <c r="K281" s="827">
        <v>1</v>
      </c>
      <c r="L281" s="831">
        <v>1</v>
      </c>
      <c r="M281" s="832">
        <v>345.02</v>
      </c>
    </row>
    <row r="282" spans="1:13" ht="14.45" customHeight="1" x14ac:dyDescent="0.2">
      <c r="A282" s="821" t="s">
        <v>2424</v>
      </c>
      <c r="B282" s="822" t="s">
        <v>1906</v>
      </c>
      <c r="C282" s="822" t="s">
        <v>2932</v>
      </c>
      <c r="D282" s="822" t="s">
        <v>2933</v>
      </c>
      <c r="E282" s="822" t="s">
        <v>2934</v>
      </c>
      <c r="F282" s="831">
        <v>1</v>
      </c>
      <c r="G282" s="831">
        <v>61.76</v>
      </c>
      <c r="H282" s="827">
        <v>1</v>
      </c>
      <c r="I282" s="831"/>
      <c r="J282" s="831"/>
      <c r="K282" s="827">
        <v>0</v>
      </c>
      <c r="L282" s="831">
        <v>1</v>
      </c>
      <c r="M282" s="832">
        <v>61.76</v>
      </c>
    </row>
    <row r="283" spans="1:13" ht="14.45" customHeight="1" x14ac:dyDescent="0.2">
      <c r="A283" s="821" t="s">
        <v>2424</v>
      </c>
      <c r="B283" s="822" t="s">
        <v>3898</v>
      </c>
      <c r="C283" s="822" t="s">
        <v>2914</v>
      </c>
      <c r="D283" s="822" t="s">
        <v>2915</v>
      </c>
      <c r="E283" s="822" t="s">
        <v>2916</v>
      </c>
      <c r="F283" s="831"/>
      <c r="G283" s="831"/>
      <c r="H283" s="827">
        <v>0</v>
      </c>
      <c r="I283" s="831">
        <v>1</v>
      </c>
      <c r="J283" s="831">
        <v>115.27</v>
      </c>
      <c r="K283" s="827">
        <v>1</v>
      </c>
      <c r="L283" s="831">
        <v>1</v>
      </c>
      <c r="M283" s="832">
        <v>115.27</v>
      </c>
    </row>
    <row r="284" spans="1:13" ht="14.45" customHeight="1" x14ac:dyDescent="0.2">
      <c r="A284" s="821" t="s">
        <v>2424</v>
      </c>
      <c r="B284" s="822" t="s">
        <v>1919</v>
      </c>
      <c r="C284" s="822" t="s">
        <v>1920</v>
      </c>
      <c r="D284" s="822" t="s">
        <v>1921</v>
      </c>
      <c r="E284" s="822" t="s">
        <v>1922</v>
      </c>
      <c r="F284" s="831"/>
      <c r="G284" s="831"/>
      <c r="H284" s="827">
        <v>0</v>
      </c>
      <c r="I284" s="831">
        <v>1</v>
      </c>
      <c r="J284" s="831">
        <v>86.41</v>
      </c>
      <c r="K284" s="827">
        <v>1</v>
      </c>
      <c r="L284" s="831">
        <v>1</v>
      </c>
      <c r="M284" s="832">
        <v>86.41</v>
      </c>
    </row>
    <row r="285" spans="1:13" ht="14.45" customHeight="1" x14ac:dyDescent="0.2">
      <c r="A285" s="821" t="s">
        <v>2424</v>
      </c>
      <c r="B285" s="822" t="s">
        <v>1933</v>
      </c>
      <c r="C285" s="822" t="s">
        <v>1937</v>
      </c>
      <c r="D285" s="822" t="s">
        <v>1935</v>
      </c>
      <c r="E285" s="822" t="s">
        <v>1938</v>
      </c>
      <c r="F285" s="831"/>
      <c r="G285" s="831"/>
      <c r="H285" s="827">
        <v>0</v>
      </c>
      <c r="I285" s="831">
        <v>2</v>
      </c>
      <c r="J285" s="831">
        <v>369.48</v>
      </c>
      <c r="K285" s="827">
        <v>1</v>
      </c>
      <c r="L285" s="831">
        <v>2</v>
      </c>
      <c r="M285" s="832">
        <v>369.48</v>
      </c>
    </row>
    <row r="286" spans="1:13" ht="14.45" customHeight="1" x14ac:dyDescent="0.2">
      <c r="A286" s="821" t="s">
        <v>2424</v>
      </c>
      <c r="B286" s="822" t="s">
        <v>1933</v>
      </c>
      <c r="C286" s="822" t="s">
        <v>1939</v>
      </c>
      <c r="D286" s="822" t="s">
        <v>1940</v>
      </c>
      <c r="E286" s="822" t="s">
        <v>1941</v>
      </c>
      <c r="F286" s="831"/>
      <c r="G286" s="831"/>
      <c r="H286" s="827">
        <v>0</v>
      </c>
      <c r="I286" s="831">
        <v>3</v>
      </c>
      <c r="J286" s="831">
        <v>361.83</v>
      </c>
      <c r="K286" s="827">
        <v>1</v>
      </c>
      <c r="L286" s="831">
        <v>3</v>
      </c>
      <c r="M286" s="832">
        <v>361.83</v>
      </c>
    </row>
    <row r="287" spans="1:13" ht="14.45" customHeight="1" x14ac:dyDescent="0.2">
      <c r="A287" s="821" t="s">
        <v>2424</v>
      </c>
      <c r="B287" s="822" t="s">
        <v>1933</v>
      </c>
      <c r="C287" s="822" t="s">
        <v>2940</v>
      </c>
      <c r="D287" s="822" t="s">
        <v>1940</v>
      </c>
      <c r="E287" s="822" t="s">
        <v>2062</v>
      </c>
      <c r="F287" s="831">
        <v>1</v>
      </c>
      <c r="G287" s="831">
        <v>184.74</v>
      </c>
      <c r="H287" s="827">
        <v>1</v>
      </c>
      <c r="I287" s="831"/>
      <c r="J287" s="831"/>
      <c r="K287" s="827">
        <v>0</v>
      </c>
      <c r="L287" s="831">
        <v>1</v>
      </c>
      <c r="M287" s="832">
        <v>184.74</v>
      </c>
    </row>
    <row r="288" spans="1:13" ht="14.45" customHeight="1" x14ac:dyDescent="0.2">
      <c r="A288" s="821" t="s">
        <v>2424</v>
      </c>
      <c r="B288" s="822" t="s">
        <v>1947</v>
      </c>
      <c r="C288" s="822" t="s">
        <v>1948</v>
      </c>
      <c r="D288" s="822" t="s">
        <v>933</v>
      </c>
      <c r="E288" s="822" t="s">
        <v>1949</v>
      </c>
      <c r="F288" s="831"/>
      <c r="G288" s="831"/>
      <c r="H288" s="827">
        <v>0</v>
      </c>
      <c r="I288" s="831">
        <v>1</v>
      </c>
      <c r="J288" s="831">
        <v>1385.62</v>
      </c>
      <c r="K288" s="827">
        <v>1</v>
      </c>
      <c r="L288" s="831">
        <v>1</v>
      </c>
      <c r="M288" s="832">
        <v>1385.62</v>
      </c>
    </row>
    <row r="289" spans="1:13" ht="14.45" customHeight="1" x14ac:dyDescent="0.2">
      <c r="A289" s="821" t="s">
        <v>2424</v>
      </c>
      <c r="B289" s="822" t="s">
        <v>1947</v>
      </c>
      <c r="C289" s="822" t="s">
        <v>2924</v>
      </c>
      <c r="D289" s="822" t="s">
        <v>933</v>
      </c>
      <c r="E289" s="822" t="s">
        <v>2925</v>
      </c>
      <c r="F289" s="831"/>
      <c r="G289" s="831"/>
      <c r="H289" s="827">
        <v>0</v>
      </c>
      <c r="I289" s="831">
        <v>2</v>
      </c>
      <c r="J289" s="831">
        <v>4618.72</v>
      </c>
      <c r="K289" s="827">
        <v>1</v>
      </c>
      <c r="L289" s="831">
        <v>2</v>
      </c>
      <c r="M289" s="832">
        <v>4618.72</v>
      </c>
    </row>
    <row r="290" spans="1:13" ht="14.45" customHeight="1" x14ac:dyDescent="0.2">
      <c r="A290" s="821" t="s">
        <v>2424</v>
      </c>
      <c r="B290" s="822" t="s">
        <v>1947</v>
      </c>
      <c r="C290" s="822" t="s">
        <v>1960</v>
      </c>
      <c r="D290" s="822" t="s">
        <v>927</v>
      </c>
      <c r="E290" s="822" t="s">
        <v>1961</v>
      </c>
      <c r="F290" s="831"/>
      <c r="G290" s="831"/>
      <c r="H290" s="827">
        <v>0</v>
      </c>
      <c r="I290" s="831">
        <v>1</v>
      </c>
      <c r="J290" s="831">
        <v>490.89</v>
      </c>
      <c r="K290" s="827">
        <v>1</v>
      </c>
      <c r="L290" s="831">
        <v>1</v>
      </c>
      <c r="M290" s="832">
        <v>490.89</v>
      </c>
    </row>
    <row r="291" spans="1:13" ht="14.45" customHeight="1" x14ac:dyDescent="0.2">
      <c r="A291" s="821" t="s">
        <v>2424</v>
      </c>
      <c r="B291" s="822" t="s">
        <v>1947</v>
      </c>
      <c r="C291" s="822" t="s">
        <v>1950</v>
      </c>
      <c r="D291" s="822" t="s">
        <v>933</v>
      </c>
      <c r="E291" s="822" t="s">
        <v>1951</v>
      </c>
      <c r="F291" s="831"/>
      <c r="G291" s="831"/>
      <c r="H291" s="827">
        <v>0</v>
      </c>
      <c r="I291" s="831">
        <v>1</v>
      </c>
      <c r="J291" s="831">
        <v>1847.49</v>
      </c>
      <c r="K291" s="827">
        <v>1</v>
      </c>
      <c r="L291" s="831">
        <v>1</v>
      </c>
      <c r="M291" s="832">
        <v>1847.49</v>
      </c>
    </row>
    <row r="292" spans="1:13" ht="14.45" customHeight="1" x14ac:dyDescent="0.2">
      <c r="A292" s="821" t="s">
        <v>2424</v>
      </c>
      <c r="B292" s="822" t="s">
        <v>1947</v>
      </c>
      <c r="C292" s="822" t="s">
        <v>1958</v>
      </c>
      <c r="D292" s="822" t="s">
        <v>927</v>
      </c>
      <c r="E292" s="822" t="s">
        <v>1959</v>
      </c>
      <c r="F292" s="831"/>
      <c r="G292" s="831"/>
      <c r="H292" s="827">
        <v>0</v>
      </c>
      <c r="I292" s="831">
        <v>1</v>
      </c>
      <c r="J292" s="831">
        <v>1154.68</v>
      </c>
      <c r="K292" s="827">
        <v>1</v>
      </c>
      <c r="L292" s="831">
        <v>1</v>
      </c>
      <c r="M292" s="832">
        <v>1154.68</v>
      </c>
    </row>
    <row r="293" spans="1:13" ht="14.45" customHeight="1" x14ac:dyDescent="0.2">
      <c r="A293" s="821" t="s">
        <v>2424</v>
      </c>
      <c r="B293" s="822" t="s">
        <v>1947</v>
      </c>
      <c r="C293" s="822" t="s">
        <v>1952</v>
      </c>
      <c r="D293" s="822" t="s">
        <v>927</v>
      </c>
      <c r="E293" s="822" t="s">
        <v>1953</v>
      </c>
      <c r="F293" s="831"/>
      <c r="G293" s="831"/>
      <c r="H293" s="827">
        <v>0</v>
      </c>
      <c r="I293" s="831">
        <v>2</v>
      </c>
      <c r="J293" s="831">
        <v>1847.48</v>
      </c>
      <c r="K293" s="827">
        <v>1</v>
      </c>
      <c r="L293" s="831">
        <v>2</v>
      </c>
      <c r="M293" s="832">
        <v>1847.48</v>
      </c>
    </row>
    <row r="294" spans="1:13" ht="14.45" customHeight="1" x14ac:dyDescent="0.2">
      <c r="A294" s="821" t="s">
        <v>2424</v>
      </c>
      <c r="B294" s="822" t="s">
        <v>1962</v>
      </c>
      <c r="C294" s="822" t="s">
        <v>2908</v>
      </c>
      <c r="D294" s="822" t="s">
        <v>2909</v>
      </c>
      <c r="E294" s="822" t="s">
        <v>2910</v>
      </c>
      <c r="F294" s="831">
        <v>1</v>
      </c>
      <c r="G294" s="831">
        <v>300.33</v>
      </c>
      <c r="H294" s="827">
        <v>1</v>
      </c>
      <c r="I294" s="831"/>
      <c r="J294" s="831"/>
      <c r="K294" s="827">
        <v>0</v>
      </c>
      <c r="L294" s="831">
        <v>1</v>
      </c>
      <c r="M294" s="832">
        <v>300.33</v>
      </c>
    </row>
    <row r="295" spans="1:13" ht="14.45" customHeight="1" x14ac:dyDescent="0.2">
      <c r="A295" s="821" t="s">
        <v>2424</v>
      </c>
      <c r="B295" s="822" t="s">
        <v>1962</v>
      </c>
      <c r="C295" s="822" t="s">
        <v>1966</v>
      </c>
      <c r="D295" s="822" t="s">
        <v>1964</v>
      </c>
      <c r="E295" s="822" t="s">
        <v>1967</v>
      </c>
      <c r="F295" s="831"/>
      <c r="G295" s="831"/>
      <c r="H295" s="827">
        <v>0</v>
      </c>
      <c r="I295" s="831">
        <v>4</v>
      </c>
      <c r="J295" s="831">
        <v>747.48</v>
      </c>
      <c r="K295" s="827">
        <v>1</v>
      </c>
      <c r="L295" s="831">
        <v>4</v>
      </c>
      <c r="M295" s="832">
        <v>747.48</v>
      </c>
    </row>
    <row r="296" spans="1:13" ht="14.45" customHeight="1" x14ac:dyDescent="0.2">
      <c r="A296" s="821" t="s">
        <v>2424</v>
      </c>
      <c r="B296" s="822" t="s">
        <v>1974</v>
      </c>
      <c r="C296" s="822" t="s">
        <v>1977</v>
      </c>
      <c r="D296" s="822" t="s">
        <v>796</v>
      </c>
      <c r="E296" s="822" t="s">
        <v>1978</v>
      </c>
      <c r="F296" s="831"/>
      <c r="G296" s="831"/>
      <c r="H296" s="827">
        <v>0</v>
      </c>
      <c r="I296" s="831">
        <v>12</v>
      </c>
      <c r="J296" s="831">
        <v>960.12000000000012</v>
      </c>
      <c r="K296" s="827">
        <v>1</v>
      </c>
      <c r="L296" s="831">
        <v>12</v>
      </c>
      <c r="M296" s="832">
        <v>960.12000000000012</v>
      </c>
    </row>
    <row r="297" spans="1:13" ht="14.45" customHeight="1" x14ac:dyDescent="0.2">
      <c r="A297" s="821" t="s">
        <v>2424</v>
      </c>
      <c r="B297" s="822" t="s">
        <v>1990</v>
      </c>
      <c r="C297" s="822" t="s">
        <v>1993</v>
      </c>
      <c r="D297" s="822" t="s">
        <v>1994</v>
      </c>
      <c r="E297" s="822" t="s">
        <v>1995</v>
      </c>
      <c r="F297" s="831"/>
      <c r="G297" s="831"/>
      <c r="H297" s="827">
        <v>0</v>
      </c>
      <c r="I297" s="831">
        <v>1</v>
      </c>
      <c r="J297" s="831">
        <v>42.51</v>
      </c>
      <c r="K297" s="827">
        <v>1</v>
      </c>
      <c r="L297" s="831">
        <v>1</v>
      </c>
      <c r="M297" s="832">
        <v>42.51</v>
      </c>
    </row>
    <row r="298" spans="1:13" ht="14.45" customHeight="1" x14ac:dyDescent="0.2">
      <c r="A298" s="821" t="s">
        <v>2424</v>
      </c>
      <c r="B298" s="822" t="s">
        <v>1990</v>
      </c>
      <c r="C298" s="822" t="s">
        <v>2000</v>
      </c>
      <c r="D298" s="822" t="s">
        <v>935</v>
      </c>
      <c r="E298" s="822" t="s">
        <v>1995</v>
      </c>
      <c r="F298" s="831">
        <v>6</v>
      </c>
      <c r="G298" s="831">
        <v>255.06</v>
      </c>
      <c r="H298" s="827">
        <v>1</v>
      </c>
      <c r="I298" s="831"/>
      <c r="J298" s="831"/>
      <c r="K298" s="827">
        <v>0</v>
      </c>
      <c r="L298" s="831">
        <v>6</v>
      </c>
      <c r="M298" s="832">
        <v>255.06</v>
      </c>
    </row>
    <row r="299" spans="1:13" ht="14.45" customHeight="1" x14ac:dyDescent="0.2">
      <c r="A299" s="821" t="s">
        <v>2424</v>
      </c>
      <c r="B299" s="822" t="s">
        <v>2010</v>
      </c>
      <c r="C299" s="822" t="s">
        <v>2923</v>
      </c>
      <c r="D299" s="822" t="s">
        <v>712</v>
      </c>
      <c r="E299" s="822" t="s">
        <v>713</v>
      </c>
      <c r="F299" s="831">
        <v>1</v>
      </c>
      <c r="G299" s="831">
        <v>38.04</v>
      </c>
      <c r="H299" s="827">
        <v>1</v>
      </c>
      <c r="I299" s="831"/>
      <c r="J299" s="831"/>
      <c r="K299" s="827">
        <v>0</v>
      </c>
      <c r="L299" s="831">
        <v>1</v>
      </c>
      <c r="M299" s="832">
        <v>38.04</v>
      </c>
    </row>
    <row r="300" spans="1:13" ht="14.45" customHeight="1" x14ac:dyDescent="0.2">
      <c r="A300" s="821" t="s">
        <v>2424</v>
      </c>
      <c r="B300" s="822" t="s">
        <v>2010</v>
      </c>
      <c r="C300" s="822" t="s">
        <v>2717</v>
      </c>
      <c r="D300" s="822" t="s">
        <v>712</v>
      </c>
      <c r="E300" s="822" t="s">
        <v>714</v>
      </c>
      <c r="F300" s="831">
        <v>1</v>
      </c>
      <c r="G300" s="831">
        <v>117.03</v>
      </c>
      <c r="H300" s="827">
        <v>1</v>
      </c>
      <c r="I300" s="831"/>
      <c r="J300" s="831"/>
      <c r="K300" s="827">
        <v>0</v>
      </c>
      <c r="L300" s="831">
        <v>1</v>
      </c>
      <c r="M300" s="832">
        <v>117.03</v>
      </c>
    </row>
    <row r="301" spans="1:13" ht="14.45" customHeight="1" x14ac:dyDescent="0.2">
      <c r="A301" s="821" t="s">
        <v>2424</v>
      </c>
      <c r="B301" s="822" t="s">
        <v>2010</v>
      </c>
      <c r="C301" s="822" t="s">
        <v>2012</v>
      </c>
      <c r="D301" s="822" t="s">
        <v>712</v>
      </c>
      <c r="E301" s="822" t="s">
        <v>714</v>
      </c>
      <c r="F301" s="831"/>
      <c r="G301" s="831"/>
      <c r="H301" s="827">
        <v>0</v>
      </c>
      <c r="I301" s="831">
        <v>1</v>
      </c>
      <c r="J301" s="831">
        <v>117.03</v>
      </c>
      <c r="K301" s="827">
        <v>1</v>
      </c>
      <c r="L301" s="831">
        <v>1</v>
      </c>
      <c r="M301" s="832">
        <v>117.03</v>
      </c>
    </row>
    <row r="302" spans="1:13" ht="14.45" customHeight="1" x14ac:dyDescent="0.2">
      <c r="A302" s="821" t="s">
        <v>2424</v>
      </c>
      <c r="B302" s="822" t="s">
        <v>2025</v>
      </c>
      <c r="C302" s="822" t="s">
        <v>2490</v>
      </c>
      <c r="D302" s="822" t="s">
        <v>2491</v>
      </c>
      <c r="E302" s="822" t="s">
        <v>736</v>
      </c>
      <c r="F302" s="831">
        <v>1</v>
      </c>
      <c r="G302" s="831">
        <v>35.11</v>
      </c>
      <c r="H302" s="827">
        <v>1</v>
      </c>
      <c r="I302" s="831"/>
      <c r="J302" s="831"/>
      <c r="K302" s="827">
        <v>0</v>
      </c>
      <c r="L302" s="831">
        <v>1</v>
      </c>
      <c r="M302" s="832">
        <v>35.11</v>
      </c>
    </row>
    <row r="303" spans="1:13" ht="14.45" customHeight="1" x14ac:dyDescent="0.2">
      <c r="A303" s="821" t="s">
        <v>2424</v>
      </c>
      <c r="B303" s="822" t="s">
        <v>2025</v>
      </c>
      <c r="C303" s="822" t="s">
        <v>2031</v>
      </c>
      <c r="D303" s="822" t="s">
        <v>731</v>
      </c>
      <c r="E303" s="822" t="s">
        <v>734</v>
      </c>
      <c r="F303" s="831"/>
      <c r="G303" s="831"/>
      <c r="H303" s="827">
        <v>0</v>
      </c>
      <c r="I303" s="831">
        <v>4</v>
      </c>
      <c r="J303" s="831">
        <v>70.239999999999995</v>
      </c>
      <c r="K303" s="827">
        <v>1</v>
      </c>
      <c r="L303" s="831">
        <v>4</v>
      </c>
      <c r="M303" s="832">
        <v>70.239999999999995</v>
      </c>
    </row>
    <row r="304" spans="1:13" ht="14.45" customHeight="1" x14ac:dyDescent="0.2">
      <c r="A304" s="821" t="s">
        <v>2424</v>
      </c>
      <c r="B304" s="822" t="s">
        <v>2025</v>
      </c>
      <c r="C304" s="822" t="s">
        <v>2032</v>
      </c>
      <c r="D304" s="822" t="s">
        <v>731</v>
      </c>
      <c r="E304" s="822" t="s">
        <v>736</v>
      </c>
      <c r="F304" s="831"/>
      <c r="G304" s="831"/>
      <c r="H304" s="827">
        <v>0</v>
      </c>
      <c r="I304" s="831">
        <v>2</v>
      </c>
      <c r="J304" s="831">
        <v>70.22</v>
      </c>
      <c r="K304" s="827">
        <v>1</v>
      </c>
      <c r="L304" s="831">
        <v>2</v>
      </c>
      <c r="M304" s="832">
        <v>70.22</v>
      </c>
    </row>
    <row r="305" spans="1:13" ht="14.45" customHeight="1" x14ac:dyDescent="0.2">
      <c r="A305" s="821" t="s">
        <v>2424</v>
      </c>
      <c r="B305" s="822" t="s">
        <v>2037</v>
      </c>
      <c r="C305" s="822" t="s">
        <v>2038</v>
      </c>
      <c r="D305" s="822" t="s">
        <v>2039</v>
      </c>
      <c r="E305" s="822" t="s">
        <v>2040</v>
      </c>
      <c r="F305" s="831"/>
      <c r="G305" s="831"/>
      <c r="H305" s="827">
        <v>0</v>
      </c>
      <c r="I305" s="831">
        <v>1</v>
      </c>
      <c r="J305" s="831">
        <v>93.27</v>
      </c>
      <c r="K305" s="827">
        <v>1</v>
      </c>
      <c r="L305" s="831">
        <v>1</v>
      </c>
      <c r="M305" s="832">
        <v>93.27</v>
      </c>
    </row>
    <row r="306" spans="1:13" ht="14.45" customHeight="1" x14ac:dyDescent="0.2">
      <c r="A306" s="821" t="s">
        <v>2424</v>
      </c>
      <c r="B306" s="822" t="s">
        <v>2049</v>
      </c>
      <c r="C306" s="822" t="s">
        <v>2050</v>
      </c>
      <c r="D306" s="822" t="s">
        <v>1170</v>
      </c>
      <c r="E306" s="822" t="s">
        <v>2051</v>
      </c>
      <c r="F306" s="831"/>
      <c r="G306" s="831"/>
      <c r="H306" s="827">
        <v>0</v>
      </c>
      <c r="I306" s="831">
        <v>2</v>
      </c>
      <c r="J306" s="831">
        <v>206.8</v>
      </c>
      <c r="K306" s="827">
        <v>1</v>
      </c>
      <c r="L306" s="831">
        <v>2</v>
      </c>
      <c r="M306" s="832">
        <v>206.8</v>
      </c>
    </row>
    <row r="307" spans="1:13" ht="14.45" customHeight="1" x14ac:dyDescent="0.2">
      <c r="A307" s="821" t="s">
        <v>2424</v>
      </c>
      <c r="B307" s="822" t="s">
        <v>2052</v>
      </c>
      <c r="C307" s="822" t="s">
        <v>2055</v>
      </c>
      <c r="D307" s="822" t="s">
        <v>2054</v>
      </c>
      <c r="E307" s="822" t="s">
        <v>2056</v>
      </c>
      <c r="F307" s="831"/>
      <c r="G307" s="831"/>
      <c r="H307" s="827">
        <v>0</v>
      </c>
      <c r="I307" s="831">
        <v>1</v>
      </c>
      <c r="J307" s="831">
        <v>7.47</v>
      </c>
      <c r="K307" s="827">
        <v>1</v>
      </c>
      <c r="L307" s="831">
        <v>1</v>
      </c>
      <c r="M307" s="832">
        <v>7.47</v>
      </c>
    </row>
    <row r="308" spans="1:13" ht="14.45" customHeight="1" x14ac:dyDescent="0.2">
      <c r="A308" s="821" t="s">
        <v>2424</v>
      </c>
      <c r="B308" s="822" t="s">
        <v>2052</v>
      </c>
      <c r="C308" s="822" t="s">
        <v>2061</v>
      </c>
      <c r="D308" s="822" t="s">
        <v>2054</v>
      </c>
      <c r="E308" s="822" t="s">
        <v>2062</v>
      </c>
      <c r="F308" s="831"/>
      <c r="G308" s="831"/>
      <c r="H308" s="827">
        <v>0</v>
      </c>
      <c r="I308" s="831">
        <v>4</v>
      </c>
      <c r="J308" s="831">
        <v>459.52</v>
      </c>
      <c r="K308" s="827">
        <v>1</v>
      </c>
      <c r="L308" s="831">
        <v>4</v>
      </c>
      <c r="M308" s="832">
        <v>459.52</v>
      </c>
    </row>
    <row r="309" spans="1:13" ht="14.45" customHeight="1" x14ac:dyDescent="0.2">
      <c r="A309" s="821" t="s">
        <v>2424</v>
      </c>
      <c r="B309" s="822" t="s">
        <v>2067</v>
      </c>
      <c r="C309" s="822" t="s">
        <v>2936</v>
      </c>
      <c r="D309" s="822" t="s">
        <v>2069</v>
      </c>
      <c r="E309" s="822" t="s">
        <v>2937</v>
      </c>
      <c r="F309" s="831"/>
      <c r="G309" s="831"/>
      <c r="H309" s="827">
        <v>0</v>
      </c>
      <c r="I309" s="831">
        <v>1</v>
      </c>
      <c r="J309" s="831">
        <v>352.37</v>
      </c>
      <c r="K309" s="827">
        <v>1</v>
      </c>
      <c r="L309" s="831">
        <v>1</v>
      </c>
      <c r="M309" s="832">
        <v>352.37</v>
      </c>
    </row>
    <row r="310" spans="1:13" ht="14.45" customHeight="1" x14ac:dyDescent="0.2">
      <c r="A310" s="821" t="s">
        <v>2424</v>
      </c>
      <c r="B310" s="822" t="s">
        <v>2067</v>
      </c>
      <c r="C310" s="822" t="s">
        <v>2938</v>
      </c>
      <c r="D310" s="822" t="s">
        <v>2069</v>
      </c>
      <c r="E310" s="822" t="s">
        <v>2939</v>
      </c>
      <c r="F310" s="831"/>
      <c r="G310" s="831"/>
      <c r="H310" s="827">
        <v>0</v>
      </c>
      <c r="I310" s="831">
        <v>1</v>
      </c>
      <c r="J310" s="831">
        <v>704.73</v>
      </c>
      <c r="K310" s="827">
        <v>1</v>
      </c>
      <c r="L310" s="831">
        <v>1</v>
      </c>
      <c r="M310" s="832">
        <v>704.73</v>
      </c>
    </row>
    <row r="311" spans="1:13" ht="14.45" customHeight="1" x14ac:dyDescent="0.2">
      <c r="A311" s="821" t="s">
        <v>2424</v>
      </c>
      <c r="B311" s="822" t="s">
        <v>2071</v>
      </c>
      <c r="C311" s="822" t="s">
        <v>2921</v>
      </c>
      <c r="D311" s="822" t="s">
        <v>1074</v>
      </c>
      <c r="E311" s="822" t="s">
        <v>2922</v>
      </c>
      <c r="F311" s="831"/>
      <c r="G311" s="831"/>
      <c r="H311" s="827">
        <v>0</v>
      </c>
      <c r="I311" s="831">
        <v>1</v>
      </c>
      <c r="J311" s="831">
        <v>39.549999999999997</v>
      </c>
      <c r="K311" s="827">
        <v>1</v>
      </c>
      <c r="L311" s="831">
        <v>1</v>
      </c>
      <c r="M311" s="832">
        <v>39.549999999999997</v>
      </c>
    </row>
    <row r="312" spans="1:13" ht="14.45" customHeight="1" x14ac:dyDescent="0.2">
      <c r="A312" s="821" t="s">
        <v>2424</v>
      </c>
      <c r="B312" s="822" t="s">
        <v>2076</v>
      </c>
      <c r="C312" s="822" t="s">
        <v>2077</v>
      </c>
      <c r="D312" s="822" t="s">
        <v>2078</v>
      </c>
      <c r="E312" s="822" t="s">
        <v>2079</v>
      </c>
      <c r="F312" s="831"/>
      <c r="G312" s="831"/>
      <c r="H312" s="827">
        <v>0</v>
      </c>
      <c r="I312" s="831">
        <v>7</v>
      </c>
      <c r="J312" s="831">
        <v>1363.67</v>
      </c>
      <c r="K312" s="827">
        <v>1</v>
      </c>
      <c r="L312" s="831">
        <v>7</v>
      </c>
      <c r="M312" s="832">
        <v>1363.67</v>
      </c>
    </row>
    <row r="313" spans="1:13" ht="14.45" customHeight="1" x14ac:dyDescent="0.2">
      <c r="A313" s="821" t="s">
        <v>2424</v>
      </c>
      <c r="B313" s="822" t="s">
        <v>2076</v>
      </c>
      <c r="C313" s="822" t="s">
        <v>2885</v>
      </c>
      <c r="D313" s="822" t="s">
        <v>2078</v>
      </c>
      <c r="E313" s="822" t="s">
        <v>2886</v>
      </c>
      <c r="F313" s="831">
        <v>1</v>
      </c>
      <c r="G313" s="831">
        <v>310.58999999999997</v>
      </c>
      <c r="H313" s="827">
        <v>1</v>
      </c>
      <c r="I313" s="831"/>
      <c r="J313" s="831"/>
      <c r="K313" s="827">
        <v>0</v>
      </c>
      <c r="L313" s="831">
        <v>1</v>
      </c>
      <c r="M313" s="832">
        <v>310.58999999999997</v>
      </c>
    </row>
    <row r="314" spans="1:13" ht="14.45" customHeight="1" x14ac:dyDescent="0.2">
      <c r="A314" s="821" t="s">
        <v>2424</v>
      </c>
      <c r="B314" s="822" t="s">
        <v>2076</v>
      </c>
      <c r="C314" s="822" t="s">
        <v>2887</v>
      </c>
      <c r="D314" s="822" t="s">
        <v>2078</v>
      </c>
      <c r="E314" s="822" t="s">
        <v>2888</v>
      </c>
      <c r="F314" s="831">
        <v>2</v>
      </c>
      <c r="G314" s="831">
        <v>565.52</v>
      </c>
      <c r="H314" s="827">
        <v>1</v>
      </c>
      <c r="I314" s="831"/>
      <c r="J314" s="831"/>
      <c r="K314" s="827">
        <v>0</v>
      </c>
      <c r="L314" s="831">
        <v>2</v>
      </c>
      <c r="M314" s="832">
        <v>565.52</v>
      </c>
    </row>
    <row r="315" spans="1:13" ht="14.45" customHeight="1" x14ac:dyDescent="0.2">
      <c r="A315" s="821" t="s">
        <v>2424</v>
      </c>
      <c r="B315" s="822" t="s">
        <v>3899</v>
      </c>
      <c r="C315" s="822" t="s">
        <v>2890</v>
      </c>
      <c r="D315" s="822" t="s">
        <v>2891</v>
      </c>
      <c r="E315" s="822" t="s">
        <v>2859</v>
      </c>
      <c r="F315" s="831"/>
      <c r="G315" s="831"/>
      <c r="H315" s="827">
        <v>0</v>
      </c>
      <c r="I315" s="831">
        <v>1</v>
      </c>
      <c r="J315" s="831">
        <v>77.69</v>
      </c>
      <c r="K315" s="827">
        <v>1</v>
      </c>
      <c r="L315" s="831">
        <v>1</v>
      </c>
      <c r="M315" s="832">
        <v>77.69</v>
      </c>
    </row>
    <row r="316" spans="1:13" ht="14.45" customHeight="1" x14ac:dyDescent="0.2">
      <c r="A316" s="821" t="s">
        <v>2424</v>
      </c>
      <c r="B316" s="822" t="s">
        <v>2096</v>
      </c>
      <c r="C316" s="822" t="s">
        <v>2299</v>
      </c>
      <c r="D316" s="822" t="s">
        <v>2098</v>
      </c>
      <c r="E316" s="822" t="s">
        <v>2300</v>
      </c>
      <c r="F316" s="831"/>
      <c r="G316" s="831"/>
      <c r="H316" s="827">
        <v>0</v>
      </c>
      <c r="I316" s="831">
        <v>1</v>
      </c>
      <c r="J316" s="831">
        <v>49.08</v>
      </c>
      <c r="K316" s="827">
        <v>1</v>
      </c>
      <c r="L316" s="831">
        <v>1</v>
      </c>
      <c r="M316" s="832">
        <v>49.08</v>
      </c>
    </row>
    <row r="317" spans="1:13" ht="14.45" customHeight="1" x14ac:dyDescent="0.2">
      <c r="A317" s="821" t="s">
        <v>2424</v>
      </c>
      <c r="B317" s="822" t="s">
        <v>2113</v>
      </c>
      <c r="C317" s="822" t="s">
        <v>2117</v>
      </c>
      <c r="D317" s="822" t="s">
        <v>1346</v>
      </c>
      <c r="E317" s="822" t="s">
        <v>2118</v>
      </c>
      <c r="F317" s="831"/>
      <c r="G317" s="831"/>
      <c r="H317" s="827">
        <v>0</v>
      </c>
      <c r="I317" s="831">
        <v>1</v>
      </c>
      <c r="J317" s="831">
        <v>154.36000000000001</v>
      </c>
      <c r="K317" s="827">
        <v>1</v>
      </c>
      <c r="L317" s="831">
        <v>1</v>
      </c>
      <c r="M317" s="832">
        <v>154.36000000000001</v>
      </c>
    </row>
    <row r="318" spans="1:13" ht="14.45" customHeight="1" x14ac:dyDescent="0.2">
      <c r="A318" s="821" t="s">
        <v>2424</v>
      </c>
      <c r="B318" s="822" t="s">
        <v>2164</v>
      </c>
      <c r="C318" s="822" t="s">
        <v>2167</v>
      </c>
      <c r="D318" s="822" t="s">
        <v>1014</v>
      </c>
      <c r="E318" s="822" t="s">
        <v>2168</v>
      </c>
      <c r="F318" s="831"/>
      <c r="G318" s="831"/>
      <c r="H318" s="827">
        <v>0</v>
      </c>
      <c r="I318" s="831">
        <v>4</v>
      </c>
      <c r="J318" s="831">
        <v>3093.8</v>
      </c>
      <c r="K318" s="827">
        <v>1</v>
      </c>
      <c r="L318" s="831">
        <v>4</v>
      </c>
      <c r="M318" s="832">
        <v>3093.8</v>
      </c>
    </row>
    <row r="319" spans="1:13" ht="14.45" customHeight="1" x14ac:dyDescent="0.2">
      <c r="A319" s="821" t="s">
        <v>2424</v>
      </c>
      <c r="B319" s="822" t="s">
        <v>1968</v>
      </c>
      <c r="C319" s="822" t="s">
        <v>2831</v>
      </c>
      <c r="D319" s="822" t="s">
        <v>1970</v>
      </c>
      <c r="E319" s="822" t="s">
        <v>2832</v>
      </c>
      <c r="F319" s="831"/>
      <c r="G319" s="831"/>
      <c r="H319" s="827">
        <v>0</v>
      </c>
      <c r="I319" s="831">
        <v>1</v>
      </c>
      <c r="J319" s="831">
        <v>4961.1400000000003</v>
      </c>
      <c r="K319" s="827">
        <v>1</v>
      </c>
      <c r="L319" s="831">
        <v>1</v>
      </c>
      <c r="M319" s="832">
        <v>4961.1400000000003</v>
      </c>
    </row>
    <row r="320" spans="1:13" ht="14.45" customHeight="1" x14ac:dyDescent="0.2">
      <c r="A320" s="821" t="s">
        <v>2425</v>
      </c>
      <c r="B320" s="822" t="s">
        <v>1906</v>
      </c>
      <c r="C320" s="822" t="s">
        <v>1909</v>
      </c>
      <c r="D320" s="822" t="s">
        <v>788</v>
      </c>
      <c r="E320" s="822" t="s">
        <v>1910</v>
      </c>
      <c r="F320" s="831"/>
      <c r="G320" s="831"/>
      <c r="H320" s="827">
        <v>0</v>
      </c>
      <c r="I320" s="831">
        <v>1</v>
      </c>
      <c r="J320" s="831">
        <v>102.93</v>
      </c>
      <c r="K320" s="827">
        <v>1</v>
      </c>
      <c r="L320" s="831">
        <v>1</v>
      </c>
      <c r="M320" s="832">
        <v>102.93</v>
      </c>
    </row>
    <row r="321" spans="1:13" ht="14.45" customHeight="1" x14ac:dyDescent="0.2">
      <c r="A321" s="821" t="s">
        <v>2425</v>
      </c>
      <c r="B321" s="822" t="s">
        <v>1906</v>
      </c>
      <c r="C321" s="822" t="s">
        <v>2530</v>
      </c>
      <c r="D321" s="822" t="s">
        <v>788</v>
      </c>
      <c r="E321" s="822" t="s">
        <v>2531</v>
      </c>
      <c r="F321" s="831"/>
      <c r="G321" s="831"/>
      <c r="H321" s="827">
        <v>0</v>
      </c>
      <c r="I321" s="831">
        <v>3</v>
      </c>
      <c r="J321" s="831">
        <v>71.3</v>
      </c>
      <c r="K321" s="827">
        <v>1</v>
      </c>
      <c r="L321" s="831">
        <v>3</v>
      </c>
      <c r="M321" s="832">
        <v>71.3</v>
      </c>
    </row>
    <row r="322" spans="1:13" ht="14.45" customHeight="1" x14ac:dyDescent="0.2">
      <c r="A322" s="821" t="s">
        <v>2425</v>
      </c>
      <c r="B322" s="822" t="s">
        <v>1919</v>
      </c>
      <c r="C322" s="822" t="s">
        <v>3017</v>
      </c>
      <c r="D322" s="822" t="s">
        <v>1921</v>
      </c>
      <c r="E322" s="822" t="s">
        <v>3018</v>
      </c>
      <c r="F322" s="831">
        <v>1</v>
      </c>
      <c r="G322" s="831">
        <v>0</v>
      </c>
      <c r="H322" s="827"/>
      <c r="I322" s="831"/>
      <c r="J322" s="831"/>
      <c r="K322" s="827"/>
      <c r="L322" s="831">
        <v>1</v>
      </c>
      <c r="M322" s="832">
        <v>0</v>
      </c>
    </row>
    <row r="323" spans="1:13" ht="14.45" customHeight="1" x14ac:dyDescent="0.2">
      <c r="A323" s="821" t="s">
        <v>2425</v>
      </c>
      <c r="B323" s="822" t="s">
        <v>1928</v>
      </c>
      <c r="C323" s="822" t="s">
        <v>1929</v>
      </c>
      <c r="D323" s="822" t="s">
        <v>1930</v>
      </c>
      <c r="E323" s="822" t="s">
        <v>1931</v>
      </c>
      <c r="F323" s="831"/>
      <c r="G323" s="831"/>
      <c r="H323" s="827">
        <v>0</v>
      </c>
      <c r="I323" s="831">
        <v>1</v>
      </c>
      <c r="J323" s="831">
        <v>20.83</v>
      </c>
      <c r="K323" s="827">
        <v>1</v>
      </c>
      <c r="L323" s="831">
        <v>1</v>
      </c>
      <c r="M323" s="832">
        <v>20.83</v>
      </c>
    </row>
    <row r="324" spans="1:13" ht="14.45" customHeight="1" x14ac:dyDescent="0.2">
      <c r="A324" s="821" t="s">
        <v>2425</v>
      </c>
      <c r="B324" s="822" t="s">
        <v>1933</v>
      </c>
      <c r="C324" s="822" t="s">
        <v>1934</v>
      </c>
      <c r="D324" s="822" t="s">
        <v>1935</v>
      </c>
      <c r="E324" s="822" t="s">
        <v>1936</v>
      </c>
      <c r="F324" s="831"/>
      <c r="G324" s="831"/>
      <c r="H324" s="827">
        <v>0</v>
      </c>
      <c r="I324" s="831">
        <v>2</v>
      </c>
      <c r="J324" s="831">
        <v>187.5</v>
      </c>
      <c r="K324" s="827">
        <v>1</v>
      </c>
      <c r="L324" s="831">
        <v>2</v>
      </c>
      <c r="M324" s="832">
        <v>187.5</v>
      </c>
    </row>
    <row r="325" spans="1:13" ht="14.45" customHeight="1" x14ac:dyDescent="0.2">
      <c r="A325" s="821" t="s">
        <v>2425</v>
      </c>
      <c r="B325" s="822" t="s">
        <v>1933</v>
      </c>
      <c r="C325" s="822" t="s">
        <v>1937</v>
      </c>
      <c r="D325" s="822" t="s">
        <v>1935</v>
      </c>
      <c r="E325" s="822" t="s">
        <v>1938</v>
      </c>
      <c r="F325" s="831"/>
      <c r="G325" s="831"/>
      <c r="H325" s="827">
        <v>0</v>
      </c>
      <c r="I325" s="831">
        <v>6</v>
      </c>
      <c r="J325" s="831">
        <v>1108.44</v>
      </c>
      <c r="K325" s="827">
        <v>1</v>
      </c>
      <c r="L325" s="831">
        <v>6</v>
      </c>
      <c r="M325" s="832">
        <v>1108.44</v>
      </c>
    </row>
    <row r="326" spans="1:13" ht="14.45" customHeight="1" x14ac:dyDescent="0.2">
      <c r="A326" s="821" t="s">
        <v>2425</v>
      </c>
      <c r="B326" s="822" t="s">
        <v>1933</v>
      </c>
      <c r="C326" s="822" t="s">
        <v>1939</v>
      </c>
      <c r="D326" s="822" t="s">
        <v>1940</v>
      </c>
      <c r="E326" s="822" t="s">
        <v>1941</v>
      </c>
      <c r="F326" s="831"/>
      <c r="G326" s="831"/>
      <c r="H326" s="827">
        <v>0</v>
      </c>
      <c r="I326" s="831">
        <v>1</v>
      </c>
      <c r="J326" s="831">
        <v>120.61</v>
      </c>
      <c r="K326" s="827">
        <v>1</v>
      </c>
      <c r="L326" s="831">
        <v>1</v>
      </c>
      <c r="M326" s="832">
        <v>120.61</v>
      </c>
    </row>
    <row r="327" spans="1:13" ht="14.45" customHeight="1" x14ac:dyDescent="0.2">
      <c r="A327" s="821" t="s">
        <v>2425</v>
      </c>
      <c r="B327" s="822" t="s">
        <v>1947</v>
      </c>
      <c r="C327" s="822" t="s">
        <v>1948</v>
      </c>
      <c r="D327" s="822" t="s">
        <v>933</v>
      </c>
      <c r="E327" s="822" t="s">
        <v>1949</v>
      </c>
      <c r="F327" s="831"/>
      <c r="G327" s="831"/>
      <c r="H327" s="827">
        <v>0</v>
      </c>
      <c r="I327" s="831">
        <v>1</v>
      </c>
      <c r="J327" s="831">
        <v>1385.62</v>
      </c>
      <c r="K327" s="827">
        <v>1</v>
      </c>
      <c r="L327" s="831">
        <v>1</v>
      </c>
      <c r="M327" s="832">
        <v>1385.62</v>
      </c>
    </row>
    <row r="328" spans="1:13" ht="14.45" customHeight="1" x14ac:dyDescent="0.2">
      <c r="A328" s="821" t="s">
        <v>2425</v>
      </c>
      <c r="B328" s="822" t="s">
        <v>1947</v>
      </c>
      <c r="C328" s="822" t="s">
        <v>1956</v>
      </c>
      <c r="D328" s="822" t="s">
        <v>927</v>
      </c>
      <c r="E328" s="822" t="s">
        <v>1957</v>
      </c>
      <c r="F328" s="831"/>
      <c r="G328" s="831"/>
      <c r="H328" s="827">
        <v>0</v>
      </c>
      <c r="I328" s="831">
        <v>1</v>
      </c>
      <c r="J328" s="831">
        <v>736.33</v>
      </c>
      <c r="K328" s="827">
        <v>1</v>
      </c>
      <c r="L328" s="831">
        <v>1</v>
      </c>
      <c r="M328" s="832">
        <v>736.33</v>
      </c>
    </row>
    <row r="329" spans="1:13" ht="14.45" customHeight="1" x14ac:dyDescent="0.2">
      <c r="A329" s="821" t="s">
        <v>2425</v>
      </c>
      <c r="B329" s="822" t="s">
        <v>1947</v>
      </c>
      <c r="C329" s="822" t="s">
        <v>1950</v>
      </c>
      <c r="D329" s="822" t="s">
        <v>933</v>
      </c>
      <c r="E329" s="822" t="s">
        <v>1951</v>
      </c>
      <c r="F329" s="831"/>
      <c r="G329" s="831"/>
      <c r="H329" s="827">
        <v>0</v>
      </c>
      <c r="I329" s="831">
        <v>3</v>
      </c>
      <c r="J329" s="831">
        <v>5542.47</v>
      </c>
      <c r="K329" s="827">
        <v>1</v>
      </c>
      <c r="L329" s="831">
        <v>3</v>
      </c>
      <c r="M329" s="832">
        <v>5542.47</v>
      </c>
    </row>
    <row r="330" spans="1:13" ht="14.45" customHeight="1" x14ac:dyDescent="0.2">
      <c r="A330" s="821" t="s">
        <v>2425</v>
      </c>
      <c r="B330" s="822" t="s">
        <v>1947</v>
      </c>
      <c r="C330" s="822" t="s">
        <v>1952</v>
      </c>
      <c r="D330" s="822" t="s">
        <v>927</v>
      </c>
      <c r="E330" s="822" t="s">
        <v>1953</v>
      </c>
      <c r="F330" s="831"/>
      <c r="G330" s="831"/>
      <c r="H330" s="827">
        <v>0</v>
      </c>
      <c r="I330" s="831">
        <v>2</v>
      </c>
      <c r="J330" s="831">
        <v>1847.48</v>
      </c>
      <c r="K330" s="827">
        <v>1</v>
      </c>
      <c r="L330" s="831">
        <v>2</v>
      </c>
      <c r="M330" s="832">
        <v>1847.48</v>
      </c>
    </row>
    <row r="331" spans="1:13" ht="14.45" customHeight="1" x14ac:dyDescent="0.2">
      <c r="A331" s="821" t="s">
        <v>2425</v>
      </c>
      <c r="B331" s="822" t="s">
        <v>1962</v>
      </c>
      <c r="C331" s="822" t="s">
        <v>1963</v>
      </c>
      <c r="D331" s="822" t="s">
        <v>1964</v>
      </c>
      <c r="E331" s="822" t="s">
        <v>1965</v>
      </c>
      <c r="F331" s="831"/>
      <c r="G331" s="831"/>
      <c r="H331" s="827">
        <v>0</v>
      </c>
      <c r="I331" s="831">
        <v>12</v>
      </c>
      <c r="J331" s="831">
        <v>1121.1600000000001</v>
      </c>
      <c r="K331" s="827">
        <v>1</v>
      </c>
      <c r="L331" s="831">
        <v>12</v>
      </c>
      <c r="M331" s="832">
        <v>1121.1600000000001</v>
      </c>
    </row>
    <row r="332" spans="1:13" ht="14.45" customHeight="1" x14ac:dyDescent="0.2">
      <c r="A332" s="821" t="s">
        <v>2425</v>
      </c>
      <c r="B332" s="822" t="s">
        <v>1974</v>
      </c>
      <c r="C332" s="822" t="s">
        <v>1977</v>
      </c>
      <c r="D332" s="822" t="s">
        <v>796</v>
      </c>
      <c r="E332" s="822" t="s">
        <v>1978</v>
      </c>
      <c r="F332" s="831"/>
      <c r="G332" s="831"/>
      <c r="H332" s="827">
        <v>0</v>
      </c>
      <c r="I332" s="831">
        <v>13</v>
      </c>
      <c r="J332" s="831">
        <v>1040.1300000000001</v>
      </c>
      <c r="K332" s="827">
        <v>1</v>
      </c>
      <c r="L332" s="831">
        <v>13</v>
      </c>
      <c r="M332" s="832">
        <v>1040.1300000000001</v>
      </c>
    </row>
    <row r="333" spans="1:13" ht="14.45" customHeight="1" x14ac:dyDescent="0.2">
      <c r="A333" s="821" t="s">
        <v>2425</v>
      </c>
      <c r="B333" s="822" t="s">
        <v>1990</v>
      </c>
      <c r="C333" s="822" t="s">
        <v>1993</v>
      </c>
      <c r="D333" s="822" t="s">
        <v>1994</v>
      </c>
      <c r="E333" s="822" t="s">
        <v>1995</v>
      </c>
      <c r="F333" s="831"/>
      <c r="G333" s="831"/>
      <c r="H333" s="827">
        <v>0</v>
      </c>
      <c r="I333" s="831">
        <v>6</v>
      </c>
      <c r="J333" s="831">
        <v>255.05999999999997</v>
      </c>
      <c r="K333" s="827">
        <v>1</v>
      </c>
      <c r="L333" s="831">
        <v>6</v>
      </c>
      <c r="M333" s="832">
        <v>255.05999999999997</v>
      </c>
    </row>
    <row r="334" spans="1:13" ht="14.45" customHeight="1" x14ac:dyDescent="0.2">
      <c r="A334" s="821" t="s">
        <v>2425</v>
      </c>
      <c r="B334" s="822" t="s">
        <v>1990</v>
      </c>
      <c r="C334" s="822" t="s">
        <v>2000</v>
      </c>
      <c r="D334" s="822" t="s">
        <v>935</v>
      </c>
      <c r="E334" s="822" t="s">
        <v>1995</v>
      </c>
      <c r="F334" s="831">
        <v>3</v>
      </c>
      <c r="G334" s="831">
        <v>127.53</v>
      </c>
      <c r="H334" s="827">
        <v>1</v>
      </c>
      <c r="I334" s="831"/>
      <c r="J334" s="831"/>
      <c r="K334" s="827">
        <v>0</v>
      </c>
      <c r="L334" s="831">
        <v>3</v>
      </c>
      <c r="M334" s="832">
        <v>127.53</v>
      </c>
    </row>
    <row r="335" spans="1:13" ht="14.45" customHeight="1" x14ac:dyDescent="0.2">
      <c r="A335" s="821" t="s">
        <v>2425</v>
      </c>
      <c r="B335" s="822" t="s">
        <v>2010</v>
      </c>
      <c r="C335" s="822" t="s">
        <v>3019</v>
      </c>
      <c r="D335" s="822" t="s">
        <v>712</v>
      </c>
      <c r="E335" s="822" t="s">
        <v>2014</v>
      </c>
      <c r="F335" s="831">
        <v>1</v>
      </c>
      <c r="G335" s="831">
        <v>35.11</v>
      </c>
      <c r="H335" s="827">
        <v>1</v>
      </c>
      <c r="I335" s="831"/>
      <c r="J335" s="831"/>
      <c r="K335" s="827">
        <v>0</v>
      </c>
      <c r="L335" s="831">
        <v>1</v>
      </c>
      <c r="M335" s="832">
        <v>35.11</v>
      </c>
    </row>
    <row r="336" spans="1:13" ht="14.45" customHeight="1" x14ac:dyDescent="0.2">
      <c r="A336" s="821" t="s">
        <v>2425</v>
      </c>
      <c r="B336" s="822" t="s">
        <v>2025</v>
      </c>
      <c r="C336" s="822" t="s">
        <v>2490</v>
      </c>
      <c r="D336" s="822" t="s">
        <v>2491</v>
      </c>
      <c r="E336" s="822" t="s">
        <v>736</v>
      </c>
      <c r="F336" s="831">
        <v>4</v>
      </c>
      <c r="G336" s="831">
        <v>140.44</v>
      </c>
      <c r="H336" s="827">
        <v>1</v>
      </c>
      <c r="I336" s="831"/>
      <c r="J336" s="831"/>
      <c r="K336" s="827">
        <v>0</v>
      </c>
      <c r="L336" s="831">
        <v>4</v>
      </c>
      <c r="M336" s="832">
        <v>140.44</v>
      </c>
    </row>
    <row r="337" spans="1:13" ht="14.45" customHeight="1" x14ac:dyDescent="0.2">
      <c r="A337" s="821" t="s">
        <v>2425</v>
      </c>
      <c r="B337" s="822" t="s">
        <v>2025</v>
      </c>
      <c r="C337" s="822" t="s">
        <v>2966</v>
      </c>
      <c r="D337" s="822" t="s">
        <v>731</v>
      </c>
      <c r="E337" s="822" t="s">
        <v>734</v>
      </c>
      <c r="F337" s="831">
        <v>1</v>
      </c>
      <c r="G337" s="831">
        <v>17.559999999999999</v>
      </c>
      <c r="H337" s="827">
        <v>1</v>
      </c>
      <c r="I337" s="831"/>
      <c r="J337" s="831"/>
      <c r="K337" s="827">
        <v>0</v>
      </c>
      <c r="L337" s="831">
        <v>1</v>
      </c>
      <c r="M337" s="832">
        <v>17.559999999999999</v>
      </c>
    </row>
    <row r="338" spans="1:13" ht="14.45" customHeight="1" x14ac:dyDescent="0.2">
      <c r="A338" s="821" t="s">
        <v>2425</v>
      </c>
      <c r="B338" s="822" t="s">
        <v>2025</v>
      </c>
      <c r="C338" s="822" t="s">
        <v>2031</v>
      </c>
      <c r="D338" s="822" t="s">
        <v>731</v>
      </c>
      <c r="E338" s="822" t="s">
        <v>734</v>
      </c>
      <c r="F338" s="831"/>
      <c r="G338" s="831"/>
      <c r="H338" s="827">
        <v>0</v>
      </c>
      <c r="I338" s="831">
        <v>1</v>
      </c>
      <c r="J338" s="831">
        <v>17.559999999999999</v>
      </c>
      <c r="K338" s="827">
        <v>1</v>
      </c>
      <c r="L338" s="831">
        <v>1</v>
      </c>
      <c r="M338" s="832">
        <v>17.559999999999999</v>
      </c>
    </row>
    <row r="339" spans="1:13" ht="14.45" customHeight="1" x14ac:dyDescent="0.2">
      <c r="A339" s="821" t="s">
        <v>2425</v>
      </c>
      <c r="B339" s="822" t="s">
        <v>2025</v>
      </c>
      <c r="C339" s="822" t="s">
        <v>2033</v>
      </c>
      <c r="D339" s="822" t="s">
        <v>731</v>
      </c>
      <c r="E339" s="822" t="s">
        <v>638</v>
      </c>
      <c r="F339" s="831"/>
      <c r="G339" s="831"/>
      <c r="H339" s="827">
        <v>0</v>
      </c>
      <c r="I339" s="831">
        <v>1</v>
      </c>
      <c r="J339" s="831">
        <v>117.03</v>
      </c>
      <c r="K339" s="827">
        <v>1</v>
      </c>
      <c r="L339" s="831">
        <v>1</v>
      </c>
      <c r="M339" s="832">
        <v>117.03</v>
      </c>
    </row>
    <row r="340" spans="1:13" ht="14.45" customHeight="1" x14ac:dyDescent="0.2">
      <c r="A340" s="821" t="s">
        <v>2425</v>
      </c>
      <c r="B340" s="822" t="s">
        <v>2025</v>
      </c>
      <c r="C340" s="822" t="s">
        <v>2032</v>
      </c>
      <c r="D340" s="822" t="s">
        <v>731</v>
      </c>
      <c r="E340" s="822" t="s">
        <v>736</v>
      </c>
      <c r="F340" s="831"/>
      <c r="G340" s="831"/>
      <c r="H340" s="827">
        <v>0</v>
      </c>
      <c r="I340" s="831">
        <v>1</v>
      </c>
      <c r="J340" s="831">
        <v>35.11</v>
      </c>
      <c r="K340" s="827">
        <v>1</v>
      </c>
      <c r="L340" s="831">
        <v>1</v>
      </c>
      <c r="M340" s="832">
        <v>35.11</v>
      </c>
    </row>
    <row r="341" spans="1:13" ht="14.45" customHeight="1" x14ac:dyDescent="0.2">
      <c r="A341" s="821" t="s">
        <v>2425</v>
      </c>
      <c r="B341" s="822" t="s">
        <v>2025</v>
      </c>
      <c r="C341" s="822" t="s">
        <v>2492</v>
      </c>
      <c r="D341" s="822" t="s">
        <v>2030</v>
      </c>
      <c r="E341" s="822"/>
      <c r="F341" s="831">
        <v>1</v>
      </c>
      <c r="G341" s="831">
        <v>17.559999999999999</v>
      </c>
      <c r="H341" s="827">
        <v>1</v>
      </c>
      <c r="I341" s="831"/>
      <c r="J341" s="831"/>
      <c r="K341" s="827">
        <v>0</v>
      </c>
      <c r="L341" s="831">
        <v>1</v>
      </c>
      <c r="M341" s="832">
        <v>17.559999999999999</v>
      </c>
    </row>
    <row r="342" spans="1:13" ht="14.45" customHeight="1" x14ac:dyDescent="0.2">
      <c r="A342" s="821" t="s">
        <v>2425</v>
      </c>
      <c r="B342" s="822" t="s">
        <v>2025</v>
      </c>
      <c r="C342" s="822" t="s">
        <v>2029</v>
      </c>
      <c r="D342" s="822" t="s">
        <v>2030</v>
      </c>
      <c r="E342" s="822" t="s">
        <v>734</v>
      </c>
      <c r="F342" s="831">
        <v>1</v>
      </c>
      <c r="G342" s="831">
        <v>17.559999999999999</v>
      </c>
      <c r="H342" s="827">
        <v>1</v>
      </c>
      <c r="I342" s="831"/>
      <c r="J342" s="831"/>
      <c r="K342" s="827">
        <v>0</v>
      </c>
      <c r="L342" s="831">
        <v>1</v>
      </c>
      <c r="M342" s="832">
        <v>17.559999999999999</v>
      </c>
    </row>
    <row r="343" spans="1:13" ht="14.45" customHeight="1" x14ac:dyDescent="0.2">
      <c r="A343" s="821" t="s">
        <v>2425</v>
      </c>
      <c r="B343" s="822" t="s">
        <v>2025</v>
      </c>
      <c r="C343" s="822" t="s">
        <v>2967</v>
      </c>
      <c r="D343" s="822" t="s">
        <v>2030</v>
      </c>
      <c r="E343" s="822" t="s">
        <v>736</v>
      </c>
      <c r="F343" s="831">
        <v>1</v>
      </c>
      <c r="G343" s="831">
        <v>35.11</v>
      </c>
      <c r="H343" s="827">
        <v>1</v>
      </c>
      <c r="I343" s="831"/>
      <c r="J343" s="831"/>
      <c r="K343" s="827">
        <v>0</v>
      </c>
      <c r="L343" s="831">
        <v>1</v>
      </c>
      <c r="M343" s="832">
        <v>35.11</v>
      </c>
    </row>
    <row r="344" spans="1:13" ht="14.45" customHeight="1" x14ac:dyDescent="0.2">
      <c r="A344" s="821" t="s">
        <v>2425</v>
      </c>
      <c r="B344" s="822" t="s">
        <v>2037</v>
      </c>
      <c r="C344" s="822" t="s">
        <v>2576</v>
      </c>
      <c r="D344" s="822" t="s">
        <v>2039</v>
      </c>
      <c r="E344" s="822" t="s">
        <v>2060</v>
      </c>
      <c r="F344" s="831"/>
      <c r="G344" s="831"/>
      <c r="H344" s="827">
        <v>0</v>
      </c>
      <c r="I344" s="831">
        <v>1</v>
      </c>
      <c r="J344" s="831">
        <v>31.09</v>
      </c>
      <c r="K344" s="827">
        <v>1</v>
      </c>
      <c r="L344" s="831">
        <v>1</v>
      </c>
      <c r="M344" s="832">
        <v>31.09</v>
      </c>
    </row>
    <row r="345" spans="1:13" ht="14.45" customHeight="1" x14ac:dyDescent="0.2">
      <c r="A345" s="821" t="s">
        <v>2425</v>
      </c>
      <c r="B345" s="822" t="s">
        <v>2049</v>
      </c>
      <c r="C345" s="822" t="s">
        <v>2446</v>
      </c>
      <c r="D345" s="822" t="s">
        <v>1170</v>
      </c>
      <c r="E345" s="822" t="s">
        <v>736</v>
      </c>
      <c r="F345" s="831"/>
      <c r="G345" s="831"/>
      <c r="H345" s="827">
        <v>0</v>
      </c>
      <c r="I345" s="831">
        <v>13</v>
      </c>
      <c r="J345" s="831">
        <v>448.11</v>
      </c>
      <c r="K345" s="827">
        <v>1</v>
      </c>
      <c r="L345" s="831">
        <v>13</v>
      </c>
      <c r="M345" s="832">
        <v>448.11</v>
      </c>
    </row>
    <row r="346" spans="1:13" ht="14.45" customHeight="1" x14ac:dyDescent="0.2">
      <c r="A346" s="821" t="s">
        <v>2425</v>
      </c>
      <c r="B346" s="822" t="s">
        <v>2052</v>
      </c>
      <c r="C346" s="822" t="s">
        <v>2057</v>
      </c>
      <c r="D346" s="822" t="s">
        <v>2054</v>
      </c>
      <c r="E346" s="822" t="s">
        <v>2058</v>
      </c>
      <c r="F346" s="831"/>
      <c r="G346" s="831"/>
      <c r="H346" s="827">
        <v>0</v>
      </c>
      <c r="I346" s="831">
        <v>1</v>
      </c>
      <c r="J346" s="831">
        <v>11.48</v>
      </c>
      <c r="K346" s="827">
        <v>1</v>
      </c>
      <c r="L346" s="831">
        <v>1</v>
      </c>
      <c r="M346" s="832">
        <v>11.48</v>
      </c>
    </row>
    <row r="347" spans="1:13" ht="14.45" customHeight="1" x14ac:dyDescent="0.2">
      <c r="A347" s="821" t="s">
        <v>2425</v>
      </c>
      <c r="B347" s="822" t="s">
        <v>2052</v>
      </c>
      <c r="C347" s="822" t="s">
        <v>2059</v>
      </c>
      <c r="D347" s="822" t="s">
        <v>2054</v>
      </c>
      <c r="E347" s="822" t="s">
        <v>2060</v>
      </c>
      <c r="F347" s="831"/>
      <c r="G347" s="831"/>
      <c r="H347" s="827">
        <v>0</v>
      </c>
      <c r="I347" s="831">
        <v>1</v>
      </c>
      <c r="J347" s="831">
        <v>34.47</v>
      </c>
      <c r="K347" s="827">
        <v>1</v>
      </c>
      <c r="L347" s="831">
        <v>1</v>
      </c>
      <c r="M347" s="832">
        <v>34.47</v>
      </c>
    </row>
    <row r="348" spans="1:13" ht="14.45" customHeight="1" x14ac:dyDescent="0.2">
      <c r="A348" s="821" t="s">
        <v>2425</v>
      </c>
      <c r="B348" s="822" t="s">
        <v>2052</v>
      </c>
      <c r="C348" s="822" t="s">
        <v>3054</v>
      </c>
      <c r="D348" s="822" t="s">
        <v>3055</v>
      </c>
      <c r="E348" s="822" t="s">
        <v>2040</v>
      </c>
      <c r="F348" s="831">
        <v>2</v>
      </c>
      <c r="G348" s="831">
        <v>206.8</v>
      </c>
      <c r="H348" s="827">
        <v>1</v>
      </c>
      <c r="I348" s="831"/>
      <c r="J348" s="831"/>
      <c r="K348" s="827">
        <v>0</v>
      </c>
      <c r="L348" s="831">
        <v>2</v>
      </c>
      <c r="M348" s="832">
        <v>206.8</v>
      </c>
    </row>
    <row r="349" spans="1:13" ht="14.45" customHeight="1" x14ac:dyDescent="0.2">
      <c r="A349" s="821" t="s">
        <v>2425</v>
      </c>
      <c r="B349" s="822" t="s">
        <v>2067</v>
      </c>
      <c r="C349" s="822" t="s">
        <v>3035</v>
      </c>
      <c r="D349" s="822" t="s">
        <v>2069</v>
      </c>
      <c r="E349" s="822" t="s">
        <v>3036</v>
      </c>
      <c r="F349" s="831"/>
      <c r="G349" s="831"/>
      <c r="H349" s="827">
        <v>0</v>
      </c>
      <c r="I349" s="831">
        <v>2</v>
      </c>
      <c r="J349" s="831">
        <v>1091.6400000000001</v>
      </c>
      <c r="K349" s="827">
        <v>1</v>
      </c>
      <c r="L349" s="831">
        <v>2</v>
      </c>
      <c r="M349" s="832">
        <v>1091.6400000000001</v>
      </c>
    </row>
    <row r="350" spans="1:13" ht="14.45" customHeight="1" x14ac:dyDescent="0.2">
      <c r="A350" s="821" t="s">
        <v>2425</v>
      </c>
      <c r="B350" s="822" t="s">
        <v>2067</v>
      </c>
      <c r="C350" s="822" t="s">
        <v>3037</v>
      </c>
      <c r="D350" s="822" t="s">
        <v>3038</v>
      </c>
      <c r="E350" s="822" t="s">
        <v>3039</v>
      </c>
      <c r="F350" s="831"/>
      <c r="G350" s="831"/>
      <c r="H350" s="827">
        <v>0</v>
      </c>
      <c r="I350" s="831">
        <v>1</v>
      </c>
      <c r="J350" s="831">
        <v>181.94</v>
      </c>
      <c r="K350" s="827">
        <v>1</v>
      </c>
      <c r="L350" s="831">
        <v>1</v>
      </c>
      <c r="M350" s="832">
        <v>181.94</v>
      </c>
    </row>
    <row r="351" spans="1:13" ht="14.45" customHeight="1" x14ac:dyDescent="0.2">
      <c r="A351" s="821" t="s">
        <v>2425</v>
      </c>
      <c r="B351" s="822" t="s">
        <v>3882</v>
      </c>
      <c r="C351" s="822" t="s">
        <v>3067</v>
      </c>
      <c r="D351" s="822" t="s">
        <v>3068</v>
      </c>
      <c r="E351" s="822" t="s">
        <v>3069</v>
      </c>
      <c r="F351" s="831">
        <v>1</v>
      </c>
      <c r="G351" s="831">
        <v>73.83</v>
      </c>
      <c r="H351" s="827">
        <v>1</v>
      </c>
      <c r="I351" s="831"/>
      <c r="J351" s="831"/>
      <c r="K351" s="827">
        <v>0</v>
      </c>
      <c r="L351" s="831">
        <v>1</v>
      </c>
      <c r="M351" s="832">
        <v>73.83</v>
      </c>
    </row>
    <row r="352" spans="1:13" ht="14.45" customHeight="1" x14ac:dyDescent="0.2">
      <c r="A352" s="821" t="s">
        <v>2425</v>
      </c>
      <c r="B352" s="822" t="s">
        <v>3892</v>
      </c>
      <c r="C352" s="822" t="s">
        <v>2798</v>
      </c>
      <c r="D352" s="822" t="s">
        <v>2799</v>
      </c>
      <c r="E352" s="822" t="s">
        <v>2800</v>
      </c>
      <c r="F352" s="831"/>
      <c r="G352" s="831"/>
      <c r="H352" s="827">
        <v>0</v>
      </c>
      <c r="I352" s="831">
        <v>1</v>
      </c>
      <c r="J352" s="831">
        <v>102.85</v>
      </c>
      <c r="K352" s="827">
        <v>1</v>
      </c>
      <c r="L352" s="831">
        <v>1</v>
      </c>
      <c r="M352" s="832">
        <v>102.85</v>
      </c>
    </row>
    <row r="353" spans="1:13" ht="14.45" customHeight="1" x14ac:dyDescent="0.2">
      <c r="A353" s="821" t="s">
        <v>2425</v>
      </c>
      <c r="B353" s="822" t="s">
        <v>3892</v>
      </c>
      <c r="C353" s="822" t="s">
        <v>2801</v>
      </c>
      <c r="D353" s="822" t="s">
        <v>2799</v>
      </c>
      <c r="E353" s="822" t="s">
        <v>2802</v>
      </c>
      <c r="F353" s="831"/>
      <c r="G353" s="831"/>
      <c r="H353" s="827">
        <v>0</v>
      </c>
      <c r="I353" s="831">
        <v>1</v>
      </c>
      <c r="J353" s="831">
        <v>131.86000000000001</v>
      </c>
      <c r="K353" s="827">
        <v>1</v>
      </c>
      <c r="L353" s="831">
        <v>1</v>
      </c>
      <c r="M353" s="832">
        <v>131.86000000000001</v>
      </c>
    </row>
    <row r="354" spans="1:13" ht="14.45" customHeight="1" x14ac:dyDescent="0.2">
      <c r="A354" s="821" t="s">
        <v>2425</v>
      </c>
      <c r="B354" s="822" t="s">
        <v>2076</v>
      </c>
      <c r="C354" s="822" t="s">
        <v>2077</v>
      </c>
      <c r="D354" s="822" t="s">
        <v>2078</v>
      </c>
      <c r="E354" s="822" t="s">
        <v>2079</v>
      </c>
      <c r="F354" s="831"/>
      <c r="G354" s="831"/>
      <c r="H354" s="827">
        <v>0</v>
      </c>
      <c r="I354" s="831">
        <v>4</v>
      </c>
      <c r="J354" s="831">
        <v>612.05999999999995</v>
      </c>
      <c r="K354" s="827">
        <v>1</v>
      </c>
      <c r="L354" s="831">
        <v>4</v>
      </c>
      <c r="M354" s="832">
        <v>612.05999999999995</v>
      </c>
    </row>
    <row r="355" spans="1:13" ht="14.45" customHeight="1" x14ac:dyDescent="0.2">
      <c r="A355" s="821" t="s">
        <v>2425</v>
      </c>
      <c r="B355" s="822" t="s">
        <v>2076</v>
      </c>
      <c r="C355" s="822" t="s">
        <v>2958</v>
      </c>
      <c r="D355" s="822" t="s">
        <v>2081</v>
      </c>
      <c r="E355" s="822" t="s">
        <v>2959</v>
      </c>
      <c r="F355" s="831"/>
      <c r="G355" s="831"/>
      <c r="H355" s="827">
        <v>0</v>
      </c>
      <c r="I355" s="831">
        <v>1</v>
      </c>
      <c r="J355" s="831">
        <v>55.14</v>
      </c>
      <c r="K355" s="827">
        <v>1</v>
      </c>
      <c r="L355" s="831">
        <v>1</v>
      </c>
      <c r="M355" s="832">
        <v>55.14</v>
      </c>
    </row>
    <row r="356" spans="1:13" ht="14.45" customHeight="1" x14ac:dyDescent="0.2">
      <c r="A356" s="821" t="s">
        <v>2425</v>
      </c>
      <c r="B356" s="822" t="s">
        <v>2076</v>
      </c>
      <c r="C356" s="822" t="s">
        <v>2083</v>
      </c>
      <c r="D356" s="822" t="s">
        <v>2078</v>
      </c>
      <c r="E356" s="822" t="s">
        <v>1089</v>
      </c>
      <c r="F356" s="831">
        <v>4</v>
      </c>
      <c r="G356" s="831">
        <v>456.36</v>
      </c>
      <c r="H356" s="827">
        <v>1</v>
      </c>
      <c r="I356" s="831"/>
      <c r="J356" s="831"/>
      <c r="K356" s="827">
        <v>0</v>
      </c>
      <c r="L356" s="831">
        <v>4</v>
      </c>
      <c r="M356" s="832">
        <v>456.36</v>
      </c>
    </row>
    <row r="357" spans="1:13" ht="14.45" customHeight="1" x14ac:dyDescent="0.2">
      <c r="A357" s="821" t="s">
        <v>2425</v>
      </c>
      <c r="B357" s="822" t="s">
        <v>2076</v>
      </c>
      <c r="C357" s="822" t="s">
        <v>2960</v>
      </c>
      <c r="D357" s="822" t="s">
        <v>2961</v>
      </c>
      <c r="E357" s="822" t="s">
        <v>1089</v>
      </c>
      <c r="F357" s="831">
        <v>1</v>
      </c>
      <c r="G357" s="831">
        <v>143.35</v>
      </c>
      <c r="H357" s="827">
        <v>1</v>
      </c>
      <c r="I357" s="831"/>
      <c r="J357" s="831"/>
      <c r="K357" s="827">
        <v>0</v>
      </c>
      <c r="L357" s="831">
        <v>1</v>
      </c>
      <c r="M357" s="832">
        <v>143.35</v>
      </c>
    </row>
    <row r="358" spans="1:13" ht="14.45" customHeight="1" x14ac:dyDescent="0.2">
      <c r="A358" s="821" t="s">
        <v>2425</v>
      </c>
      <c r="B358" s="822" t="s">
        <v>3900</v>
      </c>
      <c r="C358" s="822" t="s">
        <v>2987</v>
      </c>
      <c r="D358" s="822" t="s">
        <v>2988</v>
      </c>
      <c r="E358" s="822" t="s">
        <v>2989</v>
      </c>
      <c r="F358" s="831">
        <v>1</v>
      </c>
      <c r="G358" s="831">
        <v>124.49</v>
      </c>
      <c r="H358" s="827">
        <v>1</v>
      </c>
      <c r="I358" s="831"/>
      <c r="J358" s="831"/>
      <c r="K358" s="827">
        <v>0</v>
      </c>
      <c r="L358" s="831">
        <v>1</v>
      </c>
      <c r="M358" s="832">
        <v>124.49</v>
      </c>
    </row>
    <row r="359" spans="1:13" ht="14.45" customHeight="1" x14ac:dyDescent="0.2">
      <c r="A359" s="821" t="s">
        <v>2425</v>
      </c>
      <c r="B359" s="822" t="s">
        <v>3900</v>
      </c>
      <c r="C359" s="822" t="s">
        <v>2990</v>
      </c>
      <c r="D359" s="822" t="s">
        <v>2991</v>
      </c>
      <c r="E359" s="822" t="s">
        <v>2044</v>
      </c>
      <c r="F359" s="831">
        <v>1</v>
      </c>
      <c r="G359" s="831">
        <v>414.96</v>
      </c>
      <c r="H359" s="827">
        <v>1</v>
      </c>
      <c r="I359" s="831"/>
      <c r="J359" s="831"/>
      <c r="K359" s="827">
        <v>0</v>
      </c>
      <c r="L359" s="831">
        <v>1</v>
      </c>
      <c r="M359" s="832">
        <v>414.96</v>
      </c>
    </row>
    <row r="360" spans="1:13" ht="14.45" customHeight="1" x14ac:dyDescent="0.2">
      <c r="A360" s="821" t="s">
        <v>2425</v>
      </c>
      <c r="B360" s="822" t="s">
        <v>2096</v>
      </c>
      <c r="C360" s="822" t="s">
        <v>2100</v>
      </c>
      <c r="D360" s="822" t="s">
        <v>2098</v>
      </c>
      <c r="E360" s="822" t="s">
        <v>2101</v>
      </c>
      <c r="F360" s="831"/>
      <c r="G360" s="831"/>
      <c r="H360" s="827">
        <v>0</v>
      </c>
      <c r="I360" s="831">
        <v>1</v>
      </c>
      <c r="J360" s="831">
        <v>84.18</v>
      </c>
      <c r="K360" s="827">
        <v>1</v>
      </c>
      <c r="L360" s="831">
        <v>1</v>
      </c>
      <c r="M360" s="832">
        <v>84.18</v>
      </c>
    </row>
    <row r="361" spans="1:13" ht="14.45" customHeight="1" x14ac:dyDescent="0.2">
      <c r="A361" s="821" t="s">
        <v>2425</v>
      </c>
      <c r="B361" s="822" t="s">
        <v>2113</v>
      </c>
      <c r="C361" s="822" t="s">
        <v>2117</v>
      </c>
      <c r="D361" s="822" t="s">
        <v>1346</v>
      </c>
      <c r="E361" s="822" t="s">
        <v>2118</v>
      </c>
      <c r="F361" s="831"/>
      <c r="G361" s="831"/>
      <c r="H361" s="827">
        <v>0</v>
      </c>
      <c r="I361" s="831">
        <v>1</v>
      </c>
      <c r="J361" s="831">
        <v>154.36000000000001</v>
      </c>
      <c r="K361" s="827">
        <v>1</v>
      </c>
      <c r="L361" s="831">
        <v>1</v>
      </c>
      <c r="M361" s="832">
        <v>154.36000000000001</v>
      </c>
    </row>
    <row r="362" spans="1:13" ht="14.45" customHeight="1" x14ac:dyDescent="0.2">
      <c r="A362" s="821" t="s">
        <v>2425</v>
      </c>
      <c r="B362" s="822" t="s">
        <v>2306</v>
      </c>
      <c r="C362" s="822" t="s">
        <v>2307</v>
      </c>
      <c r="D362" s="822" t="s">
        <v>2308</v>
      </c>
      <c r="E362" s="822" t="s">
        <v>2309</v>
      </c>
      <c r="F362" s="831"/>
      <c r="G362" s="831"/>
      <c r="H362" s="827">
        <v>0</v>
      </c>
      <c r="I362" s="831">
        <v>1</v>
      </c>
      <c r="J362" s="831">
        <v>56.06</v>
      </c>
      <c r="K362" s="827">
        <v>1</v>
      </c>
      <c r="L362" s="831">
        <v>1</v>
      </c>
      <c r="M362" s="832">
        <v>56.06</v>
      </c>
    </row>
    <row r="363" spans="1:13" ht="14.45" customHeight="1" x14ac:dyDescent="0.2">
      <c r="A363" s="821" t="s">
        <v>2425</v>
      </c>
      <c r="B363" s="822" t="s">
        <v>2169</v>
      </c>
      <c r="C363" s="822" t="s">
        <v>2956</v>
      </c>
      <c r="D363" s="822" t="s">
        <v>2472</v>
      </c>
      <c r="E363" s="822" t="s">
        <v>662</v>
      </c>
      <c r="F363" s="831">
        <v>3</v>
      </c>
      <c r="G363" s="831">
        <v>195.84</v>
      </c>
      <c r="H363" s="827">
        <v>1</v>
      </c>
      <c r="I363" s="831"/>
      <c r="J363" s="831"/>
      <c r="K363" s="827">
        <v>0</v>
      </c>
      <c r="L363" s="831">
        <v>3</v>
      </c>
      <c r="M363" s="832">
        <v>195.84</v>
      </c>
    </row>
    <row r="364" spans="1:13" ht="14.45" customHeight="1" x14ac:dyDescent="0.2">
      <c r="A364" s="821" t="s">
        <v>2425</v>
      </c>
      <c r="B364" s="822" t="s">
        <v>2169</v>
      </c>
      <c r="C364" s="822" t="s">
        <v>2957</v>
      </c>
      <c r="D364" s="822" t="s">
        <v>2472</v>
      </c>
      <c r="E364" s="822" t="s">
        <v>2473</v>
      </c>
      <c r="F364" s="831">
        <v>1</v>
      </c>
      <c r="G364" s="831">
        <v>36.270000000000003</v>
      </c>
      <c r="H364" s="827">
        <v>1</v>
      </c>
      <c r="I364" s="831"/>
      <c r="J364" s="831"/>
      <c r="K364" s="827">
        <v>0</v>
      </c>
      <c r="L364" s="831">
        <v>1</v>
      </c>
      <c r="M364" s="832">
        <v>36.270000000000003</v>
      </c>
    </row>
    <row r="365" spans="1:13" ht="14.45" customHeight="1" x14ac:dyDescent="0.2">
      <c r="A365" s="821" t="s">
        <v>2425</v>
      </c>
      <c r="B365" s="822" t="s">
        <v>2169</v>
      </c>
      <c r="C365" s="822" t="s">
        <v>2572</v>
      </c>
      <c r="D365" s="822" t="s">
        <v>2573</v>
      </c>
      <c r="E365" s="822" t="s">
        <v>662</v>
      </c>
      <c r="F365" s="831">
        <v>3</v>
      </c>
      <c r="G365" s="831">
        <v>195.84</v>
      </c>
      <c r="H365" s="827">
        <v>1</v>
      </c>
      <c r="I365" s="831"/>
      <c r="J365" s="831"/>
      <c r="K365" s="827">
        <v>0</v>
      </c>
      <c r="L365" s="831">
        <v>3</v>
      </c>
      <c r="M365" s="832">
        <v>195.84</v>
      </c>
    </row>
    <row r="366" spans="1:13" ht="14.45" customHeight="1" x14ac:dyDescent="0.2">
      <c r="A366" s="821" t="s">
        <v>2425</v>
      </c>
      <c r="B366" s="822" t="s">
        <v>2169</v>
      </c>
      <c r="C366" s="822" t="s">
        <v>2171</v>
      </c>
      <c r="D366" s="822" t="s">
        <v>661</v>
      </c>
      <c r="E366" s="822" t="s">
        <v>662</v>
      </c>
      <c r="F366" s="831"/>
      <c r="G366" s="831"/>
      <c r="H366" s="827">
        <v>0</v>
      </c>
      <c r="I366" s="831">
        <v>5</v>
      </c>
      <c r="J366" s="831">
        <v>326.39999999999998</v>
      </c>
      <c r="K366" s="827">
        <v>1</v>
      </c>
      <c r="L366" s="831">
        <v>5</v>
      </c>
      <c r="M366" s="832">
        <v>326.39999999999998</v>
      </c>
    </row>
    <row r="367" spans="1:13" ht="14.45" customHeight="1" x14ac:dyDescent="0.2">
      <c r="A367" s="821" t="s">
        <v>2425</v>
      </c>
      <c r="B367" s="822" t="s">
        <v>2176</v>
      </c>
      <c r="C367" s="822" t="s">
        <v>2177</v>
      </c>
      <c r="D367" s="822" t="s">
        <v>1137</v>
      </c>
      <c r="E367" s="822" t="s">
        <v>1139</v>
      </c>
      <c r="F367" s="831"/>
      <c r="G367" s="831"/>
      <c r="H367" s="827"/>
      <c r="I367" s="831">
        <v>7</v>
      </c>
      <c r="J367" s="831">
        <v>0</v>
      </c>
      <c r="K367" s="827"/>
      <c r="L367" s="831">
        <v>7</v>
      </c>
      <c r="M367" s="832">
        <v>0</v>
      </c>
    </row>
    <row r="368" spans="1:13" ht="14.45" customHeight="1" x14ac:dyDescent="0.2">
      <c r="A368" s="821" t="s">
        <v>2425</v>
      </c>
      <c r="B368" s="822" t="s">
        <v>2193</v>
      </c>
      <c r="C368" s="822" t="s">
        <v>2993</v>
      </c>
      <c r="D368" s="822" t="s">
        <v>2994</v>
      </c>
      <c r="E368" s="822" t="s">
        <v>2201</v>
      </c>
      <c r="F368" s="831">
        <v>1</v>
      </c>
      <c r="G368" s="831">
        <v>339.47</v>
      </c>
      <c r="H368" s="827">
        <v>1</v>
      </c>
      <c r="I368" s="831"/>
      <c r="J368" s="831"/>
      <c r="K368" s="827">
        <v>0</v>
      </c>
      <c r="L368" s="831">
        <v>1</v>
      </c>
      <c r="M368" s="832">
        <v>339.47</v>
      </c>
    </row>
    <row r="369" spans="1:13" ht="14.45" customHeight="1" x14ac:dyDescent="0.2">
      <c r="A369" s="821" t="s">
        <v>2425</v>
      </c>
      <c r="B369" s="822" t="s">
        <v>2193</v>
      </c>
      <c r="C369" s="822" t="s">
        <v>2995</v>
      </c>
      <c r="D369" s="822" t="s">
        <v>2996</v>
      </c>
      <c r="E369" s="822" t="s">
        <v>2201</v>
      </c>
      <c r="F369" s="831">
        <v>2</v>
      </c>
      <c r="G369" s="831">
        <v>678.94</v>
      </c>
      <c r="H369" s="827">
        <v>1</v>
      </c>
      <c r="I369" s="831"/>
      <c r="J369" s="831"/>
      <c r="K369" s="827">
        <v>0</v>
      </c>
      <c r="L369" s="831">
        <v>2</v>
      </c>
      <c r="M369" s="832">
        <v>678.94</v>
      </c>
    </row>
    <row r="370" spans="1:13" ht="14.45" customHeight="1" x14ac:dyDescent="0.2">
      <c r="A370" s="821" t="s">
        <v>2425</v>
      </c>
      <c r="B370" s="822" t="s">
        <v>2352</v>
      </c>
      <c r="C370" s="822" t="s">
        <v>2985</v>
      </c>
      <c r="D370" s="822" t="s">
        <v>2986</v>
      </c>
      <c r="E370" s="822" t="s">
        <v>2355</v>
      </c>
      <c r="F370" s="831">
        <v>1</v>
      </c>
      <c r="G370" s="831">
        <v>123.2</v>
      </c>
      <c r="H370" s="827">
        <v>1</v>
      </c>
      <c r="I370" s="831"/>
      <c r="J370" s="831"/>
      <c r="K370" s="827">
        <v>0</v>
      </c>
      <c r="L370" s="831">
        <v>1</v>
      </c>
      <c r="M370" s="832">
        <v>123.2</v>
      </c>
    </row>
    <row r="371" spans="1:13" ht="14.45" customHeight="1" x14ac:dyDescent="0.2">
      <c r="A371" s="821" t="s">
        <v>2425</v>
      </c>
      <c r="B371" s="822" t="s">
        <v>2241</v>
      </c>
      <c r="C371" s="822" t="s">
        <v>2244</v>
      </c>
      <c r="D371" s="822" t="s">
        <v>1287</v>
      </c>
      <c r="E371" s="822" t="s">
        <v>1288</v>
      </c>
      <c r="F371" s="831"/>
      <c r="G371" s="831"/>
      <c r="H371" s="827">
        <v>0</v>
      </c>
      <c r="I371" s="831">
        <v>2</v>
      </c>
      <c r="J371" s="831">
        <v>127.5</v>
      </c>
      <c r="K371" s="827">
        <v>1</v>
      </c>
      <c r="L371" s="831">
        <v>2</v>
      </c>
      <c r="M371" s="832">
        <v>127.5</v>
      </c>
    </row>
    <row r="372" spans="1:13" ht="14.45" customHeight="1" x14ac:dyDescent="0.2">
      <c r="A372" s="821" t="s">
        <v>2425</v>
      </c>
      <c r="B372" s="822" t="s">
        <v>2261</v>
      </c>
      <c r="C372" s="822" t="s">
        <v>2264</v>
      </c>
      <c r="D372" s="822" t="s">
        <v>1316</v>
      </c>
      <c r="E372" s="822" t="s">
        <v>2265</v>
      </c>
      <c r="F372" s="831"/>
      <c r="G372" s="831"/>
      <c r="H372" s="827">
        <v>0</v>
      </c>
      <c r="I372" s="831">
        <v>1</v>
      </c>
      <c r="J372" s="831">
        <v>176.32</v>
      </c>
      <c r="K372" s="827">
        <v>1</v>
      </c>
      <c r="L372" s="831">
        <v>1</v>
      </c>
      <c r="M372" s="832">
        <v>176.32</v>
      </c>
    </row>
    <row r="373" spans="1:13" ht="14.45" customHeight="1" x14ac:dyDescent="0.2">
      <c r="A373" s="821" t="s">
        <v>2425</v>
      </c>
      <c r="B373" s="822" t="s">
        <v>3895</v>
      </c>
      <c r="C373" s="822" t="s">
        <v>3083</v>
      </c>
      <c r="D373" s="822" t="s">
        <v>3084</v>
      </c>
      <c r="E373" s="822" t="s">
        <v>3085</v>
      </c>
      <c r="F373" s="831">
        <v>2</v>
      </c>
      <c r="G373" s="831">
        <v>7936.1</v>
      </c>
      <c r="H373" s="827">
        <v>1</v>
      </c>
      <c r="I373" s="831"/>
      <c r="J373" s="831"/>
      <c r="K373" s="827">
        <v>0</v>
      </c>
      <c r="L373" s="831">
        <v>2</v>
      </c>
      <c r="M373" s="832">
        <v>7936.1</v>
      </c>
    </row>
    <row r="374" spans="1:13" ht="14.45" customHeight="1" x14ac:dyDescent="0.2">
      <c r="A374" s="821" t="s">
        <v>2425</v>
      </c>
      <c r="B374" s="822" t="s">
        <v>3889</v>
      </c>
      <c r="C374" s="822" t="s">
        <v>3088</v>
      </c>
      <c r="D374" s="822" t="s">
        <v>3089</v>
      </c>
      <c r="E374" s="822"/>
      <c r="F374" s="831">
        <v>5</v>
      </c>
      <c r="G374" s="831">
        <v>251.6</v>
      </c>
      <c r="H374" s="827">
        <v>1</v>
      </c>
      <c r="I374" s="831"/>
      <c r="J374" s="831"/>
      <c r="K374" s="827">
        <v>0</v>
      </c>
      <c r="L374" s="831">
        <v>5</v>
      </c>
      <c r="M374" s="832">
        <v>251.6</v>
      </c>
    </row>
    <row r="375" spans="1:13" ht="14.45" customHeight="1" x14ac:dyDescent="0.2">
      <c r="A375" s="821" t="s">
        <v>2426</v>
      </c>
      <c r="B375" s="822" t="s">
        <v>2025</v>
      </c>
      <c r="C375" s="822" t="s">
        <v>2490</v>
      </c>
      <c r="D375" s="822" t="s">
        <v>2491</v>
      </c>
      <c r="E375" s="822" t="s">
        <v>736</v>
      </c>
      <c r="F375" s="831">
        <v>3</v>
      </c>
      <c r="G375" s="831">
        <v>105.33</v>
      </c>
      <c r="H375" s="827">
        <v>1</v>
      </c>
      <c r="I375" s="831"/>
      <c r="J375" s="831"/>
      <c r="K375" s="827">
        <v>0</v>
      </c>
      <c r="L375" s="831">
        <v>3</v>
      </c>
      <c r="M375" s="832">
        <v>105.33</v>
      </c>
    </row>
    <row r="376" spans="1:13" ht="14.45" customHeight="1" x14ac:dyDescent="0.2">
      <c r="A376" s="821" t="s">
        <v>2426</v>
      </c>
      <c r="B376" s="822" t="s">
        <v>2176</v>
      </c>
      <c r="C376" s="822" t="s">
        <v>2177</v>
      </c>
      <c r="D376" s="822" t="s">
        <v>1137</v>
      </c>
      <c r="E376" s="822" t="s">
        <v>1139</v>
      </c>
      <c r="F376" s="831"/>
      <c r="G376" s="831"/>
      <c r="H376" s="827"/>
      <c r="I376" s="831">
        <v>3</v>
      </c>
      <c r="J376" s="831">
        <v>0</v>
      </c>
      <c r="K376" s="827"/>
      <c r="L376" s="831">
        <v>3</v>
      </c>
      <c r="M376" s="832">
        <v>0</v>
      </c>
    </row>
    <row r="377" spans="1:13" ht="14.45" customHeight="1" x14ac:dyDescent="0.2">
      <c r="A377" s="821" t="s">
        <v>2426</v>
      </c>
      <c r="B377" s="822" t="s">
        <v>2221</v>
      </c>
      <c r="C377" s="822" t="s">
        <v>2224</v>
      </c>
      <c r="D377" s="822" t="s">
        <v>1321</v>
      </c>
      <c r="E377" s="822" t="s">
        <v>2225</v>
      </c>
      <c r="F377" s="831"/>
      <c r="G377" s="831"/>
      <c r="H377" s="827"/>
      <c r="I377" s="831">
        <v>15</v>
      </c>
      <c r="J377" s="831">
        <v>0</v>
      </c>
      <c r="K377" s="827"/>
      <c r="L377" s="831">
        <v>15</v>
      </c>
      <c r="M377" s="832">
        <v>0</v>
      </c>
    </row>
    <row r="378" spans="1:13" ht="14.45" customHeight="1" x14ac:dyDescent="0.2">
      <c r="A378" s="821" t="s">
        <v>2427</v>
      </c>
      <c r="B378" s="822" t="s">
        <v>1906</v>
      </c>
      <c r="C378" s="822" t="s">
        <v>1909</v>
      </c>
      <c r="D378" s="822" t="s">
        <v>788</v>
      </c>
      <c r="E378" s="822" t="s">
        <v>1910</v>
      </c>
      <c r="F378" s="831"/>
      <c r="G378" s="831"/>
      <c r="H378" s="827">
        <v>0</v>
      </c>
      <c r="I378" s="831">
        <v>10</v>
      </c>
      <c r="J378" s="831">
        <v>488.9</v>
      </c>
      <c r="K378" s="827">
        <v>1</v>
      </c>
      <c r="L378" s="831">
        <v>10</v>
      </c>
      <c r="M378" s="832">
        <v>488.9</v>
      </c>
    </row>
    <row r="379" spans="1:13" ht="14.45" customHeight="1" x14ac:dyDescent="0.2">
      <c r="A379" s="821" t="s">
        <v>2427</v>
      </c>
      <c r="B379" s="822" t="s">
        <v>1906</v>
      </c>
      <c r="C379" s="822" t="s">
        <v>2530</v>
      </c>
      <c r="D379" s="822" t="s">
        <v>788</v>
      </c>
      <c r="E379" s="822" t="s">
        <v>2531</v>
      </c>
      <c r="F379" s="831"/>
      <c r="G379" s="831"/>
      <c r="H379" s="827">
        <v>0</v>
      </c>
      <c r="I379" s="831">
        <v>1</v>
      </c>
      <c r="J379" s="831">
        <v>13.68</v>
      </c>
      <c r="K379" s="827">
        <v>1</v>
      </c>
      <c r="L379" s="831">
        <v>1</v>
      </c>
      <c r="M379" s="832">
        <v>13.68</v>
      </c>
    </row>
    <row r="380" spans="1:13" ht="14.45" customHeight="1" x14ac:dyDescent="0.2">
      <c r="A380" s="821" t="s">
        <v>2427</v>
      </c>
      <c r="B380" s="822" t="s">
        <v>3898</v>
      </c>
      <c r="C380" s="822" t="s">
        <v>2914</v>
      </c>
      <c r="D380" s="822" t="s">
        <v>2915</v>
      </c>
      <c r="E380" s="822" t="s">
        <v>2916</v>
      </c>
      <c r="F380" s="831"/>
      <c r="G380" s="831"/>
      <c r="H380" s="827">
        <v>0</v>
      </c>
      <c r="I380" s="831">
        <v>2</v>
      </c>
      <c r="J380" s="831">
        <v>230.54</v>
      </c>
      <c r="K380" s="827">
        <v>1</v>
      </c>
      <c r="L380" s="831">
        <v>2</v>
      </c>
      <c r="M380" s="832">
        <v>230.54</v>
      </c>
    </row>
    <row r="381" spans="1:13" ht="14.45" customHeight="1" x14ac:dyDescent="0.2">
      <c r="A381" s="821" t="s">
        <v>2427</v>
      </c>
      <c r="B381" s="822" t="s">
        <v>1919</v>
      </c>
      <c r="C381" s="822" t="s">
        <v>3282</v>
      </c>
      <c r="D381" s="822" t="s">
        <v>3283</v>
      </c>
      <c r="E381" s="822" t="s">
        <v>2980</v>
      </c>
      <c r="F381" s="831">
        <v>3</v>
      </c>
      <c r="G381" s="831">
        <v>129.63</v>
      </c>
      <c r="H381" s="827">
        <v>1</v>
      </c>
      <c r="I381" s="831"/>
      <c r="J381" s="831"/>
      <c r="K381" s="827">
        <v>0</v>
      </c>
      <c r="L381" s="831">
        <v>3</v>
      </c>
      <c r="M381" s="832">
        <v>129.63</v>
      </c>
    </row>
    <row r="382" spans="1:13" ht="14.45" customHeight="1" x14ac:dyDescent="0.2">
      <c r="A382" s="821" t="s">
        <v>2427</v>
      </c>
      <c r="B382" s="822" t="s">
        <v>1933</v>
      </c>
      <c r="C382" s="822" t="s">
        <v>1937</v>
      </c>
      <c r="D382" s="822" t="s">
        <v>1935</v>
      </c>
      <c r="E382" s="822" t="s">
        <v>1938</v>
      </c>
      <c r="F382" s="831"/>
      <c r="G382" s="831"/>
      <c r="H382" s="827">
        <v>0</v>
      </c>
      <c r="I382" s="831">
        <v>6</v>
      </c>
      <c r="J382" s="831">
        <v>1108.44</v>
      </c>
      <c r="K382" s="827">
        <v>1</v>
      </c>
      <c r="L382" s="831">
        <v>6</v>
      </c>
      <c r="M382" s="832">
        <v>1108.44</v>
      </c>
    </row>
    <row r="383" spans="1:13" ht="14.45" customHeight="1" x14ac:dyDescent="0.2">
      <c r="A383" s="821" t="s">
        <v>2427</v>
      </c>
      <c r="B383" s="822" t="s">
        <v>1933</v>
      </c>
      <c r="C383" s="822" t="s">
        <v>1939</v>
      </c>
      <c r="D383" s="822" t="s">
        <v>1940</v>
      </c>
      <c r="E383" s="822" t="s">
        <v>1941</v>
      </c>
      <c r="F383" s="831"/>
      <c r="G383" s="831"/>
      <c r="H383" s="827">
        <v>0</v>
      </c>
      <c r="I383" s="831">
        <v>6</v>
      </c>
      <c r="J383" s="831">
        <v>723.66</v>
      </c>
      <c r="K383" s="827">
        <v>1</v>
      </c>
      <c r="L383" s="831">
        <v>6</v>
      </c>
      <c r="M383" s="832">
        <v>723.66</v>
      </c>
    </row>
    <row r="384" spans="1:13" ht="14.45" customHeight="1" x14ac:dyDescent="0.2">
      <c r="A384" s="821" t="s">
        <v>2427</v>
      </c>
      <c r="B384" s="822" t="s">
        <v>1947</v>
      </c>
      <c r="C384" s="822" t="s">
        <v>2924</v>
      </c>
      <c r="D384" s="822" t="s">
        <v>933</v>
      </c>
      <c r="E384" s="822" t="s">
        <v>2925</v>
      </c>
      <c r="F384" s="831"/>
      <c r="G384" s="831"/>
      <c r="H384" s="827">
        <v>0</v>
      </c>
      <c r="I384" s="831">
        <v>2</v>
      </c>
      <c r="J384" s="831">
        <v>4618.72</v>
      </c>
      <c r="K384" s="827">
        <v>1</v>
      </c>
      <c r="L384" s="831">
        <v>2</v>
      </c>
      <c r="M384" s="832">
        <v>4618.72</v>
      </c>
    </row>
    <row r="385" spans="1:13" ht="14.45" customHeight="1" x14ac:dyDescent="0.2">
      <c r="A385" s="821" t="s">
        <v>2427</v>
      </c>
      <c r="B385" s="822" t="s">
        <v>1947</v>
      </c>
      <c r="C385" s="822" t="s">
        <v>1956</v>
      </c>
      <c r="D385" s="822" t="s">
        <v>927</v>
      </c>
      <c r="E385" s="822" t="s">
        <v>1957</v>
      </c>
      <c r="F385" s="831"/>
      <c r="G385" s="831"/>
      <c r="H385" s="827">
        <v>0</v>
      </c>
      <c r="I385" s="831">
        <v>1</v>
      </c>
      <c r="J385" s="831">
        <v>736.33</v>
      </c>
      <c r="K385" s="827">
        <v>1</v>
      </c>
      <c r="L385" s="831">
        <v>1</v>
      </c>
      <c r="M385" s="832">
        <v>736.33</v>
      </c>
    </row>
    <row r="386" spans="1:13" ht="14.45" customHeight="1" x14ac:dyDescent="0.2">
      <c r="A386" s="821" t="s">
        <v>2427</v>
      </c>
      <c r="B386" s="822" t="s">
        <v>1947</v>
      </c>
      <c r="C386" s="822" t="s">
        <v>1950</v>
      </c>
      <c r="D386" s="822" t="s">
        <v>933</v>
      </c>
      <c r="E386" s="822" t="s">
        <v>1951</v>
      </c>
      <c r="F386" s="831"/>
      <c r="G386" s="831"/>
      <c r="H386" s="827">
        <v>0</v>
      </c>
      <c r="I386" s="831">
        <v>4</v>
      </c>
      <c r="J386" s="831">
        <v>7389.96</v>
      </c>
      <c r="K386" s="827">
        <v>1</v>
      </c>
      <c r="L386" s="831">
        <v>4</v>
      </c>
      <c r="M386" s="832">
        <v>7389.96</v>
      </c>
    </row>
    <row r="387" spans="1:13" ht="14.45" customHeight="1" x14ac:dyDescent="0.2">
      <c r="A387" s="821" t="s">
        <v>2427</v>
      </c>
      <c r="B387" s="822" t="s">
        <v>1962</v>
      </c>
      <c r="C387" s="822" t="s">
        <v>1963</v>
      </c>
      <c r="D387" s="822" t="s">
        <v>1964</v>
      </c>
      <c r="E387" s="822" t="s">
        <v>1965</v>
      </c>
      <c r="F387" s="831"/>
      <c r="G387" s="831"/>
      <c r="H387" s="827">
        <v>0</v>
      </c>
      <c r="I387" s="831">
        <v>6</v>
      </c>
      <c r="J387" s="831">
        <v>560.58000000000004</v>
      </c>
      <c r="K387" s="827">
        <v>1</v>
      </c>
      <c r="L387" s="831">
        <v>6</v>
      </c>
      <c r="M387" s="832">
        <v>560.58000000000004</v>
      </c>
    </row>
    <row r="388" spans="1:13" ht="14.45" customHeight="1" x14ac:dyDescent="0.2">
      <c r="A388" s="821" t="s">
        <v>2427</v>
      </c>
      <c r="B388" s="822" t="s">
        <v>1962</v>
      </c>
      <c r="C388" s="822" t="s">
        <v>1966</v>
      </c>
      <c r="D388" s="822" t="s">
        <v>1964</v>
      </c>
      <c r="E388" s="822" t="s">
        <v>1967</v>
      </c>
      <c r="F388" s="831"/>
      <c r="G388" s="831"/>
      <c r="H388" s="827">
        <v>0</v>
      </c>
      <c r="I388" s="831">
        <v>34</v>
      </c>
      <c r="J388" s="831">
        <v>6353.58</v>
      </c>
      <c r="K388" s="827">
        <v>1</v>
      </c>
      <c r="L388" s="831">
        <v>34</v>
      </c>
      <c r="M388" s="832">
        <v>6353.58</v>
      </c>
    </row>
    <row r="389" spans="1:13" ht="14.45" customHeight="1" x14ac:dyDescent="0.2">
      <c r="A389" s="821" t="s">
        <v>2427</v>
      </c>
      <c r="B389" s="822" t="s">
        <v>1974</v>
      </c>
      <c r="C389" s="822" t="s">
        <v>1977</v>
      </c>
      <c r="D389" s="822" t="s">
        <v>796</v>
      </c>
      <c r="E389" s="822" t="s">
        <v>1978</v>
      </c>
      <c r="F389" s="831"/>
      <c r="G389" s="831"/>
      <c r="H389" s="827">
        <v>0</v>
      </c>
      <c r="I389" s="831">
        <v>3</v>
      </c>
      <c r="J389" s="831">
        <v>240.03000000000003</v>
      </c>
      <c r="K389" s="827">
        <v>1</v>
      </c>
      <c r="L389" s="831">
        <v>3</v>
      </c>
      <c r="M389" s="832">
        <v>240.03000000000003</v>
      </c>
    </row>
    <row r="390" spans="1:13" ht="14.45" customHeight="1" x14ac:dyDescent="0.2">
      <c r="A390" s="821" t="s">
        <v>2427</v>
      </c>
      <c r="B390" s="822" t="s">
        <v>1974</v>
      </c>
      <c r="C390" s="822" t="s">
        <v>1979</v>
      </c>
      <c r="D390" s="822" t="s">
        <v>796</v>
      </c>
      <c r="E390" s="822" t="s">
        <v>1980</v>
      </c>
      <c r="F390" s="831"/>
      <c r="G390" s="831"/>
      <c r="H390" s="827">
        <v>0</v>
      </c>
      <c r="I390" s="831">
        <v>10</v>
      </c>
      <c r="J390" s="831">
        <v>1600.3</v>
      </c>
      <c r="K390" s="827">
        <v>1</v>
      </c>
      <c r="L390" s="831">
        <v>10</v>
      </c>
      <c r="M390" s="832">
        <v>1600.3</v>
      </c>
    </row>
    <row r="391" spans="1:13" ht="14.45" customHeight="1" x14ac:dyDescent="0.2">
      <c r="A391" s="821" t="s">
        <v>2427</v>
      </c>
      <c r="B391" s="822" t="s">
        <v>3901</v>
      </c>
      <c r="C391" s="822" t="s">
        <v>3432</v>
      </c>
      <c r="D391" s="822" t="s">
        <v>3433</v>
      </c>
      <c r="E391" s="822" t="s">
        <v>3434</v>
      </c>
      <c r="F391" s="831"/>
      <c r="G391" s="831"/>
      <c r="H391" s="827">
        <v>0</v>
      </c>
      <c r="I391" s="831">
        <v>15</v>
      </c>
      <c r="J391" s="831">
        <v>1969.8</v>
      </c>
      <c r="K391" s="827">
        <v>1</v>
      </c>
      <c r="L391" s="831">
        <v>15</v>
      </c>
      <c r="M391" s="832">
        <v>1969.8</v>
      </c>
    </row>
    <row r="392" spans="1:13" ht="14.45" customHeight="1" x14ac:dyDescent="0.2">
      <c r="A392" s="821" t="s">
        <v>2427</v>
      </c>
      <c r="B392" s="822" t="s">
        <v>3901</v>
      </c>
      <c r="C392" s="822" t="s">
        <v>3430</v>
      </c>
      <c r="D392" s="822" t="s">
        <v>2820</v>
      </c>
      <c r="E392" s="822" t="s">
        <v>3431</v>
      </c>
      <c r="F392" s="831">
        <v>4</v>
      </c>
      <c r="G392" s="831">
        <v>1575.76</v>
      </c>
      <c r="H392" s="827">
        <v>1</v>
      </c>
      <c r="I392" s="831"/>
      <c r="J392" s="831"/>
      <c r="K392" s="827">
        <v>0</v>
      </c>
      <c r="L392" s="831">
        <v>4</v>
      </c>
      <c r="M392" s="832">
        <v>1575.76</v>
      </c>
    </row>
    <row r="393" spans="1:13" ht="14.45" customHeight="1" x14ac:dyDescent="0.2">
      <c r="A393" s="821" t="s">
        <v>2427</v>
      </c>
      <c r="B393" s="822" t="s">
        <v>3902</v>
      </c>
      <c r="C393" s="822" t="s">
        <v>3295</v>
      </c>
      <c r="D393" s="822" t="s">
        <v>3296</v>
      </c>
      <c r="E393" s="822" t="s">
        <v>3297</v>
      </c>
      <c r="F393" s="831"/>
      <c r="G393" s="831"/>
      <c r="H393" s="827">
        <v>0</v>
      </c>
      <c r="I393" s="831">
        <v>1</v>
      </c>
      <c r="J393" s="831">
        <v>234.32</v>
      </c>
      <c r="K393" s="827">
        <v>1</v>
      </c>
      <c r="L393" s="831">
        <v>1</v>
      </c>
      <c r="M393" s="832">
        <v>234.32</v>
      </c>
    </row>
    <row r="394" spans="1:13" ht="14.45" customHeight="1" x14ac:dyDescent="0.2">
      <c r="A394" s="821" t="s">
        <v>2427</v>
      </c>
      <c r="B394" s="822" t="s">
        <v>3894</v>
      </c>
      <c r="C394" s="822" t="s">
        <v>3189</v>
      </c>
      <c r="D394" s="822" t="s">
        <v>3190</v>
      </c>
      <c r="E394" s="822" t="s">
        <v>3191</v>
      </c>
      <c r="F394" s="831"/>
      <c r="G394" s="831"/>
      <c r="H394" s="827">
        <v>0</v>
      </c>
      <c r="I394" s="831">
        <v>1</v>
      </c>
      <c r="J394" s="831">
        <v>134.61000000000001</v>
      </c>
      <c r="K394" s="827">
        <v>1</v>
      </c>
      <c r="L394" s="831">
        <v>1</v>
      </c>
      <c r="M394" s="832">
        <v>134.61000000000001</v>
      </c>
    </row>
    <row r="395" spans="1:13" ht="14.45" customHeight="1" x14ac:dyDescent="0.2">
      <c r="A395" s="821" t="s">
        <v>2427</v>
      </c>
      <c r="B395" s="822" t="s">
        <v>1990</v>
      </c>
      <c r="C395" s="822" t="s">
        <v>1993</v>
      </c>
      <c r="D395" s="822" t="s">
        <v>1994</v>
      </c>
      <c r="E395" s="822" t="s">
        <v>1995</v>
      </c>
      <c r="F395" s="831"/>
      <c r="G395" s="831"/>
      <c r="H395" s="827">
        <v>0</v>
      </c>
      <c r="I395" s="831">
        <v>10</v>
      </c>
      <c r="J395" s="831">
        <v>425.09999999999997</v>
      </c>
      <c r="K395" s="827">
        <v>1</v>
      </c>
      <c r="L395" s="831">
        <v>10</v>
      </c>
      <c r="M395" s="832">
        <v>425.09999999999997</v>
      </c>
    </row>
    <row r="396" spans="1:13" ht="14.45" customHeight="1" x14ac:dyDescent="0.2">
      <c r="A396" s="821" t="s">
        <v>2427</v>
      </c>
      <c r="B396" s="822" t="s">
        <v>1990</v>
      </c>
      <c r="C396" s="822" t="s">
        <v>1996</v>
      </c>
      <c r="D396" s="822" t="s">
        <v>1994</v>
      </c>
      <c r="E396" s="822" t="s">
        <v>1997</v>
      </c>
      <c r="F396" s="831"/>
      <c r="G396" s="831"/>
      <c r="H396" s="827">
        <v>0</v>
      </c>
      <c r="I396" s="831">
        <v>16</v>
      </c>
      <c r="J396" s="831">
        <v>1360.32</v>
      </c>
      <c r="K396" s="827">
        <v>1</v>
      </c>
      <c r="L396" s="831">
        <v>16</v>
      </c>
      <c r="M396" s="832">
        <v>1360.32</v>
      </c>
    </row>
    <row r="397" spans="1:13" ht="14.45" customHeight="1" x14ac:dyDescent="0.2">
      <c r="A397" s="821" t="s">
        <v>2427</v>
      </c>
      <c r="B397" s="822" t="s">
        <v>1990</v>
      </c>
      <c r="C397" s="822" t="s">
        <v>3213</v>
      </c>
      <c r="D397" s="822" t="s">
        <v>1994</v>
      </c>
      <c r="E397" s="822" t="s">
        <v>3214</v>
      </c>
      <c r="F397" s="831"/>
      <c r="G397" s="831"/>
      <c r="H397" s="827">
        <v>0</v>
      </c>
      <c r="I397" s="831">
        <v>3</v>
      </c>
      <c r="J397" s="831">
        <v>1179.3899999999999</v>
      </c>
      <c r="K397" s="827">
        <v>1</v>
      </c>
      <c r="L397" s="831">
        <v>3</v>
      </c>
      <c r="M397" s="832">
        <v>1179.3899999999999</v>
      </c>
    </row>
    <row r="398" spans="1:13" ht="14.45" customHeight="1" x14ac:dyDescent="0.2">
      <c r="A398" s="821" t="s">
        <v>2427</v>
      </c>
      <c r="B398" s="822" t="s">
        <v>1990</v>
      </c>
      <c r="C398" s="822" t="s">
        <v>2000</v>
      </c>
      <c r="D398" s="822" t="s">
        <v>935</v>
      </c>
      <c r="E398" s="822" t="s">
        <v>1995</v>
      </c>
      <c r="F398" s="831">
        <v>8</v>
      </c>
      <c r="G398" s="831">
        <v>340.08</v>
      </c>
      <c r="H398" s="827">
        <v>1</v>
      </c>
      <c r="I398" s="831"/>
      <c r="J398" s="831"/>
      <c r="K398" s="827">
        <v>0</v>
      </c>
      <c r="L398" s="831">
        <v>8</v>
      </c>
      <c r="M398" s="832">
        <v>340.08</v>
      </c>
    </row>
    <row r="399" spans="1:13" ht="14.45" customHeight="1" x14ac:dyDescent="0.2">
      <c r="A399" s="821" t="s">
        <v>2427</v>
      </c>
      <c r="B399" s="822" t="s">
        <v>2001</v>
      </c>
      <c r="C399" s="822" t="s">
        <v>3197</v>
      </c>
      <c r="D399" s="822" t="s">
        <v>2003</v>
      </c>
      <c r="E399" s="822" t="s">
        <v>3198</v>
      </c>
      <c r="F399" s="831">
        <v>3</v>
      </c>
      <c r="G399" s="831">
        <v>189.32999999999998</v>
      </c>
      <c r="H399" s="827">
        <v>1</v>
      </c>
      <c r="I399" s="831"/>
      <c r="J399" s="831"/>
      <c r="K399" s="827">
        <v>0</v>
      </c>
      <c r="L399" s="831">
        <v>3</v>
      </c>
      <c r="M399" s="832">
        <v>189.32999999999998</v>
      </c>
    </row>
    <row r="400" spans="1:13" ht="14.45" customHeight="1" x14ac:dyDescent="0.2">
      <c r="A400" s="821" t="s">
        <v>2427</v>
      </c>
      <c r="B400" s="822" t="s">
        <v>2001</v>
      </c>
      <c r="C400" s="822" t="s">
        <v>2002</v>
      </c>
      <c r="D400" s="822" t="s">
        <v>2003</v>
      </c>
      <c r="E400" s="822" t="s">
        <v>2004</v>
      </c>
      <c r="F400" s="831">
        <v>24</v>
      </c>
      <c r="G400" s="831">
        <v>514.56000000000006</v>
      </c>
      <c r="H400" s="827">
        <v>1</v>
      </c>
      <c r="I400" s="831"/>
      <c r="J400" s="831"/>
      <c r="K400" s="827">
        <v>0</v>
      </c>
      <c r="L400" s="831">
        <v>24</v>
      </c>
      <c r="M400" s="832">
        <v>514.56000000000006</v>
      </c>
    </row>
    <row r="401" spans="1:13" ht="14.45" customHeight="1" x14ac:dyDescent="0.2">
      <c r="A401" s="821" t="s">
        <v>2427</v>
      </c>
      <c r="B401" s="822" t="s">
        <v>2010</v>
      </c>
      <c r="C401" s="822" t="s">
        <v>2923</v>
      </c>
      <c r="D401" s="822" t="s">
        <v>712</v>
      </c>
      <c r="E401" s="822" t="s">
        <v>713</v>
      </c>
      <c r="F401" s="831">
        <v>3</v>
      </c>
      <c r="G401" s="831">
        <v>114.12</v>
      </c>
      <c r="H401" s="827">
        <v>1</v>
      </c>
      <c r="I401" s="831"/>
      <c r="J401" s="831"/>
      <c r="K401" s="827">
        <v>0</v>
      </c>
      <c r="L401" s="831">
        <v>3</v>
      </c>
      <c r="M401" s="832">
        <v>114.12</v>
      </c>
    </row>
    <row r="402" spans="1:13" ht="14.45" customHeight="1" x14ac:dyDescent="0.2">
      <c r="A402" s="821" t="s">
        <v>2427</v>
      </c>
      <c r="B402" s="822" t="s">
        <v>2010</v>
      </c>
      <c r="C402" s="822" t="s">
        <v>3284</v>
      </c>
      <c r="D402" s="822" t="s">
        <v>710</v>
      </c>
      <c r="E402" s="822" t="s">
        <v>711</v>
      </c>
      <c r="F402" s="831">
        <v>4</v>
      </c>
      <c r="G402" s="831">
        <v>936.28</v>
      </c>
      <c r="H402" s="827">
        <v>1</v>
      </c>
      <c r="I402" s="831"/>
      <c r="J402" s="831"/>
      <c r="K402" s="827">
        <v>0</v>
      </c>
      <c r="L402" s="831">
        <v>4</v>
      </c>
      <c r="M402" s="832">
        <v>936.28</v>
      </c>
    </row>
    <row r="403" spans="1:13" ht="14.45" customHeight="1" x14ac:dyDescent="0.2">
      <c r="A403" s="821" t="s">
        <v>2427</v>
      </c>
      <c r="B403" s="822" t="s">
        <v>2010</v>
      </c>
      <c r="C403" s="822" t="s">
        <v>2518</v>
      </c>
      <c r="D403" s="822" t="s">
        <v>712</v>
      </c>
      <c r="E403" s="822" t="s">
        <v>715</v>
      </c>
      <c r="F403" s="831">
        <v>4</v>
      </c>
      <c r="G403" s="831">
        <v>234.08</v>
      </c>
      <c r="H403" s="827">
        <v>1</v>
      </c>
      <c r="I403" s="831"/>
      <c r="J403" s="831"/>
      <c r="K403" s="827">
        <v>0</v>
      </c>
      <c r="L403" s="831">
        <v>4</v>
      </c>
      <c r="M403" s="832">
        <v>234.08</v>
      </c>
    </row>
    <row r="404" spans="1:13" ht="14.45" customHeight="1" x14ac:dyDescent="0.2">
      <c r="A404" s="821" t="s">
        <v>2427</v>
      </c>
      <c r="B404" s="822" t="s">
        <v>2010</v>
      </c>
      <c r="C404" s="822" t="s">
        <v>3285</v>
      </c>
      <c r="D404" s="822" t="s">
        <v>712</v>
      </c>
      <c r="E404" s="822" t="s">
        <v>711</v>
      </c>
      <c r="F404" s="831">
        <v>1</v>
      </c>
      <c r="G404" s="831">
        <v>234.07</v>
      </c>
      <c r="H404" s="827">
        <v>1</v>
      </c>
      <c r="I404" s="831"/>
      <c r="J404" s="831"/>
      <c r="K404" s="827">
        <v>0</v>
      </c>
      <c r="L404" s="831">
        <v>1</v>
      </c>
      <c r="M404" s="832">
        <v>234.07</v>
      </c>
    </row>
    <row r="405" spans="1:13" ht="14.45" customHeight="1" x14ac:dyDescent="0.2">
      <c r="A405" s="821" t="s">
        <v>2427</v>
      </c>
      <c r="B405" s="822" t="s">
        <v>2010</v>
      </c>
      <c r="C405" s="822" t="s">
        <v>2011</v>
      </c>
      <c r="D405" s="822" t="s">
        <v>710</v>
      </c>
      <c r="E405" s="822" t="s">
        <v>711</v>
      </c>
      <c r="F405" s="831"/>
      <c r="G405" s="831"/>
      <c r="H405" s="827">
        <v>0</v>
      </c>
      <c r="I405" s="831">
        <v>8</v>
      </c>
      <c r="J405" s="831">
        <v>1872.56</v>
      </c>
      <c r="K405" s="827">
        <v>1</v>
      </c>
      <c r="L405" s="831">
        <v>8</v>
      </c>
      <c r="M405" s="832">
        <v>1872.56</v>
      </c>
    </row>
    <row r="406" spans="1:13" ht="14.45" customHeight="1" x14ac:dyDescent="0.2">
      <c r="A406" s="821" t="s">
        <v>2427</v>
      </c>
      <c r="B406" s="822" t="s">
        <v>2010</v>
      </c>
      <c r="C406" s="822" t="s">
        <v>2012</v>
      </c>
      <c r="D406" s="822" t="s">
        <v>712</v>
      </c>
      <c r="E406" s="822" t="s">
        <v>714</v>
      </c>
      <c r="F406" s="831"/>
      <c r="G406" s="831"/>
      <c r="H406" s="827">
        <v>0</v>
      </c>
      <c r="I406" s="831">
        <v>1</v>
      </c>
      <c r="J406" s="831">
        <v>117.03</v>
      </c>
      <c r="K406" s="827">
        <v>1</v>
      </c>
      <c r="L406" s="831">
        <v>1</v>
      </c>
      <c r="M406" s="832">
        <v>117.03</v>
      </c>
    </row>
    <row r="407" spans="1:13" ht="14.45" customHeight="1" x14ac:dyDescent="0.2">
      <c r="A407" s="821" t="s">
        <v>2427</v>
      </c>
      <c r="B407" s="822" t="s">
        <v>2010</v>
      </c>
      <c r="C407" s="822" t="s">
        <v>2017</v>
      </c>
      <c r="D407" s="822" t="s">
        <v>712</v>
      </c>
      <c r="E407" s="822" t="s">
        <v>715</v>
      </c>
      <c r="F407" s="831"/>
      <c r="G407" s="831"/>
      <c r="H407" s="827">
        <v>0</v>
      </c>
      <c r="I407" s="831">
        <v>2</v>
      </c>
      <c r="J407" s="831">
        <v>117.04</v>
      </c>
      <c r="K407" s="827">
        <v>1</v>
      </c>
      <c r="L407" s="831">
        <v>2</v>
      </c>
      <c r="M407" s="832">
        <v>117.04</v>
      </c>
    </row>
    <row r="408" spans="1:13" ht="14.45" customHeight="1" x14ac:dyDescent="0.2">
      <c r="A408" s="821" t="s">
        <v>2427</v>
      </c>
      <c r="B408" s="822" t="s">
        <v>2010</v>
      </c>
      <c r="C408" s="822" t="s">
        <v>3286</v>
      </c>
      <c r="D408" s="822" t="s">
        <v>712</v>
      </c>
      <c r="E408" s="822" t="s">
        <v>711</v>
      </c>
      <c r="F408" s="831"/>
      <c r="G408" s="831"/>
      <c r="H408" s="827">
        <v>0</v>
      </c>
      <c r="I408" s="831">
        <v>1</v>
      </c>
      <c r="J408" s="831">
        <v>234.07</v>
      </c>
      <c r="K408" s="827">
        <v>1</v>
      </c>
      <c r="L408" s="831">
        <v>1</v>
      </c>
      <c r="M408" s="832">
        <v>234.07</v>
      </c>
    </row>
    <row r="409" spans="1:13" ht="14.45" customHeight="1" x14ac:dyDescent="0.2">
      <c r="A409" s="821" t="s">
        <v>2427</v>
      </c>
      <c r="B409" s="822" t="s">
        <v>2019</v>
      </c>
      <c r="C409" s="822" t="s">
        <v>2020</v>
      </c>
      <c r="D409" s="822" t="s">
        <v>2021</v>
      </c>
      <c r="E409" s="822" t="s">
        <v>2022</v>
      </c>
      <c r="F409" s="831"/>
      <c r="G409" s="831"/>
      <c r="H409" s="827">
        <v>0</v>
      </c>
      <c r="I409" s="831">
        <v>20</v>
      </c>
      <c r="J409" s="831">
        <v>1310.8000000000002</v>
      </c>
      <c r="K409" s="827">
        <v>1</v>
      </c>
      <c r="L409" s="831">
        <v>20</v>
      </c>
      <c r="M409" s="832">
        <v>1310.8000000000002</v>
      </c>
    </row>
    <row r="410" spans="1:13" ht="14.45" customHeight="1" x14ac:dyDescent="0.2">
      <c r="A410" s="821" t="s">
        <v>2427</v>
      </c>
      <c r="B410" s="822" t="s">
        <v>2019</v>
      </c>
      <c r="C410" s="822" t="s">
        <v>2023</v>
      </c>
      <c r="D410" s="822" t="s">
        <v>2021</v>
      </c>
      <c r="E410" s="822" t="s">
        <v>2024</v>
      </c>
      <c r="F410" s="831"/>
      <c r="G410" s="831"/>
      <c r="H410" s="827">
        <v>0</v>
      </c>
      <c r="I410" s="831">
        <v>13</v>
      </c>
      <c r="J410" s="831">
        <v>2981.9400000000005</v>
      </c>
      <c r="K410" s="827">
        <v>1</v>
      </c>
      <c r="L410" s="831">
        <v>13</v>
      </c>
      <c r="M410" s="832">
        <v>2981.9400000000005</v>
      </c>
    </row>
    <row r="411" spans="1:13" ht="14.45" customHeight="1" x14ac:dyDescent="0.2">
      <c r="A411" s="821" t="s">
        <v>2427</v>
      </c>
      <c r="B411" s="822" t="s">
        <v>2025</v>
      </c>
      <c r="C411" s="822" t="s">
        <v>3155</v>
      </c>
      <c r="D411" s="822" t="s">
        <v>731</v>
      </c>
      <c r="E411" s="822" t="s">
        <v>2588</v>
      </c>
      <c r="F411" s="831">
        <v>1</v>
      </c>
      <c r="G411" s="831">
        <v>234.07</v>
      </c>
      <c r="H411" s="827">
        <v>1</v>
      </c>
      <c r="I411" s="831"/>
      <c r="J411" s="831"/>
      <c r="K411" s="827">
        <v>0</v>
      </c>
      <c r="L411" s="831">
        <v>1</v>
      </c>
      <c r="M411" s="832">
        <v>234.07</v>
      </c>
    </row>
    <row r="412" spans="1:13" ht="14.45" customHeight="1" x14ac:dyDescent="0.2">
      <c r="A412" s="821" t="s">
        <v>2427</v>
      </c>
      <c r="B412" s="822" t="s">
        <v>2025</v>
      </c>
      <c r="C412" s="822" t="s">
        <v>3151</v>
      </c>
      <c r="D412" s="822" t="s">
        <v>2491</v>
      </c>
      <c r="E412" s="822" t="s">
        <v>3152</v>
      </c>
      <c r="F412" s="831">
        <v>7</v>
      </c>
      <c r="G412" s="831">
        <v>737.24</v>
      </c>
      <c r="H412" s="827">
        <v>1</v>
      </c>
      <c r="I412" s="831"/>
      <c r="J412" s="831"/>
      <c r="K412" s="827">
        <v>0</v>
      </c>
      <c r="L412" s="831">
        <v>7</v>
      </c>
      <c r="M412" s="832">
        <v>737.24</v>
      </c>
    </row>
    <row r="413" spans="1:13" ht="14.45" customHeight="1" x14ac:dyDescent="0.2">
      <c r="A413" s="821" t="s">
        <v>2427</v>
      </c>
      <c r="B413" s="822" t="s">
        <v>2025</v>
      </c>
      <c r="C413" s="822" t="s">
        <v>3153</v>
      </c>
      <c r="D413" s="822" t="s">
        <v>2491</v>
      </c>
      <c r="E413" s="822" t="s">
        <v>2265</v>
      </c>
      <c r="F413" s="831">
        <v>7</v>
      </c>
      <c r="G413" s="831">
        <v>1263.96</v>
      </c>
      <c r="H413" s="827">
        <v>1</v>
      </c>
      <c r="I413" s="831"/>
      <c r="J413" s="831"/>
      <c r="K413" s="827">
        <v>0</v>
      </c>
      <c r="L413" s="831">
        <v>7</v>
      </c>
      <c r="M413" s="832">
        <v>1263.96</v>
      </c>
    </row>
    <row r="414" spans="1:13" ht="14.45" customHeight="1" x14ac:dyDescent="0.2">
      <c r="A414" s="821" t="s">
        <v>2427</v>
      </c>
      <c r="B414" s="822" t="s">
        <v>2025</v>
      </c>
      <c r="C414" s="822" t="s">
        <v>2490</v>
      </c>
      <c r="D414" s="822" t="s">
        <v>2491</v>
      </c>
      <c r="E414" s="822" t="s">
        <v>736</v>
      </c>
      <c r="F414" s="831">
        <v>6</v>
      </c>
      <c r="G414" s="831">
        <v>210.66</v>
      </c>
      <c r="H414" s="827">
        <v>1</v>
      </c>
      <c r="I414" s="831"/>
      <c r="J414" s="831"/>
      <c r="K414" s="827">
        <v>0</v>
      </c>
      <c r="L414" s="831">
        <v>6</v>
      </c>
      <c r="M414" s="832">
        <v>210.66</v>
      </c>
    </row>
    <row r="415" spans="1:13" ht="14.45" customHeight="1" x14ac:dyDescent="0.2">
      <c r="A415" s="821" t="s">
        <v>2427</v>
      </c>
      <c r="B415" s="822" t="s">
        <v>2025</v>
      </c>
      <c r="C415" s="822" t="s">
        <v>3154</v>
      </c>
      <c r="D415" s="822" t="s">
        <v>2491</v>
      </c>
      <c r="E415" s="822" t="s">
        <v>732</v>
      </c>
      <c r="F415" s="831">
        <v>4</v>
      </c>
      <c r="G415" s="831">
        <v>280.92</v>
      </c>
      <c r="H415" s="827">
        <v>1</v>
      </c>
      <c r="I415" s="831"/>
      <c r="J415" s="831"/>
      <c r="K415" s="827">
        <v>0</v>
      </c>
      <c r="L415" s="831">
        <v>4</v>
      </c>
      <c r="M415" s="832">
        <v>280.92</v>
      </c>
    </row>
    <row r="416" spans="1:13" ht="14.45" customHeight="1" x14ac:dyDescent="0.2">
      <c r="A416" s="821" t="s">
        <v>2427</v>
      </c>
      <c r="B416" s="822" t="s">
        <v>2025</v>
      </c>
      <c r="C416" s="822" t="s">
        <v>2604</v>
      </c>
      <c r="D416" s="822" t="s">
        <v>731</v>
      </c>
      <c r="E416" s="822" t="s">
        <v>732</v>
      </c>
      <c r="F416" s="831"/>
      <c r="G416" s="831"/>
      <c r="H416" s="827">
        <v>0</v>
      </c>
      <c r="I416" s="831">
        <v>2</v>
      </c>
      <c r="J416" s="831">
        <v>140.46</v>
      </c>
      <c r="K416" s="827">
        <v>1</v>
      </c>
      <c r="L416" s="831">
        <v>2</v>
      </c>
      <c r="M416" s="832">
        <v>140.46</v>
      </c>
    </row>
    <row r="417" spans="1:13" ht="14.45" customHeight="1" x14ac:dyDescent="0.2">
      <c r="A417" s="821" t="s">
        <v>2427</v>
      </c>
      <c r="B417" s="822" t="s">
        <v>2025</v>
      </c>
      <c r="C417" s="822" t="s">
        <v>3161</v>
      </c>
      <c r="D417" s="822" t="s">
        <v>731</v>
      </c>
      <c r="E417" s="822" t="s">
        <v>2588</v>
      </c>
      <c r="F417" s="831"/>
      <c r="G417" s="831"/>
      <c r="H417" s="827">
        <v>0</v>
      </c>
      <c r="I417" s="831">
        <v>7</v>
      </c>
      <c r="J417" s="831">
        <v>1638.4899999999998</v>
      </c>
      <c r="K417" s="827">
        <v>1</v>
      </c>
      <c r="L417" s="831">
        <v>7</v>
      </c>
      <c r="M417" s="832">
        <v>1638.4899999999998</v>
      </c>
    </row>
    <row r="418" spans="1:13" ht="14.45" customHeight="1" x14ac:dyDescent="0.2">
      <c r="A418" s="821" t="s">
        <v>2427</v>
      </c>
      <c r="B418" s="822" t="s">
        <v>2025</v>
      </c>
      <c r="C418" s="822" t="s">
        <v>2031</v>
      </c>
      <c r="D418" s="822" t="s">
        <v>731</v>
      </c>
      <c r="E418" s="822" t="s">
        <v>734</v>
      </c>
      <c r="F418" s="831"/>
      <c r="G418" s="831"/>
      <c r="H418" s="827">
        <v>0</v>
      </c>
      <c r="I418" s="831">
        <v>2</v>
      </c>
      <c r="J418" s="831">
        <v>35.119999999999997</v>
      </c>
      <c r="K418" s="827">
        <v>1</v>
      </c>
      <c r="L418" s="831">
        <v>2</v>
      </c>
      <c r="M418" s="832">
        <v>35.119999999999997</v>
      </c>
    </row>
    <row r="419" spans="1:13" ht="14.45" customHeight="1" x14ac:dyDescent="0.2">
      <c r="A419" s="821" t="s">
        <v>2427</v>
      </c>
      <c r="B419" s="822" t="s">
        <v>2025</v>
      </c>
      <c r="C419" s="822" t="s">
        <v>2033</v>
      </c>
      <c r="D419" s="822" t="s">
        <v>731</v>
      </c>
      <c r="E419" s="822" t="s">
        <v>638</v>
      </c>
      <c r="F419" s="831"/>
      <c r="G419" s="831"/>
      <c r="H419" s="827">
        <v>0</v>
      </c>
      <c r="I419" s="831">
        <v>25</v>
      </c>
      <c r="J419" s="831">
        <v>2925.75</v>
      </c>
      <c r="K419" s="827">
        <v>1</v>
      </c>
      <c r="L419" s="831">
        <v>25</v>
      </c>
      <c r="M419" s="832">
        <v>2925.75</v>
      </c>
    </row>
    <row r="420" spans="1:13" ht="14.45" customHeight="1" x14ac:dyDescent="0.2">
      <c r="A420" s="821" t="s">
        <v>2427</v>
      </c>
      <c r="B420" s="822" t="s">
        <v>2025</v>
      </c>
      <c r="C420" s="822" t="s">
        <v>2034</v>
      </c>
      <c r="D420" s="822" t="s">
        <v>731</v>
      </c>
      <c r="E420" s="822" t="s">
        <v>732</v>
      </c>
      <c r="F420" s="831"/>
      <c r="G420" s="831"/>
      <c r="H420" s="827">
        <v>0</v>
      </c>
      <c r="I420" s="831">
        <v>3</v>
      </c>
      <c r="J420" s="831">
        <v>210.69</v>
      </c>
      <c r="K420" s="827">
        <v>1</v>
      </c>
      <c r="L420" s="831">
        <v>3</v>
      </c>
      <c r="M420" s="832">
        <v>210.69</v>
      </c>
    </row>
    <row r="421" spans="1:13" ht="14.45" customHeight="1" x14ac:dyDescent="0.2">
      <c r="A421" s="821" t="s">
        <v>2427</v>
      </c>
      <c r="B421" s="822" t="s">
        <v>2025</v>
      </c>
      <c r="C421" s="822" t="s">
        <v>2032</v>
      </c>
      <c r="D421" s="822" t="s">
        <v>731</v>
      </c>
      <c r="E421" s="822" t="s">
        <v>736</v>
      </c>
      <c r="F421" s="831"/>
      <c r="G421" s="831"/>
      <c r="H421" s="827">
        <v>0</v>
      </c>
      <c r="I421" s="831">
        <v>6</v>
      </c>
      <c r="J421" s="831">
        <v>210.66</v>
      </c>
      <c r="K421" s="827">
        <v>1</v>
      </c>
      <c r="L421" s="831">
        <v>6</v>
      </c>
      <c r="M421" s="832">
        <v>210.66</v>
      </c>
    </row>
    <row r="422" spans="1:13" ht="14.45" customHeight="1" x14ac:dyDescent="0.2">
      <c r="A422" s="821" t="s">
        <v>2427</v>
      </c>
      <c r="B422" s="822" t="s">
        <v>2035</v>
      </c>
      <c r="C422" s="822" t="s">
        <v>3303</v>
      </c>
      <c r="D422" s="822" t="s">
        <v>2729</v>
      </c>
      <c r="E422" s="822" t="s">
        <v>3304</v>
      </c>
      <c r="F422" s="831"/>
      <c r="G422" s="831"/>
      <c r="H422" s="827">
        <v>0</v>
      </c>
      <c r="I422" s="831">
        <v>1</v>
      </c>
      <c r="J422" s="831">
        <v>114.65</v>
      </c>
      <c r="K422" s="827">
        <v>1</v>
      </c>
      <c r="L422" s="831">
        <v>1</v>
      </c>
      <c r="M422" s="832">
        <v>114.65</v>
      </c>
    </row>
    <row r="423" spans="1:13" ht="14.45" customHeight="1" x14ac:dyDescent="0.2">
      <c r="A423" s="821" t="s">
        <v>2427</v>
      </c>
      <c r="B423" s="822" t="s">
        <v>2037</v>
      </c>
      <c r="C423" s="822" t="s">
        <v>2038</v>
      </c>
      <c r="D423" s="822" t="s">
        <v>2039</v>
      </c>
      <c r="E423" s="822" t="s">
        <v>2040</v>
      </c>
      <c r="F423" s="831"/>
      <c r="G423" s="831"/>
      <c r="H423" s="827">
        <v>0</v>
      </c>
      <c r="I423" s="831">
        <v>1</v>
      </c>
      <c r="J423" s="831">
        <v>93.27</v>
      </c>
      <c r="K423" s="827">
        <v>1</v>
      </c>
      <c r="L423" s="831">
        <v>1</v>
      </c>
      <c r="M423" s="832">
        <v>93.27</v>
      </c>
    </row>
    <row r="424" spans="1:13" ht="14.45" customHeight="1" x14ac:dyDescent="0.2">
      <c r="A424" s="821" t="s">
        <v>2427</v>
      </c>
      <c r="B424" s="822" t="s">
        <v>2037</v>
      </c>
      <c r="C424" s="822" t="s">
        <v>3129</v>
      </c>
      <c r="D424" s="822" t="s">
        <v>3130</v>
      </c>
      <c r="E424" s="822" t="s">
        <v>2062</v>
      </c>
      <c r="F424" s="831">
        <v>3</v>
      </c>
      <c r="G424" s="831">
        <v>310.92</v>
      </c>
      <c r="H424" s="827">
        <v>1</v>
      </c>
      <c r="I424" s="831"/>
      <c r="J424" s="831"/>
      <c r="K424" s="827">
        <v>0</v>
      </c>
      <c r="L424" s="831">
        <v>3</v>
      </c>
      <c r="M424" s="832">
        <v>310.92</v>
      </c>
    </row>
    <row r="425" spans="1:13" ht="14.45" customHeight="1" x14ac:dyDescent="0.2">
      <c r="A425" s="821" t="s">
        <v>2427</v>
      </c>
      <c r="B425" s="822" t="s">
        <v>2037</v>
      </c>
      <c r="C425" s="822" t="s">
        <v>2576</v>
      </c>
      <c r="D425" s="822" t="s">
        <v>2039</v>
      </c>
      <c r="E425" s="822" t="s">
        <v>2060</v>
      </c>
      <c r="F425" s="831"/>
      <c r="G425" s="831"/>
      <c r="H425" s="827">
        <v>0</v>
      </c>
      <c r="I425" s="831">
        <v>1</v>
      </c>
      <c r="J425" s="831">
        <v>31.09</v>
      </c>
      <c r="K425" s="827">
        <v>1</v>
      </c>
      <c r="L425" s="831">
        <v>1</v>
      </c>
      <c r="M425" s="832">
        <v>31.09</v>
      </c>
    </row>
    <row r="426" spans="1:13" ht="14.45" customHeight="1" x14ac:dyDescent="0.2">
      <c r="A426" s="821" t="s">
        <v>2427</v>
      </c>
      <c r="B426" s="822" t="s">
        <v>2037</v>
      </c>
      <c r="C426" s="822" t="s">
        <v>3131</v>
      </c>
      <c r="D426" s="822" t="s">
        <v>3132</v>
      </c>
      <c r="E426" s="822" t="s">
        <v>1938</v>
      </c>
      <c r="F426" s="831">
        <v>2</v>
      </c>
      <c r="G426" s="831">
        <v>207.28</v>
      </c>
      <c r="H426" s="827">
        <v>1</v>
      </c>
      <c r="I426" s="831"/>
      <c r="J426" s="831"/>
      <c r="K426" s="827">
        <v>0</v>
      </c>
      <c r="L426" s="831">
        <v>2</v>
      </c>
      <c r="M426" s="832">
        <v>207.28</v>
      </c>
    </row>
    <row r="427" spans="1:13" ht="14.45" customHeight="1" x14ac:dyDescent="0.2">
      <c r="A427" s="821" t="s">
        <v>2427</v>
      </c>
      <c r="B427" s="822" t="s">
        <v>2037</v>
      </c>
      <c r="C427" s="822" t="s">
        <v>3133</v>
      </c>
      <c r="D427" s="822" t="s">
        <v>3130</v>
      </c>
      <c r="E427" s="822" t="s">
        <v>2044</v>
      </c>
      <c r="F427" s="831">
        <v>5</v>
      </c>
      <c r="G427" s="831">
        <v>1036.3500000000001</v>
      </c>
      <c r="H427" s="827">
        <v>1</v>
      </c>
      <c r="I427" s="831"/>
      <c r="J427" s="831"/>
      <c r="K427" s="827">
        <v>0</v>
      </c>
      <c r="L427" s="831">
        <v>5</v>
      </c>
      <c r="M427" s="832">
        <v>1036.3500000000001</v>
      </c>
    </row>
    <row r="428" spans="1:13" ht="14.45" customHeight="1" x14ac:dyDescent="0.2">
      <c r="A428" s="821" t="s">
        <v>2427</v>
      </c>
      <c r="B428" s="822" t="s">
        <v>2041</v>
      </c>
      <c r="C428" s="822" t="s">
        <v>2739</v>
      </c>
      <c r="D428" s="822" t="s">
        <v>2043</v>
      </c>
      <c r="E428" s="822" t="s">
        <v>2740</v>
      </c>
      <c r="F428" s="831"/>
      <c r="G428" s="831"/>
      <c r="H428" s="827">
        <v>0</v>
      </c>
      <c r="I428" s="831">
        <v>6</v>
      </c>
      <c r="J428" s="831">
        <v>621.84</v>
      </c>
      <c r="K428" s="827">
        <v>1</v>
      </c>
      <c r="L428" s="831">
        <v>6</v>
      </c>
      <c r="M428" s="832">
        <v>621.84</v>
      </c>
    </row>
    <row r="429" spans="1:13" ht="14.45" customHeight="1" x14ac:dyDescent="0.2">
      <c r="A429" s="821" t="s">
        <v>2427</v>
      </c>
      <c r="B429" s="822" t="s">
        <v>3887</v>
      </c>
      <c r="C429" s="822" t="s">
        <v>3255</v>
      </c>
      <c r="D429" s="822" t="s">
        <v>3256</v>
      </c>
      <c r="E429" s="822" t="s">
        <v>3257</v>
      </c>
      <c r="F429" s="831"/>
      <c r="G429" s="831"/>
      <c r="H429" s="827">
        <v>0</v>
      </c>
      <c r="I429" s="831">
        <v>2</v>
      </c>
      <c r="J429" s="831">
        <v>207.28</v>
      </c>
      <c r="K429" s="827">
        <v>1</v>
      </c>
      <c r="L429" s="831">
        <v>2</v>
      </c>
      <c r="M429" s="832">
        <v>207.28</v>
      </c>
    </row>
    <row r="430" spans="1:13" ht="14.45" customHeight="1" x14ac:dyDescent="0.2">
      <c r="A430" s="821" t="s">
        <v>2427</v>
      </c>
      <c r="B430" s="822" t="s">
        <v>3887</v>
      </c>
      <c r="C430" s="822" t="s">
        <v>3258</v>
      </c>
      <c r="D430" s="822" t="s">
        <v>3256</v>
      </c>
      <c r="E430" s="822" t="s">
        <v>3259</v>
      </c>
      <c r="F430" s="831"/>
      <c r="G430" s="831"/>
      <c r="H430" s="827">
        <v>0</v>
      </c>
      <c r="I430" s="831">
        <v>1</v>
      </c>
      <c r="J430" s="831">
        <v>207.27</v>
      </c>
      <c r="K430" s="827">
        <v>1</v>
      </c>
      <c r="L430" s="831">
        <v>1</v>
      </c>
      <c r="M430" s="832">
        <v>207.27</v>
      </c>
    </row>
    <row r="431" spans="1:13" ht="14.45" customHeight="1" x14ac:dyDescent="0.2">
      <c r="A431" s="821" t="s">
        <v>2427</v>
      </c>
      <c r="B431" s="822" t="s">
        <v>2047</v>
      </c>
      <c r="C431" s="822" t="s">
        <v>3437</v>
      </c>
      <c r="D431" s="822" t="s">
        <v>1017</v>
      </c>
      <c r="E431" s="822" t="s">
        <v>3438</v>
      </c>
      <c r="F431" s="831"/>
      <c r="G431" s="831"/>
      <c r="H431" s="827">
        <v>0</v>
      </c>
      <c r="I431" s="831">
        <v>2</v>
      </c>
      <c r="J431" s="831">
        <v>437.46</v>
      </c>
      <c r="K431" s="827">
        <v>1</v>
      </c>
      <c r="L431" s="831">
        <v>2</v>
      </c>
      <c r="M431" s="832">
        <v>437.46</v>
      </c>
    </row>
    <row r="432" spans="1:13" ht="14.45" customHeight="1" x14ac:dyDescent="0.2">
      <c r="A432" s="821" t="s">
        <v>2427</v>
      </c>
      <c r="B432" s="822" t="s">
        <v>2047</v>
      </c>
      <c r="C432" s="822" t="s">
        <v>2048</v>
      </c>
      <c r="D432" s="822" t="s">
        <v>1017</v>
      </c>
      <c r="E432" s="822" t="s">
        <v>1018</v>
      </c>
      <c r="F432" s="831"/>
      <c r="G432" s="831"/>
      <c r="H432" s="827">
        <v>0</v>
      </c>
      <c r="I432" s="831">
        <v>8</v>
      </c>
      <c r="J432" s="831">
        <v>5832.72</v>
      </c>
      <c r="K432" s="827">
        <v>1</v>
      </c>
      <c r="L432" s="831">
        <v>8</v>
      </c>
      <c r="M432" s="832">
        <v>5832.72</v>
      </c>
    </row>
    <row r="433" spans="1:13" ht="14.45" customHeight="1" x14ac:dyDescent="0.2">
      <c r="A433" s="821" t="s">
        <v>2427</v>
      </c>
      <c r="B433" s="822" t="s">
        <v>2049</v>
      </c>
      <c r="C433" s="822" t="s">
        <v>2050</v>
      </c>
      <c r="D433" s="822" t="s">
        <v>1170</v>
      </c>
      <c r="E433" s="822" t="s">
        <v>2051</v>
      </c>
      <c r="F433" s="831"/>
      <c r="G433" s="831"/>
      <c r="H433" s="827">
        <v>0</v>
      </c>
      <c r="I433" s="831">
        <v>7</v>
      </c>
      <c r="J433" s="831">
        <v>723.8</v>
      </c>
      <c r="K433" s="827">
        <v>1</v>
      </c>
      <c r="L433" s="831">
        <v>7</v>
      </c>
      <c r="M433" s="832">
        <v>723.8</v>
      </c>
    </row>
    <row r="434" spans="1:13" ht="14.45" customHeight="1" x14ac:dyDescent="0.2">
      <c r="A434" s="821" t="s">
        <v>2427</v>
      </c>
      <c r="B434" s="822" t="s">
        <v>2049</v>
      </c>
      <c r="C434" s="822" t="s">
        <v>2751</v>
      </c>
      <c r="D434" s="822" t="s">
        <v>1610</v>
      </c>
      <c r="E434" s="822" t="s">
        <v>2752</v>
      </c>
      <c r="F434" s="831"/>
      <c r="G434" s="831"/>
      <c r="H434" s="827">
        <v>0</v>
      </c>
      <c r="I434" s="831">
        <v>2</v>
      </c>
      <c r="J434" s="831">
        <v>413.56</v>
      </c>
      <c r="K434" s="827">
        <v>1</v>
      </c>
      <c r="L434" s="831">
        <v>2</v>
      </c>
      <c r="M434" s="832">
        <v>413.56</v>
      </c>
    </row>
    <row r="435" spans="1:13" ht="14.45" customHeight="1" x14ac:dyDescent="0.2">
      <c r="A435" s="821" t="s">
        <v>2427</v>
      </c>
      <c r="B435" s="822" t="s">
        <v>2049</v>
      </c>
      <c r="C435" s="822" t="s">
        <v>3312</v>
      </c>
      <c r="D435" s="822" t="s">
        <v>3313</v>
      </c>
      <c r="E435" s="822" t="s">
        <v>3314</v>
      </c>
      <c r="F435" s="831">
        <v>4</v>
      </c>
      <c r="G435" s="831">
        <v>275.72000000000003</v>
      </c>
      <c r="H435" s="827">
        <v>1</v>
      </c>
      <c r="I435" s="831"/>
      <c r="J435" s="831"/>
      <c r="K435" s="827">
        <v>0</v>
      </c>
      <c r="L435" s="831">
        <v>4</v>
      </c>
      <c r="M435" s="832">
        <v>275.72000000000003</v>
      </c>
    </row>
    <row r="436" spans="1:13" ht="14.45" customHeight="1" x14ac:dyDescent="0.2">
      <c r="A436" s="821" t="s">
        <v>2427</v>
      </c>
      <c r="B436" s="822" t="s">
        <v>2049</v>
      </c>
      <c r="C436" s="822" t="s">
        <v>3319</v>
      </c>
      <c r="D436" s="822" t="s">
        <v>2754</v>
      </c>
      <c r="E436" s="822" t="s">
        <v>3191</v>
      </c>
      <c r="F436" s="831">
        <v>1</v>
      </c>
      <c r="G436" s="831">
        <v>103.4</v>
      </c>
      <c r="H436" s="827">
        <v>1</v>
      </c>
      <c r="I436" s="831"/>
      <c r="J436" s="831"/>
      <c r="K436" s="827">
        <v>0</v>
      </c>
      <c r="L436" s="831">
        <v>1</v>
      </c>
      <c r="M436" s="832">
        <v>103.4</v>
      </c>
    </row>
    <row r="437" spans="1:13" ht="14.45" customHeight="1" x14ac:dyDescent="0.2">
      <c r="A437" s="821" t="s">
        <v>2427</v>
      </c>
      <c r="B437" s="822" t="s">
        <v>2052</v>
      </c>
      <c r="C437" s="822" t="s">
        <v>3343</v>
      </c>
      <c r="D437" s="822" t="s">
        <v>2054</v>
      </c>
      <c r="E437" s="822" t="s">
        <v>2481</v>
      </c>
      <c r="F437" s="831"/>
      <c r="G437" s="831"/>
      <c r="H437" s="827">
        <v>0</v>
      </c>
      <c r="I437" s="831">
        <v>2</v>
      </c>
      <c r="J437" s="831">
        <v>137.86000000000001</v>
      </c>
      <c r="K437" s="827">
        <v>1</v>
      </c>
      <c r="L437" s="831">
        <v>2</v>
      </c>
      <c r="M437" s="832">
        <v>137.86000000000001</v>
      </c>
    </row>
    <row r="438" spans="1:13" ht="14.45" customHeight="1" x14ac:dyDescent="0.2">
      <c r="A438" s="821" t="s">
        <v>2427</v>
      </c>
      <c r="B438" s="822" t="s">
        <v>2052</v>
      </c>
      <c r="C438" s="822" t="s">
        <v>2053</v>
      </c>
      <c r="D438" s="822" t="s">
        <v>2054</v>
      </c>
      <c r="E438" s="822" t="s">
        <v>2044</v>
      </c>
      <c r="F438" s="831"/>
      <c r="G438" s="831"/>
      <c r="H438" s="827">
        <v>0</v>
      </c>
      <c r="I438" s="831">
        <v>4</v>
      </c>
      <c r="J438" s="831">
        <v>919.04</v>
      </c>
      <c r="K438" s="827">
        <v>1</v>
      </c>
      <c r="L438" s="831">
        <v>4</v>
      </c>
      <c r="M438" s="832">
        <v>919.04</v>
      </c>
    </row>
    <row r="439" spans="1:13" ht="14.45" customHeight="1" x14ac:dyDescent="0.2">
      <c r="A439" s="821" t="s">
        <v>2427</v>
      </c>
      <c r="B439" s="822" t="s">
        <v>2052</v>
      </c>
      <c r="C439" s="822" t="s">
        <v>2055</v>
      </c>
      <c r="D439" s="822" t="s">
        <v>2054</v>
      </c>
      <c r="E439" s="822" t="s">
        <v>2056</v>
      </c>
      <c r="F439" s="831"/>
      <c r="G439" s="831"/>
      <c r="H439" s="827">
        <v>0</v>
      </c>
      <c r="I439" s="831">
        <v>17</v>
      </c>
      <c r="J439" s="831">
        <v>126.99000000000001</v>
      </c>
      <c r="K439" s="827">
        <v>1</v>
      </c>
      <c r="L439" s="831">
        <v>17</v>
      </c>
      <c r="M439" s="832">
        <v>126.99000000000001</v>
      </c>
    </row>
    <row r="440" spans="1:13" ht="14.45" customHeight="1" x14ac:dyDescent="0.2">
      <c r="A440" s="821" t="s">
        <v>2427</v>
      </c>
      <c r="B440" s="822" t="s">
        <v>2052</v>
      </c>
      <c r="C440" s="822" t="s">
        <v>2057</v>
      </c>
      <c r="D440" s="822" t="s">
        <v>2054</v>
      </c>
      <c r="E440" s="822" t="s">
        <v>2058</v>
      </c>
      <c r="F440" s="831"/>
      <c r="G440" s="831"/>
      <c r="H440" s="827">
        <v>0</v>
      </c>
      <c r="I440" s="831">
        <v>21</v>
      </c>
      <c r="J440" s="831">
        <v>241.08</v>
      </c>
      <c r="K440" s="827">
        <v>1</v>
      </c>
      <c r="L440" s="831">
        <v>21</v>
      </c>
      <c r="M440" s="832">
        <v>241.08</v>
      </c>
    </row>
    <row r="441" spans="1:13" ht="14.45" customHeight="1" x14ac:dyDescent="0.2">
      <c r="A441" s="821" t="s">
        <v>2427</v>
      </c>
      <c r="B441" s="822" t="s">
        <v>2052</v>
      </c>
      <c r="C441" s="822" t="s">
        <v>2059</v>
      </c>
      <c r="D441" s="822" t="s">
        <v>2054</v>
      </c>
      <c r="E441" s="822" t="s">
        <v>2060</v>
      </c>
      <c r="F441" s="831"/>
      <c r="G441" s="831"/>
      <c r="H441" s="827">
        <v>0</v>
      </c>
      <c r="I441" s="831">
        <v>1</v>
      </c>
      <c r="J441" s="831">
        <v>34.47</v>
      </c>
      <c r="K441" s="827">
        <v>1</v>
      </c>
      <c r="L441" s="831">
        <v>1</v>
      </c>
      <c r="M441" s="832">
        <v>34.47</v>
      </c>
    </row>
    <row r="442" spans="1:13" ht="14.45" customHeight="1" x14ac:dyDescent="0.2">
      <c r="A442" s="821" t="s">
        <v>2427</v>
      </c>
      <c r="B442" s="822" t="s">
        <v>2052</v>
      </c>
      <c r="C442" s="822" t="s">
        <v>2061</v>
      </c>
      <c r="D442" s="822" t="s">
        <v>2054</v>
      </c>
      <c r="E442" s="822" t="s">
        <v>2062</v>
      </c>
      <c r="F442" s="831"/>
      <c r="G442" s="831"/>
      <c r="H442" s="827">
        <v>0</v>
      </c>
      <c r="I442" s="831">
        <v>5</v>
      </c>
      <c r="J442" s="831">
        <v>574.4</v>
      </c>
      <c r="K442" s="827">
        <v>1</v>
      </c>
      <c r="L442" s="831">
        <v>5</v>
      </c>
      <c r="M442" s="832">
        <v>574.4</v>
      </c>
    </row>
    <row r="443" spans="1:13" ht="14.45" customHeight="1" x14ac:dyDescent="0.2">
      <c r="A443" s="821" t="s">
        <v>2427</v>
      </c>
      <c r="B443" s="822" t="s">
        <v>2052</v>
      </c>
      <c r="C443" s="822" t="s">
        <v>3344</v>
      </c>
      <c r="D443" s="822" t="s">
        <v>3055</v>
      </c>
      <c r="E443" s="822" t="s">
        <v>2287</v>
      </c>
      <c r="F443" s="831">
        <v>1</v>
      </c>
      <c r="G443" s="831">
        <v>206.78</v>
      </c>
      <c r="H443" s="827">
        <v>1</v>
      </c>
      <c r="I443" s="831"/>
      <c r="J443" s="831"/>
      <c r="K443" s="827">
        <v>0</v>
      </c>
      <c r="L443" s="831">
        <v>1</v>
      </c>
      <c r="M443" s="832">
        <v>206.78</v>
      </c>
    </row>
    <row r="444" spans="1:13" ht="14.45" customHeight="1" x14ac:dyDescent="0.2">
      <c r="A444" s="821" t="s">
        <v>2427</v>
      </c>
      <c r="B444" s="822" t="s">
        <v>2063</v>
      </c>
      <c r="C444" s="822" t="s">
        <v>3420</v>
      </c>
      <c r="D444" s="822" t="s">
        <v>2065</v>
      </c>
      <c r="E444" s="822" t="s">
        <v>3421</v>
      </c>
      <c r="F444" s="831"/>
      <c r="G444" s="831"/>
      <c r="H444" s="827">
        <v>0</v>
      </c>
      <c r="I444" s="831">
        <v>1</v>
      </c>
      <c r="J444" s="831">
        <v>225.16</v>
      </c>
      <c r="K444" s="827">
        <v>1</v>
      </c>
      <c r="L444" s="831">
        <v>1</v>
      </c>
      <c r="M444" s="832">
        <v>225.16</v>
      </c>
    </row>
    <row r="445" spans="1:13" ht="14.45" customHeight="1" x14ac:dyDescent="0.2">
      <c r="A445" s="821" t="s">
        <v>2427</v>
      </c>
      <c r="B445" s="822" t="s">
        <v>3903</v>
      </c>
      <c r="C445" s="822" t="s">
        <v>3350</v>
      </c>
      <c r="D445" s="822" t="s">
        <v>3351</v>
      </c>
      <c r="E445" s="822" t="s">
        <v>3352</v>
      </c>
      <c r="F445" s="831"/>
      <c r="G445" s="831"/>
      <c r="H445" s="827">
        <v>0</v>
      </c>
      <c r="I445" s="831">
        <v>2</v>
      </c>
      <c r="J445" s="831">
        <v>683.06</v>
      </c>
      <c r="K445" s="827">
        <v>1</v>
      </c>
      <c r="L445" s="831">
        <v>2</v>
      </c>
      <c r="M445" s="832">
        <v>683.06</v>
      </c>
    </row>
    <row r="446" spans="1:13" ht="14.45" customHeight="1" x14ac:dyDescent="0.2">
      <c r="A446" s="821" t="s">
        <v>2427</v>
      </c>
      <c r="B446" s="822" t="s">
        <v>2067</v>
      </c>
      <c r="C446" s="822" t="s">
        <v>2068</v>
      </c>
      <c r="D446" s="822" t="s">
        <v>2069</v>
      </c>
      <c r="E446" s="822" t="s">
        <v>2070</v>
      </c>
      <c r="F446" s="831"/>
      <c r="G446" s="831"/>
      <c r="H446" s="827">
        <v>0</v>
      </c>
      <c r="I446" s="831">
        <v>2</v>
      </c>
      <c r="J446" s="831">
        <v>1228.96</v>
      </c>
      <c r="K446" s="827">
        <v>1</v>
      </c>
      <c r="L446" s="831">
        <v>2</v>
      </c>
      <c r="M446" s="832">
        <v>1228.96</v>
      </c>
    </row>
    <row r="447" spans="1:13" ht="14.45" customHeight="1" x14ac:dyDescent="0.2">
      <c r="A447" s="821" t="s">
        <v>2427</v>
      </c>
      <c r="B447" s="822" t="s">
        <v>2067</v>
      </c>
      <c r="C447" s="822" t="s">
        <v>3320</v>
      </c>
      <c r="D447" s="822" t="s">
        <v>2069</v>
      </c>
      <c r="E447" s="822" t="s">
        <v>3321</v>
      </c>
      <c r="F447" s="831"/>
      <c r="G447" s="831"/>
      <c r="H447" s="827">
        <v>0</v>
      </c>
      <c r="I447" s="831">
        <v>1</v>
      </c>
      <c r="J447" s="831">
        <v>234.91</v>
      </c>
      <c r="K447" s="827">
        <v>1</v>
      </c>
      <c r="L447" s="831">
        <v>1</v>
      </c>
      <c r="M447" s="832">
        <v>234.91</v>
      </c>
    </row>
    <row r="448" spans="1:13" ht="14.45" customHeight="1" x14ac:dyDescent="0.2">
      <c r="A448" s="821" t="s">
        <v>2427</v>
      </c>
      <c r="B448" s="822" t="s">
        <v>2067</v>
      </c>
      <c r="C448" s="822" t="s">
        <v>3324</v>
      </c>
      <c r="D448" s="822" t="s">
        <v>2069</v>
      </c>
      <c r="E448" s="822" t="s">
        <v>3325</v>
      </c>
      <c r="F448" s="831"/>
      <c r="G448" s="831"/>
      <c r="H448" s="827">
        <v>0</v>
      </c>
      <c r="I448" s="831">
        <v>1</v>
      </c>
      <c r="J448" s="831">
        <v>742.17</v>
      </c>
      <c r="K448" s="827">
        <v>1</v>
      </c>
      <c r="L448" s="831">
        <v>1</v>
      </c>
      <c r="M448" s="832">
        <v>742.17</v>
      </c>
    </row>
    <row r="449" spans="1:13" ht="14.45" customHeight="1" x14ac:dyDescent="0.2">
      <c r="A449" s="821" t="s">
        <v>2427</v>
      </c>
      <c r="B449" s="822" t="s">
        <v>2067</v>
      </c>
      <c r="C449" s="822" t="s">
        <v>3322</v>
      </c>
      <c r="D449" s="822" t="s">
        <v>2069</v>
      </c>
      <c r="E449" s="822" t="s">
        <v>3323</v>
      </c>
      <c r="F449" s="831"/>
      <c r="G449" s="831"/>
      <c r="H449" s="827">
        <v>0</v>
      </c>
      <c r="I449" s="831">
        <v>6</v>
      </c>
      <c r="J449" s="831">
        <v>4914.42</v>
      </c>
      <c r="K449" s="827">
        <v>1</v>
      </c>
      <c r="L449" s="831">
        <v>6</v>
      </c>
      <c r="M449" s="832">
        <v>4914.42</v>
      </c>
    </row>
    <row r="450" spans="1:13" ht="14.45" customHeight="1" x14ac:dyDescent="0.2">
      <c r="A450" s="821" t="s">
        <v>2427</v>
      </c>
      <c r="B450" s="822" t="s">
        <v>3904</v>
      </c>
      <c r="C450" s="822" t="s">
        <v>3346</v>
      </c>
      <c r="D450" s="822" t="s">
        <v>3347</v>
      </c>
      <c r="E450" s="822" t="s">
        <v>3348</v>
      </c>
      <c r="F450" s="831">
        <v>1</v>
      </c>
      <c r="G450" s="831">
        <v>480.66</v>
      </c>
      <c r="H450" s="827">
        <v>1</v>
      </c>
      <c r="I450" s="831"/>
      <c r="J450" s="831"/>
      <c r="K450" s="827">
        <v>0</v>
      </c>
      <c r="L450" s="831">
        <v>1</v>
      </c>
      <c r="M450" s="832">
        <v>480.66</v>
      </c>
    </row>
    <row r="451" spans="1:13" ht="14.45" customHeight="1" x14ac:dyDescent="0.2">
      <c r="A451" s="821" t="s">
        <v>2427</v>
      </c>
      <c r="B451" s="822" t="s">
        <v>2071</v>
      </c>
      <c r="C451" s="822" t="s">
        <v>2072</v>
      </c>
      <c r="D451" s="822" t="s">
        <v>1074</v>
      </c>
      <c r="E451" s="822" t="s">
        <v>2073</v>
      </c>
      <c r="F451" s="831"/>
      <c r="G451" s="831"/>
      <c r="H451" s="827">
        <v>0</v>
      </c>
      <c r="I451" s="831">
        <v>5</v>
      </c>
      <c r="J451" s="831">
        <v>593.25</v>
      </c>
      <c r="K451" s="827">
        <v>1</v>
      </c>
      <c r="L451" s="831">
        <v>5</v>
      </c>
      <c r="M451" s="832">
        <v>593.25</v>
      </c>
    </row>
    <row r="452" spans="1:13" ht="14.45" customHeight="1" x14ac:dyDescent="0.2">
      <c r="A452" s="821" t="s">
        <v>2427</v>
      </c>
      <c r="B452" s="822" t="s">
        <v>3882</v>
      </c>
      <c r="C452" s="822" t="s">
        <v>3399</v>
      </c>
      <c r="D452" s="822" t="s">
        <v>3068</v>
      </c>
      <c r="E452" s="822" t="s">
        <v>3400</v>
      </c>
      <c r="F452" s="831">
        <v>1</v>
      </c>
      <c r="G452" s="831">
        <v>221.48</v>
      </c>
      <c r="H452" s="827">
        <v>1</v>
      </c>
      <c r="I452" s="831"/>
      <c r="J452" s="831"/>
      <c r="K452" s="827">
        <v>0</v>
      </c>
      <c r="L452" s="831">
        <v>1</v>
      </c>
      <c r="M452" s="832">
        <v>221.48</v>
      </c>
    </row>
    <row r="453" spans="1:13" ht="14.45" customHeight="1" x14ac:dyDescent="0.2">
      <c r="A453" s="821" t="s">
        <v>2427</v>
      </c>
      <c r="B453" s="822" t="s">
        <v>3905</v>
      </c>
      <c r="C453" s="822" t="s">
        <v>3273</v>
      </c>
      <c r="D453" s="822" t="s">
        <v>3274</v>
      </c>
      <c r="E453" s="822" t="s">
        <v>3275</v>
      </c>
      <c r="F453" s="831"/>
      <c r="G453" s="831"/>
      <c r="H453" s="827">
        <v>0</v>
      </c>
      <c r="I453" s="831">
        <v>1</v>
      </c>
      <c r="J453" s="831">
        <v>77.790000000000006</v>
      </c>
      <c r="K453" s="827">
        <v>1</v>
      </c>
      <c r="L453" s="831">
        <v>1</v>
      </c>
      <c r="M453" s="832">
        <v>77.790000000000006</v>
      </c>
    </row>
    <row r="454" spans="1:13" ht="14.45" customHeight="1" x14ac:dyDescent="0.2">
      <c r="A454" s="821" t="s">
        <v>2427</v>
      </c>
      <c r="B454" s="822" t="s">
        <v>3891</v>
      </c>
      <c r="C454" s="822" t="s">
        <v>3409</v>
      </c>
      <c r="D454" s="822" t="s">
        <v>3410</v>
      </c>
      <c r="E454" s="822" t="s">
        <v>3411</v>
      </c>
      <c r="F454" s="831">
        <v>18</v>
      </c>
      <c r="G454" s="831">
        <v>1077.8400000000001</v>
      </c>
      <c r="H454" s="827">
        <v>1</v>
      </c>
      <c r="I454" s="831"/>
      <c r="J454" s="831"/>
      <c r="K454" s="827">
        <v>0</v>
      </c>
      <c r="L454" s="831">
        <v>18</v>
      </c>
      <c r="M454" s="832">
        <v>1077.8400000000001</v>
      </c>
    </row>
    <row r="455" spans="1:13" ht="14.45" customHeight="1" x14ac:dyDescent="0.2">
      <c r="A455" s="821" t="s">
        <v>2427</v>
      </c>
      <c r="B455" s="822" t="s">
        <v>3891</v>
      </c>
      <c r="C455" s="822" t="s">
        <v>3412</v>
      </c>
      <c r="D455" s="822" t="s">
        <v>2810</v>
      </c>
      <c r="E455" s="822" t="s">
        <v>3413</v>
      </c>
      <c r="F455" s="831"/>
      <c r="G455" s="831"/>
      <c r="H455" s="827">
        <v>0</v>
      </c>
      <c r="I455" s="831">
        <v>1</v>
      </c>
      <c r="J455" s="831">
        <v>103.72</v>
      </c>
      <c r="K455" s="827">
        <v>1</v>
      </c>
      <c r="L455" s="831">
        <v>1</v>
      </c>
      <c r="M455" s="832">
        <v>103.72</v>
      </c>
    </row>
    <row r="456" spans="1:13" ht="14.45" customHeight="1" x14ac:dyDescent="0.2">
      <c r="A456" s="821" t="s">
        <v>2427</v>
      </c>
      <c r="B456" s="822" t="s">
        <v>3891</v>
      </c>
      <c r="C456" s="822" t="s">
        <v>2809</v>
      </c>
      <c r="D456" s="822" t="s">
        <v>2810</v>
      </c>
      <c r="E456" s="822" t="s">
        <v>2811</v>
      </c>
      <c r="F456" s="831"/>
      <c r="G456" s="831"/>
      <c r="H456" s="827">
        <v>0</v>
      </c>
      <c r="I456" s="831">
        <v>31</v>
      </c>
      <c r="J456" s="831">
        <v>10716.390000000001</v>
      </c>
      <c r="K456" s="827">
        <v>1</v>
      </c>
      <c r="L456" s="831">
        <v>31</v>
      </c>
      <c r="M456" s="832">
        <v>10716.390000000001</v>
      </c>
    </row>
    <row r="457" spans="1:13" ht="14.45" customHeight="1" x14ac:dyDescent="0.2">
      <c r="A457" s="821" t="s">
        <v>2427</v>
      </c>
      <c r="B457" s="822" t="s">
        <v>3891</v>
      </c>
      <c r="C457" s="822" t="s">
        <v>3414</v>
      </c>
      <c r="D457" s="822" t="s">
        <v>2810</v>
      </c>
      <c r="E457" s="822" t="s">
        <v>3415</v>
      </c>
      <c r="F457" s="831"/>
      <c r="G457" s="831"/>
      <c r="H457" s="827">
        <v>0</v>
      </c>
      <c r="I457" s="831">
        <v>51</v>
      </c>
      <c r="J457" s="831">
        <v>4423.2299999999996</v>
      </c>
      <c r="K457" s="827">
        <v>1</v>
      </c>
      <c r="L457" s="831">
        <v>51</v>
      </c>
      <c r="M457" s="832">
        <v>4423.2299999999996</v>
      </c>
    </row>
    <row r="458" spans="1:13" ht="14.45" customHeight="1" x14ac:dyDescent="0.2">
      <c r="A458" s="821" t="s">
        <v>2427</v>
      </c>
      <c r="B458" s="822" t="s">
        <v>3891</v>
      </c>
      <c r="C458" s="822" t="s">
        <v>3416</v>
      </c>
      <c r="D458" s="822" t="s">
        <v>3417</v>
      </c>
      <c r="E458" s="822" t="s">
        <v>3418</v>
      </c>
      <c r="F458" s="831">
        <v>10</v>
      </c>
      <c r="G458" s="831">
        <v>598.80000000000007</v>
      </c>
      <c r="H458" s="827">
        <v>1</v>
      </c>
      <c r="I458" s="831"/>
      <c r="J458" s="831"/>
      <c r="K458" s="827">
        <v>0</v>
      </c>
      <c r="L458" s="831">
        <v>10</v>
      </c>
      <c r="M458" s="832">
        <v>598.80000000000007</v>
      </c>
    </row>
    <row r="459" spans="1:13" ht="14.45" customHeight="1" x14ac:dyDescent="0.2">
      <c r="A459" s="821" t="s">
        <v>2427</v>
      </c>
      <c r="B459" s="822" t="s">
        <v>3892</v>
      </c>
      <c r="C459" s="822" t="s">
        <v>2801</v>
      </c>
      <c r="D459" s="822" t="s">
        <v>2799</v>
      </c>
      <c r="E459" s="822" t="s">
        <v>2802</v>
      </c>
      <c r="F459" s="831"/>
      <c r="G459" s="831"/>
      <c r="H459" s="827">
        <v>0</v>
      </c>
      <c r="I459" s="831">
        <v>8</v>
      </c>
      <c r="J459" s="831">
        <v>1054.8800000000001</v>
      </c>
      <c r="K459" s="827">
        <v>1</v>
      </c>
      <c r="L459" s="831">
        <v>8</v>
      </c>
      <c r="M459" s="832">
        <v>1054.8800000000001</v>
      </c>
    </row>
    <row r="460" spans="1:13" ht="14.45" customHeight="1" x14ac:dyDescent="0.2">
      <c r="A460" s="821" t="s">
        <v>2427</v>
      </c>
      <c r="B460" s="822" t="s">
        <v>2076</v>
      </c>
      <c r="C460" s="822" t="s">
        <v>2077</v>
      </c>
      <c r="D460" s="822" t="s">
        <v>2078</v>
      </c>
      <c r="E460" s="822" t="s">
        <v>2079</v>
      </c>
      <c r="F460" s="831"/>
      <c r="G460" s="831"/>
      <c r="H460" s="827">
        <v>0</v>
      </c>
      <c r="I460" s="831">
        <v>59</v>
      </c>
      <c r="J460" s="831">
        <v>9590.51</v>
      </c>
      <c r="K460" s="827">
        <v>1</v>
      </c>
      <c r="L460" s="831">
        <v>59</v>
      </c>
      <c r="M460" s="832">
        <v>9590.51</v>
      </c>
    </row>
    <row r="461" spans="1:13" ht="14.45" customHeight="1" x14ac:dyDescent="0.2">
      <c r="A461" s="821" t="s">
        <v>2427</v>
      </c>
      <c r="B461" s="822" t="s">
        <v>2076</v>
      </c>
      <c r="C461" s="822" t="s">
        <v>3138</v>
      </c>
      <c r="D461" s="822" t="s">
        <v>2961</v>
      </c>
      <c r="E461" s="822" t="s">
        <v>2590</v>
      </c>
      <c r="F461" s="831">
        <v>1</v>
      </c>
      <c r="G461" s="831">
        <v>165.41</v>
      </c>
      <c r="H461" s="827">
        <v>1</v>
      </c>
      <c r="I461" s="831"/>
      <c r="J461" s="831"/>
      <c r="K461" s="827">
        <v>0</v>
      </c>
      <c r="L461" s="831">
        <v>1</v>
      </c>
      <c r="M461" s="832">
        <v>165.41</v>
      </c>
    </row>
    <row r="462" spans="1:13" ht="14.45" customHeight="1" x14ac:dyDescent="0.2">
      <c r="A462" s="821" t="s">
        <v>2427</v>
      </c>
      <c r="B462" s="822" t="s">
        <v>2076</v>
      </c>
      <c r="C462" s="822" t="s">
        <v>2080</v>
      </c>
      <c r="D462" s="822" t="s">
        <v>2081</v>
      </c>
      <c r="E462" s="822" t="s">
        <v>2082</v>
      </c>
      <c r="F462" s="831"/>
      <c r="G462" s="831"/>
      <c r="H462" s="827">
        <v>0</v>
      </c>
      <c r="I462" s="831">
        <v>2</v>
      </c>
      <c r="J462" s="831">
        <v>330.82</v>
      </c>
      <c r="K462" s="827">
        <v>1</v>
      </c>
      <c r="L462" s="831">
        <v>2</v>
      </c>
      <c r="M462" s="832">
        <v>330.82</v>
      </c>
    </row>
    <row r="463" spans="1:13" ht="14.45" customHeight="1" x14ac:dyDescent="0.2">
      <c r="A463" s="821" t="s">
        <v>2427</v>
      </c>
      <c r="B463" s="822" t="s">
        <v>2076</v>
      </c>
      <c r="C463" s="822" t="s">
        <v>2587</v>
      </c>
      <c r="D463" s="822" t="s">
        <v>2078</v>
      </c>
      <c r="E463" s="822" t="s">
        <v>2588</v>
      </c>
      <c r="F463" s="831">
        <v>32</v>
      </c>
      <c r="G463" s="831">
        <v>3511.4000000000005</v>
      </c>
      <c r="H463" s="827">
        <v>1</v>
      </c>
      <c r="I463" s="831"/>
      <c r="J463" s="831"/>
      <c r="K463" s="827">
        <v>0</v>
      </c>
      <c r="L463" s="831">
        <v>32</v>
      </c>
      <c r="M463" s="832">
        <v>3511.4000000000005</v>
      </c>
    </row>
    <row r="464" spans="1:13" ht="14.45" customHeight="1" x14ac:dyDescent="0.2">
      <c r="A464" s="821" t="s">
        <v>2427</v>
      </c>
      <c r="B464" s="822" t="s">
        <v>2076</v>
      </c>
      <c r="C464" s="822" t="s">
        <v>2885</v>
      </c>
      <c r="D464" s="822" t="s">
        <v>2078</v>
      </c>
      <c r="E464" s="822" t="s">
        <v>2886</v>
      </c>
      <c r="F464" s="831">
        <v>15</v>
      </c>
      <c r="G464" s="831">
        <v>3644.45</v>
      </c>
      <c r="H464" s="827">
        <v>1</v>
      </c>
      <c r="I464" s="831"/>
      <c r="J464" s="831"/>
      <c r="K464" s="827">
        <v>0</v>
      </c>
      <c r="L464" s="831">
        <v>15</v>
      </c>
      <c r="M464" s="832">
        <v>3644.45</v>
      </c>
    </row>
    <row r="465" spans="1:13" ht="14.45" customHeight="1" x14ac:dyDescent="0.2">
      <c r="A465" s="821" t="s">
        <v>2427</v>
      </c>
      <c r="B465" s="822" t="s">
        <v>2076</v>
      </c>
      <c r="C465" s="822" t="s">
        <v>2083</v>
      </c>
      <c r="D465" s="822" t="s">
        <v>2078</v>
      </c>
      <c r="E465" s="822" t="s">
        <v>1089</v>
      </c>
      <c r="F465" s="831">
        <v>2</v>
      </c>
      <c r="G465" s="831">
        <v>228.18</v>
      </c>
      <c r="H465" s="827">
        <v>1</v>
      </c>
      <c r="I465" s="831"/>
      <c r="J465" s="831"/>
      <c r="K465" s="827">
        <v>0</v>
      </c>
      <c r="L465" s="831">
        <v>2</v>
      </c>
      <c r="M465" s="832">
        <v>228.18</v>
      </c>
    </row>
    <row r="466" spans="1:13" ht="14.45" customHeight="1" x14ac:dyDescent="0.2">
      <c r="A466" s="821" t="s">
        <v>2427</v>
      </c>
      <c r="B466" s="822" t="s">
        <v>2076</v>
      </c>
      <c r="C466" s="822" t="s">
        <v>2887</v>
      </c>
      <c r="D466" s="822" t="s">
        <v>2078</v>
      </c>
      <c r="E466" s="822" t="s">
        <v>2888</v>
      </c>
      <c r="F466" s="831">
        <v>24</v>
      </c>
      <c r="G466" s="831">
        <v>8346.8799999999992</v>
      </c>
      <c r="H466" s="827">
        <v>1</v>
      </c>
      <c r="I466" s="831"/>
      <c r="J466" s="831"/>
      <c r="K466" s="827">
        <v>0</v>
      </c>
      <c r="L466" s="831">
        <v>24</v>
      </c>
      <c r="M466" s="832">
        <v>8346.8799999999992</v>
      </c>
    </row>
    <row r="467" spans="1:13" ht="14.45" customHeight="1" x14ac:dyDescent="0.2">
      <c r="A467" s="821" t="s">
        <v>2427</v>
      </c>
      <c r="B467" s="822" t="s">
        <v>2076</v>
      </c>
      <c r="C467" s="822" t="s">
        <v>3141</v>
      </c>
      <c r="D467" s="822" t="s">
        <v>3140</v>
      </c>
      <c r="E467" s="822" t="s">
        <v>2588</v>
      </c>
      <c r="F467" s="831">
        <v>3</v>
      </c>
      <c r="G467" s="831">
        <v>339.1</v>
      </c>
      <c r="H467" s="827">
        <v>1</v>
      </c>
      <c r="I467" s="831"/>
      <c r="J467" s="831"/>
      <c r="K467" s="827">
        <v>0</v>
      </c>
      <c r="L467" s="831">
        <v>3</v>
      </c>
      <c r="M467" s="832">
        <v>339.1</v>
      </c>
    </row>
    <row r="468" spans="1:13" ht="14.45" customHeight="1" x14ac:dyDescent="0.2">
      <c r="A468" s="821" t="s">
        <v>2427</v>
      </c>
      <c r="B468" s="822" t="s">
        <v>2076</v>
      </c>
      <c r="C468" s="822" t="s">
        <v>3139</v>
      </c>
      <c r="D468" s="822" t="s">
        <v>3140</v>
      </c>
      <c r="E468" s="822" t="s">
        <v>2886</v>
      </c>
      <c r="F468" s="831">
        <v>1</v>
      </c>
      <c r="G468" s="831">
        <v>310.58999999999997</v>
      </c>
      <c r="H468" s="827">
        <v>1</v>
      </c>
      <c r="I468" s="831"/>
      <c r="J468" s="831"/>
      <c r="K468" s="827">
        <v>0</v>
      </c>
      <c r="L468" s="831">
        <v>1</v>
      </c>
      <c r="M468" s="832">
        <v>310.58999999999997</v>
      </c>
    </row>
    <row r="469" spans="1:13" ht="14.45" customHeight="1" x14ac:dyDescent="0.2">
      <c r="A469" s="821" t="s">
        <v>2427</v>
      </c>
      <c r="B469" s="822" t="s">
        <v>3899</v>
      </c>
      <c r="C469" s="822" t="s">
        <v>3144</v>
      </c>
      <c r="D469" s="822" t="s">
        <v>2891</v>
      </c>
      <c r="E469" s="822" t="s">
        <v>3145</v>
      </c>
      <c r="F469" s="831">
        <v>1</v>
      </c>
      <c r="G469" s="831">
        <v>326.31</v>
      </c>
      <c r="H469" s="827">
        <v>1</v>
      </c>
      <c r="I469" s="831"/>
      <c r="J469" s="831"/>
      <c r="K469" s="827">
        <v>0</v>
      </c>
      <c r="L469" s="831">
        <v>1</v>
      </c>
      <c r="M469" s="832">
        <v>326.31</v>
      </c>
    </row>
    <row r="470" spans="1:13" ht="14.45" customHeight="1" x14ac:dyDescent="0.2">
      <c r="A470" s="821" t="s">
        <v>2427</v>
      </c>
      <c r="B470" s="822" t="s">
        <v>3899</v>
      </c>
      <c r="C470" s="822" t="s">
        <v>3142</v>
      </c>
      <c r="D470" s="822" t="s">
        <v>2891</v>
      </c>
      <c r="E470" s="822" t="s">
        <v>3143</v>
      </c>
      <c r="F470" s="831">
        <v>1</v>
      </c>
      <c r="G470" s="831">
        <v>233.04</v>
      </c>
      <c r="H470" s="827">
        <v>1</v>
      </c>
      <c r="I470" s="831"/>
      <c r="J470" s="831"/>
      <c r="K470" s="827">
        <v>0</v>
      </c>
      <c r="L470" s="831">
        <v>1</v>
      </c>
      <c r="M470" s="832">
        <v>233.04</v>
      </c>
    </row>
    <row r="471" spans="1:13" ht="14.45" customHeight="1" x14ac:dyDescent="0.2">
      <c r="A471" s="821" t="s">
        <v>2427</v>
      </c>
      <c r="B471" s="822" t="s">
        <v>3899</v>
      </c>
      <c r="C471" s="822" t="s">
        <v>2890</v>
      </c>
      <c r="D471" s="822" t="s">
        <v>2891</v>
      </c>
      <c r="E471" s="822" t="s">
        <v>2859</v>
      </c>
      <c r="F471" s="831"/>
      <c r="G471" s="831"/>
      <c r="H471" s="827">
        <v>0</v>
      </c>
      <c r="I471" s="831">
        <v>90</v>
      </c>
      <c r="J471" s="831">
        <v>6992.1</v>
      </c>
      <c r="K471" s="827">
        <v>1</v>
      </c>
      <c r="L471" s="831">
        <v>90</v>
      </c>
      <c r="M471" s="832">
        <v>6992.1</v>
      </c>
    </row>
    <row r="472" spans="1:13" ht="14.45" customHeight="1" x14ac:dyDescent="0.2">
      <c r="A472" s="821" t="s">
        <v>2427</v>
      </c>
      <c r="B472" s="822" t="s">
        <v>3899</v>
      </c>
      <c r="C472" s="822" t="s">
        <v>3146</v>
      </c>
      <c r="D472" s="822" t="s">
        <v>2891</v>
      </c>
      <c r="E472" s="822" t="s">
        <v>2947</v>
      </c>
      <c r="F472" s="831"/>
      <c r="G472" s="831"/>
      <c r="H472" s="827">
        <v>0</v>
      </c>
      <c r="I472" s="831">
        <v>27</v>
      </c>
      <c r="J472" s="831">
        <v>2937.06</v>
      </c>
      <c r="K472" s="827">
        <v>1</v>
      </c>
      <c r="L472" s="831">
        <v>27</v>
      </c>
      <c r="M472" s="832">
        <v>2937.06</v>
      </c>
    </row>
    <row r="473" spans="1:13" ht="14.45" customHeight="1" x14ac:dyDescent="0.2">
      <c r="A473" s="821" t="s">
        <v>2427</v>
      </c>
      <c r="B473" s="822" t="s">
        <v>2086</v>
      </c>
      <c r="C473" s="822" t="s">
        <v>2087</v>
      </c>
      <c r="D473" s="822" t="s">
        <v>924</v>
      </c>
      <c r="E473" s="822" t="s">
        <v>2088</v>
      </c>
      <c r="F473" s="831"/>
      <c r="G473" s="831"/>
      <c r="H473" s="827">
        <v>0</v>
      </c>
      <c r="I473" s="831">
        <v>1</v>
      </c>
      <c r="J473" s="831">
        <v>100.1</v>
      </c>
      <c r="K473" s="827">
        <v>1</v>
      </c>
      <c r="L473" s="831">
        <v>1</v>
      </c>
      <c r="M473" s="832">
        <v>100.1</v>
      </c>
    </row>
    <row r="474" spans="1:13" ht="14.45" customHeight="1" x14ac:dyDescent="0.2">
      <c r="A474" s="821" t="s">
        <v>2427</v>
      </c>
      <c r="B474" s="822" t="s">
        <v>2086</v>
      </c>
      <c r="C474" s="822" t="s">
        <v>3396</v>
      </c>
      <c r="D474" s="822" t="s">
        <v>3397</v>
      </c>
      <c r="E474" s="822" t="s">
        <v>3398</v>
      </c>
      <c r="F474" s="831">
        <v>4</v>
      </c>
      <c r="G474" s="831">
        <v>1150.5900000000001</v>
      </c>
      <c r="H474" s="827">
        <v>1</v>
      </c>
      <c r="I474" s="831"/>
      <c r="J474" s="831"/>
      <c r="K474" s="827">
        <v>0</v>
      </c>
      <c r="L474" s="831">
        <v>4</v>
      </c>
      <c r="M474" s="832">
        <v>1150.5900000000001</v>
      </c>
    </row>
    <row r="475" spans="1:13" ht="14.45" customHeight="1" x14ac:dyDescent="0.2">
      <c r="A475" s="821" t="s">
        <v>2427</v>
      </c>
      <c r="B475" s="822" t="s">
        <v>2096</v>
      </c>
      <c r="C475" s="822" t="s">
        <v>3491</v>
      </c>
      <c r="D475" s="822" t="s">
        <v>900</v>
      </c>
      <c r="E475" s="822" t="s">
        <v>3492</v>
      </c>
      <c r="F475" s="831">
        <v>1</v>
      </c>
      <c r="G475" s="831">
        <v>94.28</v>
      </c>
      <c r="H475" s="827">
        <v>1</v>
      </c>
      <c r="I475" s="831"/>
      <c r="J475" s="831"/>
      <c r="K475" s="827">
        <v>0</v>
      </c>
      <c r="L475" s="831">
        <v>1</v>
      </c>
      <c r="M475" s="832">
        <v>94.28</v>
      </c>
    </row>
    <row r="476" spans="1:13" ht="14.45" customHeight="1" x14ac:dyDescent="0.2">
      <c r="A476" s="821" t="s">
        <v>2427</v>
      </c>
      <c r="B476" s="822" t="s">
        <v>2096</v>
      </c>
      <c r="C476" s="822" t="s">
        <v>3493</v>
      </c>
      <c r="D476" s="822" t="s">
        <v>900</v>
      </c>
      <c r="E476" s="822" t="s">
        <v>901</v>
      </c>
      <c r="F476" s="831">
        <v>1</v>
      </c>
      <c r="G476" s="831">
        <v>115.33</v>
      </c>
      <c r="H476" s="827">
        <v>1</v>
      </c>
      <c r="I476" s="831"/>
      <c r="J476" s="831"/>
      <c r="K476" s="827">
        <v>0</v>
      </c>
      <c r="L476" s="831">
        <v>1</v>
      </c>
      <c r="M476" s="832">
        <v>115.33</v>
      </c>
    </row>
    <row r="477" spans="1:13" ht="14.45" customHeight="1" x14ac:dyDescent="0.2">
      <c r="A477" s="821" t="s">
        <v>2427</v>
      </c>
      <c r="B477" s="822" t="s">
        <v>2096</v>
      </c>
      <c r="C477" s="822" t="s">
        <v>2866</v>
      </c>
      <c r="D477" s="822" t="s">
        <v>900</v>
      </c>
      <c r="E477" s="822" t="s">
        <v>2106</v>
      </c>
      <c r="F477" s="831">
        <v>1</v>
      </c>
      <c r="G477" s="831">
        <v>49.08</v>
      </c>
      <c r="H477" s="827">
        <v>1</v>
      </c>
      <c r="I477" s="831"/>
      <c r="J477" s="831"/>
      <c r="K477" s="827">
        <v>0</v>
      </c>
      <c r="L477" s="831">
        <v>1</v>
      </c>
      <c r="M477" s="832">
        <v>49.08</v>
      </c>
    </row>
    <row r="478" spans="1:13" ht="14.45" customHeight="1" x14ac:dyDescent="0.2">
      <c r="A478" s="821" t="s">
        <v>2427</v>
      </c>
      <c r="B478" s="822" t="s">
        <v>2096</v>
      </c>
      <c r="C478" s="822" t="s">
        <v>2097</v>
      </c>
      <c r="D478" s="822" t="s">
        <v>2098</v>
      </c>
      <c r="E478" s="822" t="s">
        <v>2099</v>
      </c>
      <c r="F478" s="831"/>
      <c r="G478" s="831"/>
      <c r="H478" s="827">
        <v>0</v>
      </c>
      <c r="I478" s="831">
        <v>2</v>
      </c>
      <c r="J478" s="831">
        <v>252.54</v>
      </c>
      <c r="K478" s="827">
        <v>1</v>
      </c>
      <c r="L478" s="831">
        <v>2</v>
      </c>
      <c r="M478" s="832">
        <v>252.54</v>
      </c>
    </row>
    <row r="479" spans="1:13" ht="14.45" customHeight="1" x14ac:dyDescent="0.2">
      <c r="A479" s="821" t="s">
        <v>2427</v>
      </c>
      <c r="B479" s="822" t="s">
        <v>2096</v>
      </c>
      <c r="C479" s="822" t="s">
        <v>2297</v>
      </c>
      <c r="D479" s="822" t="s">
        <v>2098</v>
      </c>
      <c r="E479" s="822" t="s">
        <v>2298</v>
      </c>
      <c r="F479" s="831"/>
      <c r="G479" s="831"/>
      <c r="H479" s="827">
        <v>0</v>
      </c>
      <c r="I479" s="831">
        <v>1</v>
      </c>
      <c r="J479" s="831">
        <v>63.14</v>
      </c>
      <c r="K479" s="827">
        <v>1</v>
      </c>
      <c r="L479" s="831">
        <v>1</v>
      </c>
      <c r="M479" s="832">
        <v>63.14</v>
      </c>
    </row>
    <row r="480" spans="1:13" ht="14.45" customHeight="1" x14ac:dyDescent="0.2">
      <c r="A480" s="821" t="s">
        <v>2427</v>
      </c>
      <c r="B480" s="822" t="s">
        <v>2096</v>
      </c>
      <c r="C480" s="822" t="s">
        <v>2299</v>
      </c>
      <c r="D480" s="822" t="s">
        <v>2098</v>
      </c>
      <c r="E480" s="822" t="s">
        <v>2300</v>
      </c>
      <c r="F480" s="831"/>
      <c r="G480" s="831"/>
      <c r="H480" s="827">
        <v>0</v>
      </c>
      <c r="I480" s="831">
        <v>6</v>
      </c>
      <c r="J480" s="831">
        <v>294.47999999999996</v>
      </c>
      <c r="K480" s="827">
        <v>1</v>
      </c>
      <c r="L480" s="831">
        <v>6</v>
      </c>
      <c r="M480" s="832">
        <v>294.47999999999996</v>
      </c>
    </row>
    <row r="481" spans="1:13" ht="14.45" customHeight="1" x14ac:dyDescent="0.2">
      <c r="A481" s="821" t="s">
        <v>2427</v>
      </c>
      <c r="B481" s="822" t="s">
        <v>2096</v>
      </c>
      <c r="C481" s="822" t="s">
        <v>2105</v>
      </c>
      <c r="D481" s="822" t="s">
        <v>900</v>
      </c>
      <c r="E481" s="822" t="s">
        <v>2106</v>
      </c>
      <c r="F481" s="831"/>
      <c r="G481" s="831"/>
      <c r="H481" s="827">
        <v>0</v>
      </c>
      <c r="I481" s="831">
        <v>1</v>
      </c>
      <c r="J481" s="831">
        <v>49.08</v>
      </c>
      <c r="K481" s="827">
        <v>1</v>
      </c>
      <c r="L481" s="831">
        <v>1</v>
      </c>
      <c r="M481" s="832">
        <v>49.08</v>
      </c>
    </row>
    <row r="482" spans="1:13" ht="14.45" customHeight="1" x14ac:dyDescent="0.2">
      <c r="A482" s="821" t="s">
        <v>2427</v>
      </c>
      <c r="B482" s="822" t="s">
        <v>2096</v>
      </c>
      <c r="C482" s="822" t="s">
        <v>2104</v>
      </c>
      <c r="D482" s="822" t="s">
        <v>900</v>
      </c>
      <c r="E482" s="822" t="s">
        <v>901</v>
      </c>
      <c r="F482" s="831"/>
      <c r="G482" s="831"/>
      <c r="H482" s="827">
        <v>0</v>
      </c>
      <c r="I482" s="831">
        <v>1</v>
      </c>
      <c r="J482" s="831">
        <v>115.33</v>
      </c>
      <c r="K482" s="827">
        <v>1</v>
      </c>
      <c r="L482" s="831">
        <v>1</v>
      </c>
      <c r="M482" s="832">
        <v>115.33</v>
      </c>
    </row>
    <row r="483" spans="1:13" ht="14.45" customHeight="1" x14ac:dyDescent="0.2">
      <c r="A483" s="821" t="s">
        <v>2427</v>
      </c>
      <c r="B483" s="822" t="s">
        <v>2113</v>
      </c>
      <c r="C483" s="822" t="s">
        <v>2117</v>
      </c>
      <c r="D483" s="822" t="s">
        <v>1346</v>
      </c>
      <c r="E483" s="822" t="s">
        <v>2118</v>
      </c>
      <c r="F483" s="831"/>
      <c r="G483" s="831"/>
      <c r="H483" s="827">
        <v>0</v>
      </c>
      <c r="I483" s="831">
        <v>2</v>
      </c>
      <c r="J483" s="831">
        <v>308.72000000000003</v>
      </c>
      <c r="K483" s="827">
        <v>1</v>
      </c>
      <c r="L483" s="831">
        <v>2</v>
      </c>
      <c r="M483" s="832">
        <v>308.72000000000003</v>
      </c>
    </row>
    <row r="484" spans="1:13" ht="14.45" customHeight="1" x14ac:dyDescent="0.2">
      <c r="A484" s="821" t="s">
        <v>2427</v>
      </c>
      <c r="B484" s="822" t="s">
        <v>2306</v>
      </c>
      <c r="C484" s="822" t="s">
        <v>2307</v>
      </c>
      <c r="D484" s="822" t="s">
        <v>2308</v>
      </c>
      <c r="E484" s="822" t="s">
        <v>2309</v>
      </c>
      <c r="F484" s="831"/>
      <c r="G484" s="831"/>
      <c r="H484" s="827">
        <v>0</v>
      </c>
      <c r="I484" s="831">
        <v>10</v>
      </c>
      <c r="J484" s="831">
        <v>1069.72</v>
      </c>
      <c r="K484" s="827">
        <v>1</v>
      </c>
      <c r="L484" s="831">
        <v>10</v>
      </c>
      <c r="M484" s="832">
        <v>1069.72</v>
      </c>
    </row>
    <row r="485" spans="1:13" ht="14.45" customHeight="1" x14ac:dyDescent="0.2">
      <c r="A485" s="821" t="s">
        <v>2427</v>
      </c>
      <c r="B485" s="822" t="s">
        <v>2164</v>
      </c>
      <c r="C485" s="822" t="s">
        <v>2165</v>
      </c>
      <c r="D485" s="822" t="s">
        <v>1014</v>
      </c>
      <c r="E485" s="822" t="s">
        <v>2166</v>
      </c>
      <c r="F485" s="831"/>
      <c r="G485" s="831"/>
      <c r="H485" s="827">
        <v>0</v>
      </c>
      <c r="I485" s="831">
        <v>1</v>
      </c>
      <c r="J485" s="831">
        <v>386.73</v>
      </c>
      <c r="K485" s="827">
        <v>1</v>
      </c>
      <c r="L485" s="831">
        <v>1</v>
      </c>
      <c r="M485" s="832">
        <v>386.73</v>
      </c>
    </row>
    <row r="486" spans="1:13" ht="14.45" customHeight="1" x14ac:dyDescent="0.2">
      <c r="A486" s="821" t="s">
        <v>2427</v>
      </c>
      <c r="B486" s="822" t="s">
        <v>2164</v>
      </c>
      <c r="C486" s="822" t="s">
        <v>2167</v>
      </c>
      <c r="D486" s="822" t="s">
        <v>1014</v>
      </c>
      <c r="E486" s="822" t="s">
        <v>2168</v>
      </c>
      <c r="F486" s="831"/>
      <c r="G486" s="831"/>
      <c r="H486" s="827">
        <v>0</v>
      </c>
      <c r="I486" s="831">
        <v>45</v>
      </c>
      <c r="J486" s="831">
        <v>34805.25</v>
      </c>
      <c r="K486" s="827">
        <v>1</v>
      </c>
      <c r="L486" s="831">
        <v>45</v>
      </c>
      <c r="M486" s="832">
        <v>34805.25</v>
      </c>
    </row>
    <row r="487" spans="1:13" ht="14.45" customHeight="1" x14ac:dyDescent="0.2">
      <c r="A487" s="821" t="s">
        <v>2427</v>
      </c>
      <c r="B487" s="822" t="s">
        <v>2169</v>
      </c>
      <c r="C487" s="822" t="s">
        <v>2170</v>
      </c>
      <c r="D487" s="822" t="s">
        <v>661</v>
      </c>
      <c r="E487" s="822" t="s">
        <v>658</v>
      </c>
      <c r="F487" s="831"/>
      <c r="G487" s="831"/>
      <c r="H487" s="827">
        <v>0</v>
      </c>
      <c r="I487" s="831">
        <v>12</v>
      </c>
      <c r="J487" s="831">
        <v>870.59999999999991</v>
      </c>
      <c r="K487" s="827">
        <v>1</v>
      </c>
      <c r="L487" s="831">
        <v>12</v>
      </c>
      <c r="M487" s="832">
        <v>870.59999999999991</v>
      </c>
    </row>
    <row r="488" spans="1:13" ht="14.45" customHeight="1" x14ac:dyDescent="0.2">
      <c r="A488" s="821" t="s">
        <v>2427</v>
      </c>
      <c r="B488" s="822" t="s">
        <v>2169</v>
      </c>
      <c r="C488" s="822" t="s">
        <v>2171</v>
      </c>
      <c r="D488" s="822" t="s">
        <v>661</v>
      </c>
      <c r="E488" s="822" t="s">
        <v>662</v>
      </c>
      <c r="F488" s="831"/>
      <c r="G488" s="831"/>
      <c r="H488" s="827">
        <v>0</v>
      </c>
      <c r="I488" s="831">
        <v>15</v>
      </c>
      <c r="J488" s="831">
        <v>979.2</v>
      </c>
      <c r="K488" s="827">
        <v>1</v>
      </c>
      <c r="L488" s="831">
        <v>15</v>
      </c>
      <c r="M488" s="832">
        <v>979.2</v>
      </c>
    </row>
    <row r="489" spans="1:13" ht="14.45" customHeight="1" x14ac:dyDescent="0.2">
      <c r="A489" s="821" t="s">
        <v>2427</v>
      </c>
      <c r="B489" s="822" t="s">
        <v>2169</v>
      </c>
      <c r="C489" s="822" t="s">
        <v>3125</v>
      </c>
      <c r="D489" s="822" t="s">
        <v>661</v>
      </c>
      <c r="E489" s="822" t="s">
        <v>2931</v>
      </c>
      <c r="F489" s="831"/>
      <c r="G489" s="831"/>
      <c r="H489" s="827">
        <v>0</v>
      </c>
      <c r="I489" s="831">
        <v>2</v>
      </c>
      <c r="J489" s="831">
        <v>43.52</v>
      </c>
      <c r="K489" s="827">
        <v>1</v>
      </c>
      <c r="L489" s="831">
        <v>2</v>
      </c>
      <c r="M489" s="832">
        <v>43.52</v>
      </c>
    </row>
    <row r="490" spans="1:13" ht="14.45" customHeight="1" x14ac:dyDescent="0.2">
      <c r="A490" s="821" t="s">
        <v>2427</v>
      </c>
      <c r="B490" s="822" t="s">
        <v>2176</v>
      </c>
      <c r="C490" s="822" t="s">
        <v>2177</v>
      </c>
      <c r="D490" s="822" t="s">
        <v>1137</v>
      </c>
      <c r="E490" s="822" t="s">
        <v>1139</v>
      </c>
      <c r="F490" s="831"/>
      <c r="G490" s="831"/>
      <c r="H490" s="827"/>
      <c r="I490" s="831">
        <v>31</v>
      </c>
      <c r="J490" s="831">
        <v>0</v>
      </c>
      <c r="K490" s="827"/>
      <c r="L490" s="831">
        <v>31</v>
      </c>
      <c r="M490" s="832">
        <v>0</v>
      </c>
    </row>
    <row r="491" spans="1:13" ht="14.45" customHeight="1" x14ac:dyDescent="0.2">
      <c r="A491" s="821" t="s">
        <v>2427</v>
      </c>
      <c r="B491" s="822" t="s">
        <v>2186</v>
      </c>
      <c r="C491" s="822" t="s">
        <v>2341</v>
      </c>
      <c r="D491" s="822" t="s">
        <v>2191</v>
      </c>
      <c r="E491" s="822" t="s">
        <v>2342</v>
      </c>
      <c r="F491" s="831"/>
      <c r="G491" s="831"/>
      <c r="H491" s="827">
        <v>0</v>
      </c>
      <c r="I491" s="831">
        <v>4</v>
      </c>
      <c r="J491" s="831">
        <v>1465.24</v>
      </c>
      <c r="K491" s="827">
        <v>1</v>
      </c>
      <c r="L491" s="831">
        <v>4</v>
      </c>
      <c r="M491" s="832">
        <v>1465.24</v>
      </c>
    </row>
    <row r="492" spans="1:13" ht="14.45" customHeight="1" x14ac:dyDescent="0.2">
      <c r="A492" s="821" t="s">
        <v>2427</v>
      </c>
      <c r="B492" s="822" t="s">
        <v>2208</v>
      </c>
      <c r="C492" s="822" t="s">
        <v>3127</v>
      </c>
      <c r="D492" s="822" t="s">
        <v>3128</v>
      </c>
      <c r="E492" s="822" t="s">
        <v>2213</v>
      </c>
      <c r="F492" s="831">
        <v>6</v>
      </c>
      <c r="G492" s="831">
        <v>70.260000000000005</v>
      </c>
      <c r="H492" s="827">
        <v>1</v>
      </c>
      <c r="I492" s="831"/>
      <c r="J492" s="831"/>
      <c r="K492" s="827">
        <v>0</v>
      </c>
      <c r="L492" s="831">
        <v>6</v>
      </c>
      <c r="M492" s="832">
        <v>70.260000000000005</v>
      </c>
    </row>
    <row r="493" spans="1:13" ht="14.45" customHeight="1" x14ac:dyDescent="0.2">
      <c r="A493" s="821" t="s">
        <v>2427</v>
      </c>
      <c r="B493" s="822" t="s">
        <v>2208</v>
      </c>
      <c r="C493" s="822" t="s">
        <v>2209</v>
      </c>
      <c r="D493" s="822" t="s">
        <v>2210</v>
      </c>
      <c r="E493" s="822" t="s">
        <v>2211</v>
      </c>
      <c r="F493" s="831"/>
      <c r="G493" s="831"/>
      <c r="H493" s="827">
        <v>0</v>
      </c>
      <c r="I493" s="831">
        <v>4</v>
      </c>
      <c r="J493" s="831">
        <v>93.6</v>
      </c>
      <c r="K493" s="827">
        <v>1</v>
      </c>
      <c r="L493" s="831">
        <v>4</v>
      </c>
      <c r="M493" s="832">
        <v>93.6</v>
      </c>
    </row>
    <row r="494" spans="1:13" ht="14.45" customHeight="1" x14ac:dyDescent="0.2">
      <c r="A494" s="821" t="s">
        <v>2427</v>
      </c>
      <c r="B494" s="822" t="s">
        <v>2208</v>
      </c>
      <c r="C494" s="822" t="s">
        <v>2574</v>
      </c>
      <c r="D494" s="822" t="s">
        <v>2210</v>
      </c>
      <c r="E494" s="822" t="s">
        <v>2575</v>
      </c>
      <c r="F494" s="831"/>
      <c r="G494" s="831"/>
      <c r="H494" s="827">
        <v>0</v>
      </c>
      <c r="I494" s="831">
        <v>2</v>
      </c>
      <c r="J494" s="831">
        <v>93.62</v>
      </c>
      <c r="K494" s="827">
        <v>1</v>
      </c>
      <c r="L494" s="831">
        <v>2</v>
      </c>
      <c r="M494" s="832">
        <v>93.62</v>
      </c>
    </row>
    <row r="495" spans="1:13" ht="14.45" customHeight="1" x14ac:dyDescent="0.2">
      <c r="A495" s="821" t="s">
        <v>2427</v>
      </c>
      <c r="B495" s="822" t="s">
        <v>2208</v>
      </c>
      <c r="C495" s="822" t="s">
        <v>2475</v>
      </c>
      <c r="D495" s="822" t="s">
        <v>2476</v>
      </c>
      <c r="E495" s="822" t="s">
        <v>2213</v>
      </c>
      <c r="F495" s="831">
        <v>7</v>
      </c>
      <c r="G495" s="831">
        <v>81.97</v>
      </c>
      <c r="H495" s="827">
        <v>1</v>
      </c>
      <c r="I495" s="831"/>
      <c r="J495" s="831"/>
      <c r="K495" s="827">
        <v>0</v>
      </c>
      <c r="L495" s="831">
        <v>7</v>
      </c>
      <c r="M495" s="832">
        <v>81.97</v>
      </c>
    </row>
    <row r="496" spans="1:13" ht="14.45" customHeight="1" x14ac:dyDescent="0.2">
      <c r="A496" s="821" t="s">
        <v>2427</v>
      </c>
      <c r="B496" s="822" t="s">
        <v>2208</v>
      </c>
      <c r="C496" s="822" t="s">
        <v>2212</v>
      </c>
      <c r="D496" s="822" t="s">
        <v>2210</v>
      </c>
      <c r="E496" s="822" t="s">
        <v>2213</v>
      </c>
      <c r="F496" s="831"/>
      <c r="G496" s="831"/>
      <c r="H496" s="827">
        <v>0</v>
      </c>
      <c r="I496" s="831">
        <v>12</v>
      </c>
      <c r="J496" s="831">
        <v>140.51999999999998</v>
      </c>
      <c r="K496" s="827">
        <v>1</v>
      </c>
      <c r="L496" s="831">
        <v>12</v>
      </c>
      <c r="M496" s="832">
        <v>140.51999999999998</v>
      </c>
    </row>
    <row r="497" spans="1:13" ht="14.45" customHeight="1" x14ac:dyDescent="0.2">
      <c r="A497" s="821" t="s">
        <v>2427</v>
      </c>
      <c r="B497" s="822" t="s">
        <v>2221</v>
      </c>
      <c r="C497" s="822" t="s">
        <v>3439</v>
      </c>
      <c r="D497" s="822" t="s">
        <v>3440</v>
      </c>
      <c r="E497" s="822" t="s">
        <v>2223</v>
      </c>
      <c r="F497" s="831">
        <v>10</v>
      </c>
      <c r="G497" s="831">
        <v>0</v>
      </c>
      <c r="H497" s="827"/>
      <c r="I497" s="831"/>
      <c r="J497" s="831"/>
      <c r="K497" s="827"/>
      <c r="L497" s="831">
        <v>10</v>
      </c>
      <c r="M497" s="832">
        <v>0</v>
      </c>
    </row>
    <row r="498" spans="1:13" ht="14.45" customHeight="1" x14ac:dyDescent="0.2">
      <c r="A498" s="821" t="s">
        <v>2427</v>
      </c>
      <c r="B498" s="822" t="s">
        <v>2221</v>
      </c>
      <c r="C498" s="822" t="s">
        <v>2224</v>
      </c>
      <c r="D498" s="822" t="s">
        <v>1321</v>
      </c>
      <c r="E498" s="822" t="s">
        <v>2225</v>
      </c>
      <c r="F498" s="831"/>
      <c r="G498" s="831"/>
      <c r="H498" s="827"/>
      <c r="I498" s="831">
        <v>16</v>
      </c>
      <c r="J498" s="831">
        <v>0</v>
      </c>
      <c r="K498" s="827"/>
      <c r="L498" s="831">
        <v>16</v>
      </c>
      <c r="M498" s="832">
        <v>0</v>
      </c>
    </row>
    <row r="499" spans="1:13" ht="14.45" customHeight="1" x14ac:dyDescent="0.2">
      <c r="A499" s="821" t="s">
        <v>2427</v>
      </c>
      <c r="B499" s="822" t="s">
        <v>2221</v>
      </c>
      <c r="C499" s="822" t="s">
        <v>2222</v>
      </c>
      <c r="D499" s="822" t="s">
        <v>1321</v>
      </c>
      <c r="E499" s="822" t="s">
        <v>2223</v>
      </c>
      <c r="F499" s="831"/>
      <c r="G499" s="831"/>
      <c r="H499" s="827"/>
      <c r="I499" s="831">
        <v>1</v>
      </c>
      <c r="J499" s="831">
        <v>0</v>
      </c>
      <c r="K499" s="827"/>
      <c r="L499" s="831">
        <v>1</v>
      </c>
      <c r="M499" s="832">
        <v>0</v>
      </c>
    </row>
    <row r="500" spans="1:13" ht="14.45" customHeight="1" x14ac:dyDescent="0.2">
      <c r="A500" s="821" t="s">
        <v>2427</v>
      </c>
      <c r="B500" s="822" t="s">
        <v>2221</v>
      </c>
      <c r="C500" s="822" t="s">
        <v>3443</v>
      </c>
      <c r="D500" s="822" t="s">
        <v>3440</v>
      </c>
      <c r="E500" s="822" t="s">
        <v>3160</v>
      </c>
      <c r="F500" s="831">
        <v>5</v>
      </c>
      <c r="G500" s="831">
        <v>0</v>
      </c>
      <c r="H500" s="827"/>
      <c r="I500" s="831"/>
      <c r="J500" s="831"/>
      <c r="K500" s="827"/>
      <c r="L500" s="831">
        <v>5</v>
      </c>
      <c r="M500" s="832">
        <v>0</v>
      </c>
    </row>
    <row r="501" spans="1:13" ht="14.45" customHeight="1" x14ac:dyDescent="0.2">
      <c r="A501" s="821" t="s">
        <v>2427</v>
      </c>
      <c r="B501" s="822" t="s">
        <v>2226</v>
      </c>
      <c r="C501" s="822" t="s">
        <v>3361</v>
      </c>
      <c r="D501" s="822" t="s">
        <v>2228</v>
      </c>
      <c r="E501" s="822" t="s">
        <v>1542</v>
      </c>
      <c r="F501" s="831">
        <v>3</v>
      </c>
      <c r="G501" s="831">
        <v>1317.42</v>
      </c>
      <c r="H501" s="827">
        <v>1</v>
      </c>
      <c r="I501" s="831"/>
      <c r="J501" s="831"/>
      <c r="K501" s="827">
        <v>0</v>
      </c>
      <c r="L501" s="831">
        <v>3</v>
      </c>
      <c r="M501" s="832">
        <v>1317.42</v>
      </c>
    </row>
    <row r="502" spans="1:13" ht="14.45" customHeight="1" x14ac:dyDescent="0.2">
      <c r="A502" s="821" t="s">
        <v>2427</v>
      </c>
      <c r="B502" s="822" t="s">
        <v>2226</v>
      </c>
      <c r="C502" s="822" t="s">
        <v>2227</v>
      </c>
      <c r="D502" s="822" t="s">
        <v>2228</v>
      </c>
      <c r="E502" s="822" t="s">
        <v>2229</v>
      </c>
      <c r="F502" s="831"/>
      <c r="G502" s="831"/>
      <c r="H502" s="827">
        <v>0</v>
      </c>
      <c r="I502" s="831">
        <v>8</v>
      </c>
      <c r="J502" s="831">
        <v>983.68</v>
      </c>
      <c r="K502" s="827">
        <v>1</v>
      </c>
      <c r="L502" s="831">
        <v>8</v>
      </c>
      <c r="M502" s="832">
        <v>983.68</v>
      </c>
    </row>
    <row r="503" spans="1:13" ht="14.45" customHeight="1" x14ac:dyDescent="0.2">
      <c r="A503" s="821" t="s">
        <v>2427</v>
      </c>
      <c r="B503" s="822" t="s">
        <v>3906</v>
      </c>
      <c r="C503" s="822" t="s">
        <v>3290</v>
      </c>
      <c r="D503" s="822" t="s">
        <v>3291</v>
      </c>
      <c r="E503" s="822" t="s">
        <v>3292</v>
      </c>
      <c r="F503" s="831"/>
      <c r="G503" s="831"/>
      <c r="H503" s="827">
        <v>0</v>
      </c>
      <c r="I503" s="831">
        <v>6</v>
      </c>
      <c r="J503" s="831">
        <v>847.5</v>
      </c>
      <c r="K503" s="827">
        <v>1</v>
      </c>
      <c r="L503" s="831">
        <v>6</v>
      </c>
      <c r="M503" s="832">
        <v>847.5</v>
      </c>
    </row>
    <row r="504" spans="1:13" ht="14.45" customHeight="1" x14ac:dyDescent="0.2">
      <c r="A504" s="821" t="s">
        <v>2427</v>
      </c>
      <c r="B504" s="822" t="s">
        <v>2245</v>
      </c>
      <c r="C504" s="822" t="s">
        <v>3454</v>
      </c>
      <c r="D504" s="822" t="s">
        <v>1200</v>
      </c>
      <c r="E504" s="822" t="s">
        <v>3455</v>
      </c>
      <c r="F504" s="831">
        <v>1</v>
      </c>
      <c r="G504" s="831">
        <v>473.71</v>
      </c>
      <c r="H504" s="827">
        <v>1</v>
      </c>
      <c r="I504" s="831"/>
      <c r="J504" s="831"/>
      <c r="K504" s="827">
        <v>0</v>
      </c>
      <c r="L504" s="831">
        <v>1</v>
      </c>
      <c r="M504" s="832">
        <v>473.71</v>
      </c>
    </row>
    <row r="505" spans="1:13" ht="14.45" customHeight="1" x14ac:dyDescent="0.2">
      <c r="A505" s="821" t="s">
        <v>2427</v>
      </c>
      <c r="B505" s="822" t="s">
        <v>3885</v>
      </c>
      <c r="C505" s="822" t="s">
        <v>3169</v>
      </c>
      <c r="D505" s="822" t="s">
        <v>3170</v>
      </c>
      <c r="E505" s="822" t="s">
        <v>3152</v>
      </c>
      <c r="F505" s="831">
        <v>1</v>
      </c>
      <c r="G505" s="831">
        <v>176.32</v>
      </c>
      <c r="H505" s="827">
        <v>1</v>
      </c>
      <c r="I505" s="831"/>
      <c r="J505" s="831"/>
      <c r="K505" s="827">
        <v>0</v>
      </c>
      <c r="L505" s="831">
        <v>1</v>
      </c>
      <c r="M505" s="832">
        <v>176.32</v>
      </c>
    </row>
    <row r="506" spans="1:13" ht="14.45" customHeight="1" x14ac:dyDescent="0.2">
      <c r="A506" s="821" t="s">
        <v>2427</v>
      </c>
      <c r="B506" s="822" t="s">
        <v>3885</v>
      </c>
      <c r="C506" s="822" t="s">
        <v>2618</v>
      </c>
      <c r="D506" s="822" t="s">
        <v>2619</v>
      </c>
      <c r="E506" s="822" t="s">
        <v>2620</v>
      </c>
      <c r="F506" s="831"/>
      <c r="G506" s="831"/>
      <c r="H506" s="827">
        <v>0</v>
      </c>
      <c r="I506" s="831">
        <v>6</v>
      </c>
      <c r="J506" s="831">
        <v>1057.9199999999998</v>
      </c>
      <c r="K506" s="827">
        <v>1</v>
      </c>
      <c r="L506" s="831">
        <v>6</v>
      </c>
      <c r="M506" s="832">
        <v>1057.9199999999998</v>
      </c>
    </row>
    <row r="507" spans="1:13" ht="14.45" customHeight="1" x14ac:dyDescent="0.2">
      <c r="A507" s="821" t="s">
        <v>2427</v>
      </c>
      <c r="B507" s="822" t="s">
        <v>3885</v>
      </c>
      <c r="C507" s="822" t="s">
        <v>3171</v>
      </c>
      <c r="D507" s="822" t="s">
        <v>2619</v>
      </c>
      <c r="E507" s="822" t="s">
        <v>3172</v>
      </c>
      <c r="F507" s="831"/>
      <c r="G507" s="831"/>
      <c r="H507" s="827">
        <v>0</v>
      </c>
      <c r="I507" s="831">
        <v>1</v>
      </c>
      <c r="J507" s="831">
        <v>97.96</v>
      </c>
      <c r="K507" s="827">
        <v>1</v>
      </c>
      <c r="L507" s="831">
        <v>1</v>
      </c>
      <c r="M507" s="832">
        <v>97.96</v>
      </c>
    </row>
    <row r="508" spans="1:13" ht="14.45" customHeight="1" x14ac:dyDescent="0.2">
      <c r="A508" s="821" t="s">
        <v>2427</v>
      </c>
      <c r="B508" s="822" t="s">
        <v>1968</v>
      </c>
      <c r="C508" s="822" t="s">
        <v>1972</v>
      </c>
      <c r="D508" s="822" t="s">
        <v>1970</v>
      </c>
      <c r="E508" s="822" t="s">
        <v>1973</v>
      </c>
      <c r="F508" s="831"/>
      <c r="G508" s="831"/>
      <c r="H508" s="827">
        <v>0</v>
      </c>
      <c r="I508" s="831">
        <v>113</v>
      </c>
      <c r="J508" s="831">
        <v>204271.81999999998</v>
      </c>
      <c r="K508" s="827">
        <v>1</v>
      </c>
      <c r="L508" s="831">
        <v>113</v>
      </c>
      <c r="M508" s="832">
        <v>204271.81999999998</v>
      </c>
    </row>
    <row r="509" spans="1:13" ht="14.45" customHeight="1" x14ac:dyDescent="0.2">
      <c r="A509" s="821" t="s">
        <v>2427</v>
      </c>
      <c r="B509" s="822" t="s">
        <v>1968</v>
      </c>
      <c r="C509" s="822" t="s">
        <v>2831</v>
      </c>
      <c r="D509" s="822" t="s">
        <v>1970</v>
      </c>
      <c r="E509" s="822" t="s">
        <v>2832</v>
      </c>
      <c r="F509" s="831"/>
      <c r="G509" s="831"/>
      <c r="H509" s="827">
        <v>0</v>
      </c>
      <c r="I509" s="831">
        <v>1</v>
      </c>
      <c r="J509" s="831">
        <v>4961.1400000000003</v>
      </c>
      <c r="K509" s="827">
        <v>1</v>
      </c>
      <c r="L509" s="831">
        <v>1</v>
      </c>
      <c r="M509" s="832">
        <v>4961.1400000000003</v>
      </c>
    </row>
    <row r="510" spans="1:13" ht="14.45" customHeight="1" x14ac:dyDescent="0.2">
      <c r="A510" s="821" t="s">
        <v>2427</v>
      </c>
      <c r="B510" s="822" t="s">
        <v>1968</v>
      </c>
      <c r="C510" s="822" t="s">
        <v>1969</v>
      </c>
      <c r="D510" s="822" t="s">
        <v>1970</v>
      </c>
      <c r="E510" s="822" t="s">
        <v>1971</v>
      </c>
      <c r="F510" s="831"/>
      <c r="G510" s="831"/>
      <c r="H510" s="827">
        <v>0</v>
      </c>
      <c r="I510" s="831">
        <v>4</v>
      </c>
      <c r="J510" s="831">
        <v>10679</v>
      </c>
      <c r="K510" s="827">
        <v>1</v>
      </c>
      <c r="L510" s="831">
        <v>4</v>
      </c>
      <c r="M510" s="832">
        <v>10679</v>
      </c>
    </row>
    <row r="511" spans="1:13" ht="14.45" customHeight="1" x14ac:dyDescent="0.2">
      <c r="A511" s="821" t="s">
        <v>2427</v>
      </c>
      <c r="B511" s="822" t="s">
        <v>1968</v>
      </c>
      <c r="C511" s="822" t="s">
        <v>3448</v>
      </c>
      <c r="D511" s="822" t="s">
        <v>1970</v>
      </c>
      <c r="E511" s="822" t="s">
        <v>3449</v>
      </c>
      <c r="F511" s="831"/>
      <c r="G511" s="831"/>
      <c r="H511" s="827">
        <v>0</v>
      </c>
      <c r="I511" s="831">
        <v>6</v>
      </c>
      <c r="J511" s="831">
        <v>9269.94</v>
      </c>
      <c r="K511" s="827">
        <v>1</v>
      </c>
      <c r="L511" s="831">
        <v>6</v>
      </c>
      <c r="M511" s="832">
        <v>9269.94</v>
      </c>
    </row>
    <row r="512" spans="1:13" ht="14.45" customHeight="1" x14ac:dyDescent="0.2">
      <c r="A512" s="821" t="s">
        <v>2427</v>
      </c>
      <c r="B512" s="822" t="s">
        <v>1911</v>
      </c>
      <c r="C512" s="822" t="s">
        <v>2844</v>
      </c>
      <c r="D512" s="822" t="s">
        <v>1030</v>
      </c>
      <c r="E512" s="822" t="s">
        <v>2845</v>
      </c>
      <c r="F512" s="831"/>
      <c r="G512" s="831"/>
      <c r="H512" s="827">
        <v>0</v>
      </c>
      <c r="I512" s="831">
        <v>6</v>
      </c>
      <c r="J512" s="831">
        <v>2484.42</v>
      </c>
      <c r="K512" s="827">
        <v>1</v>
      </c>
      <c r="L512" s="831">
        <v>6</v>
      </c>
      <c r="M512" s="832">
        <v>2484.42</v>
      </c>
    </row>
    <row r="513" spans="1:13" ht="14.45" customHeight="1" x14ac:dyDescent="0.2">
      <c r="A513" s="821" t="s">
        <v>2427</v>
      </c>
      <c r="B513" s="822" t="s">
        <v>3895</v>
      </c>
      <c r="C513" s="822" t="s">
        <v>3475</v>
      </c>
      <c r="D513" s="822" t="s">
        <v>3084</v>
      </c>
      <c r="E513" s="822" t="s">
        <v>3476</v>
      </c>
      <c r="F513" s="831">
        <v>2</v>
      </c>
      <c r="G513" s="831">
        <v>5088.17</v>
      </c>
      <c r="H513" s="827">
        <v>1</v>
      </c>
      <c r="I513" s="831"/>
      <c r="J513" s="831"/>
      <c r="K513" s="827">
        <v>0</v>
      </c>
      <c r="L513" s="831">
        <v>2</v>
      </c>
      <c r="M513" s="832">
        <v>5088.17</v>
      </c>
    </row>
    <row r="514" spans="1:13" ht="14.45" customHeight="1" x14ac:dyDescent="0.2">
      <c r="A514" s="821" t="s">
        <v>2427</v>
      </c>
      <c r="B514" s="822" t="s">
        <v>3895</v>
      </c>
      <c r="C514" s="822" t="s">
        <v>3477</v>
      </c>
      <c r="D514" s="822" t="s">
        <v>3084</v>
      </c>
      <c r="E514" s="822" t="s">
        <v>3085</v>
      </c>
      <c r="F514" s="831">
        <v>2</v>
      </c>
      <c r="G514" s="831">
        <v>7936.1</v>
      </c>
      <c r="H514" s="827">
        <v>1</v>
      </c>
      <c r="I514" s="831"/>
      <c r="J514" s="831"/>
      <c r="K514" s="827">
        <v>0</v>
      </c>
      <c r="L514" s="831">
        <v>2</v>
      </c>
      <c r="M514" s="832">
        <v>7936.1</v>
      </c>
    </row>
    <row r="515" spans="1:13" ht="14.45" customHeight="1" x14ac:dyDescent="0.2">
      <c r="A515" s="821" t="s">
        <v>2427</v>
      </c>
      <c r="B515" s="822" t="s">
        <v>3895</v>
      </c>
      <c r="C515" s="822" t="s">
        <v>3478</v>
      </c>
      <c r="D515" s="822" t="s">
        <v>3479</v>
      </c>
      <c r="E515" s="822" t="s">
        <v>3480</v>
      </c>
      <c r="F515" s="831"/>
      <c r="G515" s="831"/>
      <c r="H515" s="827">
        <v>0</v>
      </c>
      <c r="I515" s="831">
        <v>6</v>
      </c>
      <c r="J515" s="831">
        <v>2070.12</v>
      </c>
      <c r="K515" s="827">
        <v>1</v>
      </c>
      <c r="L515" s="831">
        <v>6</v>
      </c>
      <c r="M515" s="832">
        <v>2070.12</v>
      </c>
    </row>
    <row r="516" spans="1:13" ht="14.45" customHeight="1" x14ac:dyDescent="0.2">
      <c r="A516" s="821" t="s">
        <v>2427</v>
      </c>
      <c r="B516" s="822" t="s">
        <v>3907</v>
      </c>
      <c r="C516" s="822" t="s">
        <v>3501</v>
      </c>
      <c r="D516" s="822" t="s">
        <v>3502</v>
      </c>
      <c r="E516" s="822" t="s">
        <v>3503</v>
      </c>
      <c r="F516" s="831">
        <v>2</v>
      </c>
      <c r="G516" s="831">
        <v>2552.8000000000002</v>
      </c>
      <c r="H516" s="827">
        <v>1</v>
      </c>
      <c r="I516" s="831"/>
      <c r="J516" s="831"/>
      <c r="K516" s="827">
        <v>0</v>
      </c>
      <c r="L516" s="831">
        <v>2</v>
      </c>
      <c r="M516" s="832">
        <v>2552.8000000000002</v>
      </c>
    </row>
    <row r="517" spans="1:13" ht="14.45" customHeight="1" x14ac:dyDescent="0.2">
      <c r="A517" s="821" t="s">
        <v>2428</v>
      </c>
      <c r="B517" s="822" t="s">
        <v>3898</v>
      </c>
      <c r="C517" s="822" t="s">
        <v>2914</v>
      </c>
      <c r="D517" s="822" t="s">
        <v>2915</v>
      </c>
      <c r="E517" s="822" t="s">
        <v>2916</v>
      </c>
      <c r="F517" s="831"/>
      <c r="G517" s="831"/>
      <c r="H517" s="827">
        <v>0</v>
      </c>
      <c r="I517" s="831">
        <v>2</v>
      </c>
      <c r="J517" s="831">
        <v>230.54</v>
      </c>
      <c r="K517" s="827">
        <v>1</v>
      </c>
      <c r="L517" s="831">
        <v>2</v>
      </c>
      <c r="M517" s="832">
        <v>230.54</v>
      </c>
    </row>
    <row r="518" spans="1:13" ht="14.45" customHeight="1" x14ac:dyDescent="0.2">
      <c r="A518" s="821" t="s">
        <v>2428</v>
      </c>
      <c r="B518" s="822" t="s">
        <v>1947</v>
      </c>
      <c r="C518" s="822" t="s">
        <v>1956</v>
      </c>
      <c r="D518" s="822" t="s">
        <v>927</v>
      </c>
      <c r="E518" s="822" t="s">
        <v>1957</v>
      </c>
      <c r="F518" s="831"/>
      <c r="G518" s="831"/>
      <c r="H518" s="827">
        <v>0</v>
      </c>
      <c r="I518" s="831">
        <v>1</v>
      </c>
      <c r="J518" s="831">
        <v>736.33</v>
      </c>
      <c r="K518" s="827">
        <v>1</v>
      </c>
      <c r="L518" s="831">
        <v>1</v>
      </c>
      <c r="M518" s="832">
        <v>736.33</v>
      </c>
    </row>
    <row r="519" spans="1:13" ht="14.45" customHeight="1" x14ac:dyDescent="0.2">
      <c r="A519" s="821" t="s">
        <v>2428</v>
      </c>
      <c r="B519" s="822" t="s">
        <v>2096</v>
      </c>
      <c r="C519" s="822" t="s">
        <v>2299</v>
      </c>
      <c r="D519" s="822" t="s">
        <v>2098</v>
      </c>
      <c r="E519" s="822" t="s">
        <v>2300</v>
      </c>
      <c r="F519" s="831"/>
      <c r="G519" s="831"/>
      <c r="H519" s="827">
        <v>0</v>
      </c>
      <c r="I519" s="831">
        <v>1</v>
      </c>
      <c r="J519" s="831">
        <v>49.08</v>
      </c>
      <c r="K519" s="827">
        <v>1</v>
      </c>
      <c r="L519" s="831">
        <v>1</v>
      </c>
      <c r="M519" s="832">
        <v>49.08</v>
      </c>
    </row>
    <row r="520" spans="1:13" ht="14.45" customHeight="1" x14ac:dyDescent="0.2">
      <c r="A520" s="821" t="s">
        <v>2428</v>
      </c>
      <c r="B520" s="822" t="s">
        <v>2226</v>
      </c>
      <c r="C520" s="822" t="s">
        <v>2227</v>
      </c>
      <c r="D520" s="822" t="s">
        <v>2228</v>
      </c>
      <c r="E520" s="822" t="s">
        <v>2229</v>
      </c>
      <c r="F520" s="831"/>
      <c r="G520" s="831"/>
      <c r="H520" s="827">
        <v>0</v>
      </c>
      <c r="I520" s="831">
        <v>3</v>
      </c>
      <c r="J520" s="831">
        <v>368.88</v>
      </c>
      <c r="K520" s="827">
        <v>1</v>
      </c>
      <c r="L520" s="831">
        <v>3</v>
      </c>
      <c r="M520" s="832">
        <v>368.88</v>
      </c>
    </row>
    <row r="521" spans="1:13" ht="14.45" customHeight="1" x14ac:dyDescent="0.2">
      <c r="A521" s="821" t="s">
        <v>2428</v>
      </c>
      <c r="B521" s="822" t="s">
        <v>2226</v>
      </c>
      <c r="C521" s="822" t="s">
        <v>3540</v>
      </c>
      <c r="D521" s="822" t="s">
        <v>3541</v>
      </c>
      <c r="E521" s="822" t="s">
        <v>1542</v>
      </c>
      <c r="F521" s="831"/>
      <c r="G521" s="831"/>
      <c r="H521" s="827">
        <v>0</v>
      </c>
      <c r="I521" s="831">
        <v>1</v>
      </c>
      <c r="J521" s="831">
        <v>439.98</v>
      </c>
      <c r="K521" s="827">
        <v>1</v>
      </c>
      <c r="L521" s="831">
        <v>1</v>
      </c>
      <c r="M521" s="832">
        <v>439.98</v>
      </c>
    </row>
    <row r="522" spans="1:13" ht="14.45" customHeight="1" x14ac:dyDescent="0.2">
      <c r="A522" s="821" t="s">
        <v>2428</v>
      </c>
      <c r="B522" s="822" t="s">
        <v>2226</v>
      </c>
      <c r="C522" s="822" t="s">
        <v>3542</v>
      </c>
      <c r="D522" s="822" t="s">
        <v>3541</v>
      </c>
      <c r="E522" s="822" t="s">
        <v>3543</v>
      </c>
      <c r="F522" s="831"/>
      <c r="G522" s="831"/>
      <c r="H522" s="827">
        <v>0</v>
      </c>
      <c r="I522" s="831">
        <v>1</v>
      </c>
      <c r="J522" s="831">
        <v>879.97</v>
      </c>
      <c r="K522" s="827">
        <v>1</v>
      </c>
      <c r="L522" s="831">
        <v>1</v>
      </c>
      <c r="M522" s="832">
        <v>879.97</v>
      </c>
    </row>
    <row r="523" spans="1:13" ht="14.45" customHeight="1" x14ac:dyDescent="0.2">
      <c r="A523" s="821" t="s">
        <v>2428</v>
      </c>
      <c r="B523" s="822" t="s">
        <v>2352</v>
      </c>
      <c r="C523" s="822" t="s">
        <v>3529</v>
      </c>
      <c r="D523" s="822" t="s">
        <v>2354</v>
      </c>
      <c r="E523" s="822" t="s">
        <v>3530</v>
      </c>
      <c r="F523" s="831"/>
      <c r="G523" s="831"/>
      <c r="H523" s="827">
        <v>0</v>
      </c>
      <c r="I523" s="831">
        <v>1</v>
      </c>
      <c r="J523" s="831">
        <v>245.9</v>
      </c>
      <c r="K523" s="827">
        <v>1</v>
      </c>
      <c r="L523" s="831">
        <v>1</v>
      </c>
      <c r="M523" s="832">
        <v>245.9</v>
      </c>
    </row>
    <row r="524" spans="1:13" ht="14.45" customHeight="1" x14ac:dyDescent="0.2">
      <c r="A524" s="821" t="s">
        <v>2428</v>
      </c>
      <c r="B524" s="822" t="s">
        <v>1968</v>
      </c>
      <c r="C524" s="822" t="s">
        <v>1972</v>
      </c>
      <c r="D524" s="822" t="s">
        <v>1970</v>
      </c>
      <c r="E524" s="822" t="s">
        <v>1973</v>
      </c>
      <c r="F524" s="831"/>
      <c r="G524" s="831"/>
      <c r="H524" s="827">
        <v>0</v>
      </c>
      <c r="I524" s="831">
        <v>1</v>
      </c>
      <c r="J524" s="831">
        <v>1906.97</v>
      </c>
      <c r="K524" s="827">
        <v>1</v>
      </c>
      <c r="L524" s="831">
        <v>1</v>
      </c>
      <c r="M524" s="832">
        <v>1906.97</v>
      </c>
    </row>
    <row r="525" spans="1:13" ht="14.45" customHeight="1" x14ac:dyDescent="0.2">
      <c r="A525" s="821" t="s">
        <v>2428</v>
      </c>
      <c r="B525" s="822" t="s">
        <v>1968</v>
      </c>
      <c r="C525" s="822" t="s">
        <v>2831</v>
      </c>
      <c r="D525" s="822" t="s">
        <v>1970</v>
      </c>
      <c r="E525" s="822" t="s">
        <v>2832</v>
      </c>
      <c r="F525" s="831"/>
      <c r="G525" s="831"/>
      <c r="H525" s="827">
        <v>0</v>
      </c>
      <c r="I525" s="831">
        <v>1</v>
      </c>
      <c r="J525" s="831">
        <v>4961.1400000000003</v>
      </c>
      <c r="K525" s="827">
        <v>1</v>
      </c>
      <c r="L525" s="831">
        <v>1</v>
      </c>
      <c r="M525" s="832">
        <v>4961.1400000000003</v>
      </c>
    </row>
    <row r="526" spans="1:13" ht="14.45" customHeight="1" x14ac:dyDescent="0.2">
      <c r="A526" s="821" t="s">
        <v>2428</v>
      </c>
      <c r="B526" s="822" t="s">
        <v>1911</v>
      </c>
      <c r="C526" s="822" t="s">
        <v>1912</v>
      </c>
      <c r="D526" s="822" t="s">
        <v>1030</v>
      </c>
      <c r="E526" s="822" t="s">
        <v>1913</v>
      </c>
      <c r="F526" s="831"/>
      <c r="G526" s="831"/>
      <c r="H526" s="827">
        <v>0</v>
      </c>
      <c r="I526" s="831">
        <v>1</v>
      </c>
      <c r="J526" s="831">
        <v>165.63</v>
      </c>
      <c r="K526" s="827">
        <v>1</v>
      </c>
      <c r="L526" s="831">
        <v>1</v>
      </c>
      <c r="M526" s="832">
        <v>165.63</v>
      </c>
    </row>
    <row r="527" spans="1:13" ht="14.45" customHeight="1" x14ac:dyDescent="0.2">
      <c r="A527" s="821" t="s">
        <v>2430</v>
      </c>
      <c r="B527" s="822" t="s">
        <v>1906</v>
      </c>
      <c r="C527" s="822" t="s">
        <v>2530</v>
      </c>
      <c r="D527" s="822" t="s">
        <v>788</v>
      </c>
      <c r="E527" s="822" t="s">
        <v>2531</v>
      </c>
      <c r="F527" s="831"/>
      <c r="G527" s="831"/>
      <c r="H527" s="827">
        <v>0</v>
      </c>
      <c r="I527" s="831">
        <v>1</v>
      </c>
      <c r="J527" s="831">
        <v>13.68</v>
      </c>
      <c r="K527" s="827">
        <v>1</v>
      </c>
      <c r="L527" s="831">
        <v>1</v>
      </c>
      <c r="M527" s="832">
        <v>13.68</v>
      </c>
    </row>
    <row r="528" spans="1:13" ht="14.45" customHeight="1" x14ac:dyDescent="0.2">
      <c r="A528" s="821" t="s">
        <v>2430</v>
      </c>
      <c r="B528" s="822" t="s">
        <v>1919</v>
      </c>
      <c r="C528" s="822" t="s">
        <v>3560</v>
      </c>
      <c r="D528" s="822" t="s">
        <v>3561</v>
      </c>
      <c r="E528" s="822" t="s">
        <v>1922</v>
      </c>
      <c r="F528" s="831">
        <v>1</v>
      </c>
      <c r="G528" s="831">
        <v>86.41</v>
      </c>
      <c r="H528" s="827">
        <v>1</v>
      </c>
      <c r="I528" s="831"/>
      <c r="J528" s="831"/>
      <c r="K528" s="827">
        <v>0</v>
      </c>
      <c r="L528" s="831">
        <v>1</v>
      </c>
      <c r="M528" s="832">
        <v>86.41</v>
      </c>
    </row>
    <row r="529" spans="1:13" ht="14.45" customHeight="1" x14ac:dyDescent="0.2">
      <c r="A529" s="821" t="s">
        <v>2430</v>
      </c>
      <c r="B529" s="822" t="s">
        <v>3908</v>
      </c>
      <c r="C529" s="822" t="s">
        <v>3564</v>
      </c>
      <c r="D529" s="822" t="s">
        <v>3332</v>
      </c>
      <c r="E529" s="822" t="s">
        <v>3565</v>
      </c>
      <c r="F529" s="831"/>
      <c r="G529" s="831"/>
      <c r="H529" s="827">
        <v>0</v>
      </c>
      <c r="I529" s="831">
        <v>3</v>
      </c>
      <c r="J529" s="831">
        <v>960.62999999999988</v>
      </c>
      <c r="K529" s="827">
        <v>1</v>
      </c>
      <c r="L529" s="831">
        <v>3</v>
      </c>
      <c r="M529" s="832">
        <v>960.62999999999988</v>
      </c>
    </row>
    <row r="530" spans="1:13" ht="14.45" customHeight="1" x14ac:dyDescent="0.2">
      <c r="A530" s="821" t="s">
        <v>2430</v>
      </c>
      <c r="B530" s="822" t="s">
        <v>1990</v>
      </c>
      <c r="C530" s="822" t="s">
        <v>1993</v>
      </c>
      <c r="D530" s="822" t="s">
        <v>1994</v>
      </c>
      <c r="E530" s="822" t="s">
        <v>1995</v>
      </c>
      <c r="F530" s="831"/>
      <c r="G530" s="831"/>
      <c r="H530" s="827">
        <v>0</v>
      </c>
      <c r="I530" s="831">
        <v>2</v>
      </c>
      <c r="J530" s="831">
        <v>85.02</v>
      </c>
      <c r="K530" s="827">
        <v>1</v>
      </c>
      <c r="L530" s="831">
        <v>2</v>
      </c>
      <c r="M530" s="832">
        <v>85.02</v>
      </c>
    </row>
    <row r="531" spans="1:13" ht="14.45" customHeight="1" x14ac:dyDescent="0.2">
      <c r="A531" s="821" t="s">
        <v>2430</v>
      </c>
      <c r="B531" s="822" t="s">
        <v>2010</v>
      </c>
      <c r="C531" s="822" t="s">
        <v>3019</v>
      </c>
      <c r="D531" s="822" t="s">
        <v>712</v>
      </c>
      <c r="E531" s="822" t="s">
        <v>2014</v>
      </c>
      <c r="F531" s="831">
        <v>1</v>
      </c>
      <c r="G531" s="831">
        <v>35.11</v>
      </c>
      <c r="H531" s="827">
        <v>1</v>
      </c>
      <c r="I531" s="831"/>
      <c r="J531" s="831"/>
      <c r="K531" s="827">
        <v>0</v>
      </c>
      <c r="L531" s="831">
        <v>1</v>
      </c>
      <c r="M531" s="832">
        <v>35.11</v>
      </c>
    </row>
    <row r="532" spans="1:13" ht="14.45" customHeight="1" x14ac:dyDescent="0.2">
      <c r="A532" s="821" t="s">
        <v>2430</v>
      </c>
      <c r="B532" s="822" t="s">
        <v>2025</v>
      </c>
      <c r="C532" s="822" t="s">
        <v>2490</v>
      </c>
      <c r="D532" s="822" t="s">
        <v>2491</v>
      </c>
      <c r="E532" s="822" t="s">
        <v>736</v>
      </c>
      <c r="F532" s="831">
        <v>2</v>
      </c>
      <c r="G532" s="831">
        <v>70.22</v>
      </c>
      <c r="H532" s="827">
        <v>1</v>
      </c>
      <c r="I532" s="831"/>
      <c r="J532" s="831"/>
      <c r="K532" s="827">
        <v>0</v>
      </c>
      <c r="L532" s="831">
        <v>2</v>
      </c>
      <c r="M532" s="832">
        <v>70.22</v>
      </c>
    </row>
    <row r="533" spans="1:13" ht="14.45" customHeight="1" x14ac:dyDescent="0.2">
      <c r="A533" s="821" t="s">
        <v>2430</v>
      </c>
      <c r="B533" s="822" t="s">
        <v>2025</v>
      </c>
      <c r="C533" s="822" t="s">
        <v>2031</v>
      </c>
      <c r="D533" s="822" t="s">
        <v>731</v>
      </c>
      <c r="E533" s="822" t="s">
        <v>734</v>
      </c>
      <c r="F533" s="831"/>
      <c r="G533" s="831"/>
      <c r="H533" s="827">
        <v>0</v>
      </c>
      <c r="I533" s="831">
        <v>2</v>
      </c>
      <c r="J533" s="831">
        <v>35.119999999999997</v>
      </c>
      <c r="K533" s="827">
        <v>1</v>
      </c>
      <c r="L533" s="831">
        <v>2</v>
      </c>
      <c r="M533" s="832">
        <v>35.119999999999997</v>
      </c>
    </row>
    <row r="534" spans="1:13" ht="14.45" customHeight="1" x14ac:dyDescent="0.2">
      <c r="A534" s="821" t="s">
        <v>2430</v>
      </c>
      <c r="B534" s="822" t="s">
        <v>2025</v>
      </c>
      <c r="C534" s="822" t="s">
        <v>2032</v>
      </c>
      <c r="D534" s="822" t="s">
        <v>731</v>
      </c>
      <c r="E534" s="822" t="s">
        <v>736</v>
      </c>
      <c r="F534" s="831"/>
      <c r="G534" s="831"/>
      <c r="H534" s="827">
        <v>0</v>
      </c>
      <c r="I534" s="831">
        <v>2</v>
      </c>
      <c r="J534" s="831">
        <v>70.22</v>
      </c>
      <c r="K534" s="827">
        <v>1</v>
      </c>
      <c r="L534" s="831">
        <v>2</v>
      </c>
      <c r="M534" s="832">
        <v>70.22</v>
      </c>
    </row>
    <row r="535" spans="1:13" ht="14.45" customHeight="1" x14ac:dyDescent="0.2">
      <c r="A535" s="821" t="s">
        <v>2430</v>
      </c>
      <c r="B535" s="822" t="s">
        <v>2037</v>
      </c>
      <c r="C535" s="822" t="s">
        <v>2576</v>
      </c>
      <c r="D535" s="822" t="s">
        <v>2039</v>
      </c>
      <c r="E535" s="822" t="s">
        <v>2060</v>
      </c>
      <c r="F535" s="831"/>
      <c r="G535" s="831"/>
      <c r="H535" s="827">
        <v>0</v>
      </c>
      <c r="I535" s="831">
        <v>1</v>
      </c>
      <c r="J535" s="831">
        <v>31.09</v>
      </c>
      <c r="K535" s="827">
        <v>1</v>
      </c>
      <c r="L535" s="831">
        <v>1</v>
      </c>
      <c r="M535" s="832">
        <v>31.09</v>
      </c>
    </row>
    <row r="536" spans="1:13" ht="14.45" customHeight="1" x14ac:dyDescent="0.2">
      <c r="A536" s="821" t="s">
        <v>2430</v>
      </c>
      <c r="B536" s="822" t="s">
        <v>2049</v>
      </c>
      <c r="C536" s="822" t="s">
        <v>2446</v>
      </c>
      <c r="D536" s="822" t="s">
        <v>1170</v>
      </c>
      <c r="E536" s="822" t="s">
        <v>736</v>
      </c>
      <c r="F536" s="831"/>
      <c r="G536" s="831"/>
      <c r="H536" s="827">
        <v>0</v>
      </c>
      <c r="I536" s="831">
        <v>3</v>
      </c>
      <c r="J536" s="831">
        <v>103.41</v>
      </c>
      <c r="K536" s="827">
        <v>1</v>
      </c>
      <c r="L536" s="831">
        <v>3</v>
      </c>
      <c r="M536" s="832">
        <v>103.41</v>
      </c>
    </row>
    <row r="537" spans="1:13" ht="14.45" customHeight="1" x14ac:dyDescent="0.2">
      <c r="A537" s="821" t="s">
        <v>2430</v>
      </c>
      <c r="B537" s="822" t="s">
        <v>2071</v>
      </c>
      <c r="C537" s="822" t="s">
        <v>2921</v>
      </c>
      <c r="D537" s="822" t="s">
        <v>1074</v>
      </c>
      <c r="E537" s="822" t="s">
        <v>2922</v>
      </c>
      <c r="F537" s="831"/>
      <c r="G537" s="831"/>
      <c r="H537" s="827">
        <v>0</v>
      </c>
      <c r="I537" s="831">
        <v>1</v>
      </c>
      <c r="J537" s="831">
        <v>39.549999999999997</v>
      </c>
      <c r="K537" s="827">
        <v>1</v>
      </c>
      <c r="L537" s="831">
        <v>1</v>
      </c>
      <c r="M537" s="832">
        <v>39.549999999999997</v>
      </c>
    </row>
    <row r="538" spans="1:13" ht="14.45" customHeight="1" x14ac:dyDescent="0.2">
      <c r="A538" s="821" t="s">
        <v>2430</v>
      </c>
      <c r="B538" s="822" t="s">
        <v>2076</v>
      </c>
      <c r="C538" s="822" t="s">
        <v>2077</v>
      </c>
      <c r="D538" s="822" t="s">
        <v>2078</v>
      </c>
      <c r="E538" s="822" t="s">
        <v>2079</v>
      </c>
      <c r="F538" s="831"/>
      <c r="G538" s="831"/>
      <c r="H538" s="827">
        <v>0</v>
      </c>
      <c r="I538" s="831">
        <v>3</v>
      </c>
      <c r="J538" s="831">
        <v>391.53</v>
      </c>
      <c r="K538" s="827">
        <v>1</v>
      </c>
      <c r="L538" s="831">
        <v>3</v>
      </c>
      <c r="M538" s="832">
        <v>391.53</v>
      </c>
    </row>
    <row r="539" spans="1:13" ht="14.45" customHeight="1" x14ac:dyDescent="0.2">
      <c r="A539" s="821" t="s">
        <v>2430</v>
      </c>
      <c r="B539" s="822" t="s">
        <v>2221</v>
      </c>
      <c r="C539" s="822" t="s">
        <v>3568</v>
      </c>
      <c r="D539" s="822" t="s">
        <v>3569</v>
      </c>
      <c r="E539" s="822" t="s">
        <v>2223</v>
      </c>
      <c r="F539" s="831">
        <v>3</v>
      </c>
      <c r="G539" s="831">
        <v>0</v>
      </c>
      <c r="H539" s="827"/>
      <c r="I539" s="831"/>
      <c r="J539" s="831"/>
      <c r="K539" s="827"/>
      <c r="L539" s="831">
        <v>3</v>
      </c>
      <c r="M539" s="832">
        <v>0</v>
      </c>
    </row>
    <row r="540" spans="1:13" ht="14.45" customHeight="1" x14ac:dyDescent="0.2">
      <c r="A540" s="821" t="s">
        <v>2430</v>
      </c>
      <c r="B540" s="822" t="s">
        <v>2253</v>
      </c>
      <c r="C540" s="822" t="s">
        <v>2255</v>
      </c>
      <c r="D540" s="822" t="s">
        <v>1109</v>
      </c>
      <c r="E540" s="822" t="s">
        <v>2256</v>
      </c>
      <c r="F540" s="831"/>
      <c r="G540" s="831"/>
      <c r="H540" s="827"/>
      <c r="I540" s="831">
        <v>1</v>
      </c>
      <c r="J540" s="831">
        <v>0</v>
      </c>
      <c r="K540" s="827"/>
      <c r="L540" s="831">
        <v>1</v>
      </c>
      <c r="M540" s="832">
        <v>0</v>
      </c>
    </row>
    <row r="541" spans="1:13" ht="14.45" customHeight="1" x14ac:dyDescent="0.2">
      <c r="A541" s="821" t="s">
        <v>2430</v>
      </c>
      <c r="B541" s="822" t="s">
        <v>2261</v>
      </c>
      <c r="C541" s="822" t="s">
        <v>2358</v>
      </c>
      <c r="D541" s="822" t="s">
        <v>1316</v>
      </c>
      <c r="E541" s="822" t="s">
        <v>732</v>
      </c>
      <c r="F541" s="831"/>
      <c r="G541" s="831"/>
      <c r="H541" s="827">
        <v>0</v>
      </c>
      <c r="I541" s="831">
        <v>1</v>
      </c>
      <c r="J541" s="831">
        <v>58.77</v>
      </c>
      <c r="K541" s="827">
        <v>1</v>
      </c>
      <c r="L541" s="831">
        <v>1</v>
      </c>
      <c r="M541" s="832">
        <v>58.77</v>
      </c>
    </row>
    <row r="542" spans="1:13" ht="14.45" customHeight="1" x14ac:dyDescent="0.2">
      <c r="A542" s="821" t="s">
        <v>2430</v>
      </c>
      <c r="B542" s="822" t="s">
        <v>1968</v>
      </c>
      <c r="C542" s="822" t="s">
        <v>1972</v>
      </c>
      <c r="D542" s="822" t="s">
        <v>1970</v>
      </c>
      <c r="E542" s="822" t="s">
        <v>1973</v>
      </c>
      <c r="F542" s="831"/>
      <c r="G542" s="831"/>
      <c r="H542" s="827">
        <v>0</v>
      </c>
      <c r="I542" s="831">
        <v>1</v>
      </c>
      <c r="J542" s="831">
        <v>1771.84</v>
      </c>
      <c r="K542" s="827">
        <v>1</v>
      </c>
      <c r="L542" s="831">
        <v>1</v>
      </c>
      <c r="M542" s="832">
        <v>1771.84</v>
      </c>
    </row>
    <row r="543" spans="1:13" ht="14.45" customHeight="1" x14ac:dyDescent="0.2">
      <c r="A543" s="821" t="s">
        <v>2430</v>
      </c>
      <c r="B543" s="822" t="s">
        <v>3889</v>
      </c>
      <c r="C543" s="822" t="s">
        <v>2850</v>
      </c>
      <c r="D543" s="822" t="s">
        <v>3089</v>
      </c>
      <c r="E543" s="822"/>
      <c r="F543" s="831">
        <v>1</v>
      </c>
      <c r="G543" s="831">
        <v>16.77</v>
      </c>
      <c r="H543" s="827">
        <v>1</v>
      </c>
      <c r="I543" s="831"/>
      <c r="J543" s="831"/>
      <c r="K543" s="827">
        <v>0</v>
      </c>
      <c r="L543" s="831">
        <v>1</v>
      </c>
      <c r="M543" s="832">
        <v>16.77</v>
      </c>
    </row>
    <row r="544" spans="1:13" ht="14.45" customHeight="1" x14ac:dyDescent="0.2">
      <c r="A544" s="821" t="s">
        <v>2431</v>
      </c>
      <c r="B544" s="822" t="s">
        <v>2025</v>
      </c>
      <c r="C544" s="822" t="s">
        <v>2490</v>
      </c>
      <c r="D544" s="822" t="s">
        <v>2491</v>
      </c>
      <c r="E544" s="822" t="s">
        <v>736</v>
      </c>
      <c r="F544" s="831">
        <v>1</v>
      </c>
      <c r="G544" s="831">
        <v>35.11</v>
      </c>
      <c r="H544" s="827">
        <v>1</v>
      </c>
      <c r="I544" s="831"/>
      <c r="J544" s="831"/>
      <c r="K544" s="827">
        <v>0</v>
      </c>
      <c r="L544" s="831">
        <v>1</v>
      </c>
      <c r="M544" s="832">
        <v>35.11</v>
      </c>
    </row>
    <row r="545" spans="1:13" ht="14.45" customHeight="1" x14ac:dyDescent="0.2">
      <c r="A545" s="821" t="s">
        <v>2431</v>
      </c>
      <c r="B545" s="822" t="s">
        <v>2025</v>
      </c>
      <c r="C545" s="822" t="s">
        <v>2031</v>
      </c>
      <c r="D545" s="822" t="s">
        <v>731</v>
      </c>
      <c r="E545" s="822" t="s">
        <v>734</v>
      </c>
      <c r="F545" s="831"/>
      <c r="G545" s="831"/>
      <c r="H545" s="827">
        <v>0</v>
      </c>
      <c r="I545" s="831">
        <v>1</v>
      </c>
      <c r="J545" s="831">
        <v>17.559999999999999</v>
      </c>
      <c r="K545" s="827">
        <v>1</v>
      </c>
      <c r="L545" s="831">
        <v>1</v>
      </c>
      <c r="M545" s="832">
        <v>17.559999999999999</v>
      </c>
    </row>
    <row r="546" spans="1:13" ht="14.45" customHeight="1" x14ac:dyDescent="0.2">
      <c r="A546" s="821" t="s">
        <v>2431</v>
      </c>
      <c r="B546" s="822" t="s">
        <v>2049</v>
      </c>
      <c r="C546" s="822" t="s">
        <v>2446</v>
      </c>
      <c r="D546" s="822" t="s">
        <v>1170</v>
      </c>
      <c r="E546" s="822" t="s">
        <v>736</v>
      </c>
      <c r="F546" s="831"/>
      <c r="G546" s="831"/>
      <c r="H546" s="827">
        <v>0</v>
      </c>
      <c r="I546" s="831">
        <v>1</v>
      </c>
      <c r="J546" s="831">
        <v>34.47</v>
      </c>
      <c r="K546" s="827">
        <v>1</v>
      </c>
      <c r="L546" s="831">
        <v>1</v>
      </c>
      <c r="M546" s="832">
        <v>34.47</v>
      </c>
    </row>
    <row r="547" spans="1:13" ht="14.45" customHeight="1" x14ac:dyDescent="0.2">
      <c r="A547" s="821" t="s">
        <v>2431</v>
      </c>
      <c r="B547" s="822" t="s">
        <v>2096</v>
      </c>
      <c r="C547" s="822" t="s">
        <v>2097</v>
      </c>
      <c r="D547" s="822" t="s">
        <v>2098</v>
      </c>
      <c r="E547" s="822" t="s">
        <v>2099</v>
      </c>
      <c r="F547" s="831"/>
      <c r="G547" s="831"/>
      <c r="H547" s="827">
        <v>0</v>
      </c>
      <c r="I547" s="831">
        <v>1</v>
      </c>
      <c r="J547" s="831">
        <v>126.27</v>
      </c>
      <c r="K547" s="827">
        <v>1</v>
      </c>
      <c r="L547" s="831">
        <v>1</v>
      </c>
      <c r="M547" s="832">
        <v>126.27</v>
      </c>
    </row>
    <row r="548" spans="1:13" ht="14.45" customHeight="1" x14ac:dyDescent="0.2">
      <c r="A548" s="821" t="s">
        <v>2431</v>
      </c>
      <c r="B548" s="822" t="s">
        <v>2113</v>
      </c>
      <c r="C548" s="822" t="s">
        <v>2448</v>
      </c>
      <c r="D548" s="822" t="s">
        <v>2449</v>
      </c>
      <c r="E548" s="822" t="s">
        <v>2450</v>
      </c>
      <c r="F548" s="831">
        <v>1</v>
      </c>
      <c r="G548" s="831">
        <v>154.36000000000001</v>
      </c>
      <c r="H548" s="827">
        <v>1</v>
      </c>
      <c r="I548" s="831"/>
      <c r="J548" s="831"/>
      <c r="K548" s="827">
        <v>0</v>
      </c>
      <c r="L548" s="831">
        <v>1</v>
      </c>
      <c r="M548" s="832">
        <v>154.36000000000001</v>
      </c>
    </row>
    <row r="549" spans="1:13" ht="14.45" customHeight="1" x14ac:dyDescent="0.2">
      <c r="A549" s="821" t="s">
        <v>2431</v>
      </c>
      <c r="B549" s="822" t="s">
        <v>2328</v>
      </c>
      <c r="C549" s="822" t="s">
        <v>2598</v>
      </c>
      <c r="D549" s="822" t="s">
        <v>1541</v>
      </c>
      <c r="E549" s="822" t="s">
        <v>2599</v>
      </c>
      <c r="F549" s="831"/>
      <c r="G549" s="831"/>
      <c r="H549" s="827">
        <v>0</v>
      </c>
      <c r="I549" s="831">
        <v>3</v>
      </c>
      <c r="J549" s="831">
        <v>553.95000000000005</v>
      </c>
      <c r="K549" s="827">
        <v>1</v>
      </c>
      <c r="L549" s="831">
        <v>3</v>
      </c>
      <c r="M549" s="832">
        <v>553.95000000000005</v>
      </c>
    </row>
    <row r="550" spans="1:13" ht="14.45" customHeight="1" x14ac:dyDescent="0.2">
      <c r="A550" s="821" t="s">
        <v>2431</v>
      </c>
      <c r="B550" s="822" t="s">
        <v>2221</v>
      </c>
      <c r="C550" s="822" t="s">
        <v>2222</v>
      </c>
      <c r="D550" s="822" t="s">
        <v>1321</v>
      </c>
      <c r="E550" s="822" t="s">
        <v>2223</v>
      </c>
      <c r="F550" s="831"/>
      <c r="G550" s="831"/>
      <c r="H550" s="827"/>
      <c r="I550" s="831">
        <v>1</v>
      </c>
      <c r="J550" s="831">
        <v>0</v>
      </c>
      <c r="K550" s="827"/>
      <c r="L550" s="831">
        <v>1</v>
      </c>
      <c r="M550" s="832">
        <v>0</v>
      </c>
    </row>
    <row r="551" spans="1:13" ht="14.45" customHeight="1" x14ac:dyDescent="0.2">
      <c r="A551" s="821" t="s">
        <v>2432</v>
      </c>
      <c r="B551" s="822" t="s">
        <v>1906</v>
      </c>
      <c r="C551" s="822" t="s">
        <v>2530</v>
      </c>
      <c r="D551" s="822" t="s">
        <v>788</v>
      </c>
      <c r="E551" s="822" t="s">
        <v>2531</v>
      </c>
      <c r="F551" s="831"/>
      <c r="G551" s="831"/>
      <c r="H551" s="827">
        <v>0</v>
      </c>
      <c r="I551" s="831">
        <v>3</v>
      </c>
      <c r="J551" s="831">
        <v>56.17</v>
      </c>
      <c r="K551" s="827">
        <v>1</v>
      </c>
      <c r="L551" s="831">
        <v>3</v>
      </c>
      <c r="M551" s="832">
        <v>56.17</v>
      </c>
    </row>
    <row r="552" spans="1:13" ht="14.45" customHeight="1" x14ac:dyDescent="0.2">
      <c r="A552" s="821" t="s">
        <v>2432</v>
      </c>
      <c r="B552" s="822" t="s">
        <v>1906</v>
      </c>
      <c r="C552" s="822" t="s">
        <v>3580</v>
      </c>
      <c r="D552" s="822" t="s">
        <v>3581</v>
      </c>
      <c r="E552" s="822" t="s">
        <v>3582</v>
      </c>
      <c r="F552" s="831">
        <v>1</v>
      </c>
      <c r="G552" s="831">
        <v>28.81</v>
      </c>
      <c r="H552" s="827">
        <v>1</v>
      </c>
      <c r="I552" s="831"/>
      <c r="J552" s="831"/>
      <c r="K552" s="827">
        <v>0</v>
      </c>
      <c r="L552" s="831">
        <v>1</v>
      </c>
      <c r="M552" s="832">
        <v>28.81</v>
      </c>
    </row>
    <row r="553" spans="1:13" ht="14.45" customHeight="1" x14ac:dyDescent="0.2">
      <c r="A553" s="821" t="s">
        <v>2432</v>
      </c>
      <c r="B553" s="822" t="s">
        <v>1933</v>
      </c>
      <c r="C553" s="822" t="s">
        <v>1934</v>
      </c>
      <c r="D553" s="822" t="s">
        <v>1935</v>
      </c>
      <c r="E553" s="822" t="s">
        <v>1936</v>
      </c>
      <c r="F553" s="831"/>
      <c r="G553" s="831"/>
      <c r="H553" s="827">
        <v>0</v>
      </c>
      <c r="I553" s="831">
        <v>1</v>
      </c>
      <c r="J553" s="831">
        <v>93.75</v>
      </c>
      <c r="K553" s="827">
        <v>1</v>
      </c>
      <c r="L553" s="831">
        <v>1</v>
      </c>
      <c r="M553" s="832">
        <v>93.75</v>
      </c>
    </row>
    <row r="554" spans="1:13" ht="14.45" customHeight="1" x14ac:dyDescent="0.2">
      <c r="A554" s="821" t="s">
        <v>2432</v>
      </c>
      <c r="B554" s="822" t="s">
        <v>1933</v>
      </c>
      <c r="C554" s="822" t="s">
        <v>1937</v>
      </c>
      <c r="D554" s="822" t="s">
        <v>1935</v>
      </c>
      <c r="E554" s="822" t="s">
        <v>1938</v>
      </c>
      <c r="F554" s="831"/>
      <c r="G554" s="831"/>
      <c r="H554" s="827">
        <v>0</v>
      </c>
      <c r="I554" s="831">
        <v>8</v>
      </c>
      <c r="J554" s="831">
        <v>1477.92</v>
      </c>
      <c r="K554" s="827">
        <v>1</v>
      </c>
      <c r="L554" s="831">
        <v>8</v>
      </c>
      <c r="M554" s="832">
        <v>1477.92</v>
      </c>
    </row>
    <row r="555" spans="1:13" ht="14.45" customHeight="1" x14ac:dyDescent="0.2">
      <c r="A555" s="821" t="s">
        <v>2432</v>
      </c>
      <c r="B555" s="822" t="s">
        <v>1947</v>
      </c>
      <c r="C555" s="822" t="s">
        <v>1948</v>
      </c>
      <c r="D555" s="822" t="s">
        <v>933</v>
      </c>
      <c r="E555" s="822" t="s">
        <v>1949</v>
      </c>
      <c r="F555" s="831"/>
      <c r="G555" s="831"/>
      <c r="H555" s="827">
        <v>0</v>
      </c>
      <c r="I555" s="831">
        <v>1</v>
      </c>
      <c r="J555" s="831">
        <v>1385.62</v>
      </c>
      <c r="K555" s="827">
        <v>1</v>
      </c>
      <c r="L555" s="831">
        <v>1</v>
      </c>
      <c r="M555" s="832">
        <v>1385.62</v>
      </c>
    </row>
    <row r="556" spans="1:13" ht="14.45" customHeight="1" x14ac:dyDescent="0.2">
      <c r="A556" s="821" t="s">
        <v>2432</v>
      </c>
      <c r="B556" s="822" t="s">
        <v>1947</v>
      </c>
      <c r="C556" s="822" t="s">
        <v>1956</v>
      </c>
      <c r="D556" s="822" t="s">
        <v>927</v>
      </c>
      <c r="E556" s="822" t="s">
        <v>1957</v>
      </c>
      <c r="F556" s="831"/>
      <c r="G556" s="831"/>
      <c r="H556" s="827">
        <v>0</v>
      </c>
      <c r="I556" s="831">
        <v>3</v>
      </c>
      <c r="J556" s="831">
        <v>2208.9900000000002</v>
      </c>
      <c r="K556" s="827">
        <v>1</v>
      </c>
      <c r="L556" s="831">
        <v>3</v>
      </c>
      <c r="M556" s="832">
        <v>2208.9900000000002</v>
      </c>
    </row>
    <row r="557" spans="1:13" ht="14.45" customHeight="1" x14ac:dyDescent="0.2">
      <c r="A557" s="821" t="s">
        <v>2432</v>
      </c>
      <c r="B557" s="822" t="s">
        <v>1947</v>
      </c>
      <c r="C557" s="822" t="s">
        <v>1952</v>
      </c>
      <c r="D557" s="822" t="s">
        <v>927</v>
      </c>
      <c r="E557" s="822" t="s">
        <v>1953</v>
      </c>
      <c r="F557" s="831"/>
      <c r="G557" s="831"/>
      <c r="H557" s="827">
        <v>0</v>
      </c>
      <c r="I557" s="831">
        <v>1</v>
      </c>
      <c r="J557" s="831">
        <v>923.74</v>
      </c>
      <c r="K557" s="827">
        <v>1</v>
      </c>
      <c r="L557" s="831">
        <v>1</v>
      </c>
      <c r="M557" s="832">
        <v>923.74</v>
      </c>
    </row>
    <row r="558" spans="1:13" ht="14.45" customHeight="1" x14ac:dyDescent="0.2">
      <c r="A558" s="821" t="s">
        <v>2432</v>
      </c>
      <c r="B558" s="822" t="s">
        <v>1962</v>
      </c>
      <c r="C558" s="822" t="s">
        <v>1963</v>
      </c>
      <c r="D558" s="822" t="s">
        <v>1964</v>
      </c>
      <c r="E558" s="822" t="s">
        <v>1965</v>
      </c>
      <c r="F558" s="831"/>
      <c r="G558" s="831"/>
      <c r="H558" s="827">
        <v>0</v>
      </c>
      <c r="I558" s="831">
        <v>3</v>
      </c>
      <c r="J558" s="831">
        <v>280.29000000000002</v>
      </c>
      <c r="K558" s="827">
        <v>1</v>
      </c>
      <c r="L558" s="831">
        <v>3</v>
      </c>
      <c r="M558" s="832">
        <v>280.29000000000002</v>
      </c>
    </row>
    <row r="559" spans="1:13" ht="14.45" customHeight="1" x14ac:dyDescent="0.2">
      <c r="A559" s="821" t="s">
        <v>2432</v>
      </c>
      <c r="B559" s="822" t="s">
        <v>1962</v>
      </c>
      <c r="C559" s="822" t="s">
        <v>1966</v>
      </c>
      <c r="D559" s="822" t="s">
        <v>1964</v>
      </c>
      <c r="E559" s="822" t="s">
        <v>1967</v>
      </c>
      <c r="F559" s="831"/>
      <c r="G559" s="831"/>
      <c r="H559" s="827">
        <v>0</v>
      </c>
      <c r="I559" s="831">
        <v>7</v>
      </c>
      <c r="J559" s="831">
        <v>1308.0900000000001</v>
      </c>
      <c r="K559" s="827">
        <v>1</v>
      </c>
      <c r="L559" s="831">
        <v>7</v>
      </c>
      <c r="M559" s="832">
        <v>1308.0900000000001</v>
      </c>
    </row>
    <row r="560" spans="1:13" ht="14.45" customHeight="1" x14ac:dyDescent="0.2">
      <c r="A560" s="821" t="s">
        <v>2432</v>
      </c>
      <c r="B560" s="822" t="s">
        <v>1974</v>
      </c>
      <c r="C560" s="822" t="s">
        <v>1977</v>
      </c>
      <c r="D560" s="822" t="s">
        <v>796</v>
      </c>
      <c r="E560" s="822" t="s">
        <v>1978</v>
      </c>
      <c r="F560" s="831"/>
      <c r="G560" s="831"/>
      <c r="H560" s="827">
        <v>0</v>
      </c>
      <c r="I560" s="831">
        <v>11</v>
      </c>
      <c r="J560" s="831">
        <v>880.11000000000013</v>
      </c>
      <c r="K560" s="827">
        <v>1</v>
      </c>
      <c r="L560" s="831">
        <v>11</v>
      </c>
      <c r="M560" s="832">
        <v>880.11000000000013</v>
      </c>
    </row>
    <row r="561" spans="1:13" ht="14.45" customHeight="1" x14ac:dyDescent="0.2">
      <c r="A561" s="821" t="s">
        <v>2432</v>
      </c>
      <c r="B561" s="822" t="s">
        <v>1990</v>
      </c>
      <c r="C561" s="822" t="s">
        <v>1993</v>
      </c>
      <c r="D561" s="822" t="s">
        <v>1994</v>
      </c>
      <c r="E561" s="822" t="s">
        <v>1995</v>
      </c>
      <c r="F561" s="831"/>
      <c r="G561" s="831"/>
      <c r="H561" s="827">
        <v>0</v>
      </c>
      <c r="I561" s="831">
        <v>7</v>
      </c>
      <c r="J561" s="831">
        <v>297.57</v>
      </c>
      <c r="K561" s="827">
        <v>1</v>
      </c>
      <c r="L561" s="831">
        <v>7</v>
      </c>
      <c r="M561" s="832">
        <v>297.57</v>
      </c>
    </row>
    <row r="562" spans="1:13" ht="14.45" customHeight="1" x14ac:dyDescent="0.2">
      <c r="A562" s="821" t="s">
        <v>2432</v>
      </c>
      <c r="B562" s="822" t="s">
        <v>1990</v>
      </c>
      <c r="C562" s="822" t="s">
        <v>2000</v>
      </c>
      <c r="D562" s="822" t="s">
        <v>935</v>
      </c>
      <c r="E562" s="822" t="s">
        <v>1995</v>
      </c>
      <c r="F562" s="831">
        <v>3</v>
      </c>
      <c r="G562" s="831">
        <v>127.53</v>
      </c>
      <c r="H562" s="827">
        <v>1</v>
      </c>
      <c r="I562" s="831"/>
      <c r="J562" s="831"/>
      <c r="K562" s="827">
        <v>0</v>
      </c>
      <c r="L562" s="831">
        <v>3</v>
      </c>
      <c r="M562" s="832">
        <v>127.53</v>
      </c>
    </row>
    <row r="563" spans="1:13" ht="14.45" customHeight="1" x14ac:dyDescent="0.2">
      <c r="A563" s="821" t="s">
        <v>2432</v>
      </c>
      <c r="B563" s="822" t="s">
        <v>2010</v>
      </c>
      <c r="C563" s="822" t="s">
        <v>2519</v>
      </c>
      <c r="D563" s="822" t="s">
        <v>712</v>
      </c>
      <c r="E563" s="822" t="s">
        <v>2520</v>
      </c>
      <c r="F563" s="831"/>
      <c r="G563" s="831"/>
      <c r="H563" s="827">
        <v>0</v>
      </c>
      <c r="I563" s="831">
        <v>1</v>
      </c>
      <c r="J563" s="831">
        <v>17.559999999999999</v>
      </c>
      <c r="K563" s="827">
        <v>1</v>
      </c>
      <c r="L563" s="831">
        <v>1</v>
      </c>
      <c r="M563" s="832">
        <v>17.559999999999999</v>
      </c>
    </row>
    <row r="564" spans="1:13" ht="14.45" customHeight="1" x14ac:dyDescent="0.2">
      <c r="A564" s="821" t="s">
        <v>2432</v>
      </c>
      <c r="B564" s="822" t="s">
        <v>2010</v>
      </c>
      <c r="C564" s="822" t="s">
        <v>2016</v>
      </c>
      <c r="D564" s="822" t="s">
        <v>712</v>
      </c>
      <c r="E564" s="822" t="s">
        <v>716</v>
      </c>
      <c r="F564" s="831"/>
      <c r="G564" s="831"/>
      <c r="H564" s="827">
        <v>0</v>
      </c>
      <c r="I564" s="831">
        <v>2</v>
      </c>
      <c r="J564" s="831">
        <v>21.3</v>
      </c>
      <c r="K564" s="827">
        <v>1</v>
      </c>
      <c r="L564" s="831">
        <v>2</v>
      </c>
      <c r="M564" s="832">
        <v>21.3</v>
      </c>
    </row>
    <row r="565" spans="1:13" ht="14.45" customHeight="1" x14ac:dyDescent="0.2">
      <c r="A565" s="821" t="s">
        <v>2432</v>
      </c>
      <c r="B565" s="822" t="s">
        <v>2010</v>
      </c>
      <c r="C565" s="822" t="s">
        <v>2013</v>
      </c>
      <c r="D565" s="822" t="s">
        <v>712</v>
      </c>
      <c r="E565" s="822" t="s">
        <v>2014</v>
      </c>
      <c r="F565" s="831"/>
      <c r="G565" s="831"/>
      <c r="H565" s="827">
        <v>0</v>
      </c>
      <c r="I565" s="831">
        <v>1</v>
      </c>
      <c r="J565" s="831">
        <v>35.11</v>
      </c>
      <c r="K565" s="827">
        <v>1</v>
      </c>
      <c r="L565" s="831">
        <v>1</v>
      </c>
      <c r="M565" s="832">
        <v>35.11</v>
      </c>
    </row>
    <row r="566" spans="1:13" ht="14.45" customHeight="1" x14ac:dyDescent="0.2">
      <c r="A566" s="821" t="s">
        <v>2432</v>
      </c>
      <c r="B566" s="822" t="s">
        <v>2025</v>
      </c>
      <c r="C566" s="822" t="s">
        <v>2031</v>
      </c>
      <c r="D566" s="822" t="s">
        <v>731</v>
      </c>
      <c r="E566" s="822" t="s">
        <v>734</v>
      </c>
      <c r="F566" s="831"/>
      <c r="G566" s="831"/>
      <c r="H566" s="827">
        <v>0</v>
      </c>
      <c r="I566" s="831">
        <v>6</v>
      </c>
      <c r="J566" s="831">
        <v>105.36</v>
      </c>
      <c r="K566" s="827">
        <v>1</v>
      </c>
      <c r="L566" s="831">
        <v>6</v>
      </c>
      <c r="M566" s="832">
        <v>105.36</v>
      </c>
    </row>
    <row r="567" spans="1:13" ht="14.45" customHeight="1" x14ac:dyDescent="0.2">
      <c r="A567" s="821" t="s">
        <v>2432</v>
      </c>
      <c r="B567" s="822" t="s">
        <v>2025</v>
      </c>
      <c r="C567" s="822" t="s">
        <v>2032</v>
      </c>
      <c r="D567" s="822" t="s">
        <v>731</v>
      </c>
      <c r="E567" s="822" t="s">
        <v>736</v>
      </c>
      <c r="F567" s="831"/>
      <c r="G567" s="831"/>
      <c r="H567" s="827">
        <v>0</v>
      </c>
      <c r="I567" s="831">
        <v>5</v>
      </c>
      <c r="J567" s="831">
        <v>175.55</v>
      </c>
      <c r="K567" s="827">
        <v>1</v>
      </c>
      <c r="L567" s="831">
        <v>5</v>
      </c>
      <c r="M567" s="832">
        <v>175.55</v>
      </c>
    </row>
    <row r="568" spans="1:13" ht="14.45" customHeight="1" x14ac:dyDescent="0.2">
      <c r="A568" s="821" t="s">
        <v>2432</v>
      </c>
      <c r="B568" s="822" t="s">
        <v>2037</v>
      </c>
      <c r="C568" s="822" t="s">
        <v>3570</v>
      </c>
      <c r="D568" s="822" t="s">
        <v>2039</v>
      </c>
      <c r="E568" s="822" t="s">
        <v>2481</v>
      </c>
      <c r="F568" s="831"/>
      <c r="G568" s="831"/>
      <c r="H568" s="827">
        <v>0</v>
      </c>
      <c r="I568" s="831">
        <v>1</v>
      </c>
      <c r="J568" s="831">
        <v>62.18</v>
      </c>
      <c r="K568" s="827">
        <v>1</v>
      </c>
      <c r="L568" s="831">
        <v>1</v>
      </c>
      <c r="M568" s="832">
        <v>62.18</v>
      </c>
    </row>
    <row r="569" spans="1:13" ht="14.45" customHeight="1" x14ac:dyDescent="0.2">
      <c r="A569" s="821" t="s">
        <v>2432</v>
      </c>
      <c r="B569" s="822" t="s">
        <v>2049</v>
      </c>
      <c r="C569" s="822" t="s">
        <v>2446</v>
      </c>
      <c r="D569" s="822" t="s">
        <v>1170</v>
      </c>
      <c r="E569" s="822" t="s">
        <v>736</v>
      </c>
      <c r="F569" s="831"/>
      <c r="G569" s="831"/>
      <c r="H569" s="827">
        <v>0</v>
      </c>
      <c r="I569" s="831">
        <v>5</v>
      </c>
      <c r="J569" s="831">
        <v>172.35</v>
      </c>
      <c r="K569" s="827">
        <v>1</v>
      </c>
      <c r="L569" s="831">
        <v>5</v>
      </c>
      <c r="M569" s="832">
        <v>172.35</v>
      </c>
    </row>
    <row r="570" spans="1:13" ht="14.45" customHeight="1" x14ac:dyDescent="0.2">
      <c r="A570" s="821" t="s">
        <v>2432</v>
      </c>
      <c r="B570" s="822" t="s">
        <v>2049</v>
      </c>
      <c r="C570" s="822" t="s">
        <v>2288</v>
      </c>
      <c r="D570" s="822" t="s">
        <v>1610</v>
      </c>
      <c r="E570" s="822" t="s">
        <v>732</v>
      </c>
      <c r="F570" s="831"/>
      <c r="G570" s="831"/>
      <c r="H570" s="827">
        <v>0</v>
      </c>
      <c r="I570" s="831">
        <v>1</v>
      </c>
      <c r="J570" s="831">
        <v>68.930000000000007</v>
      </c>
      <c r="K570" s="827">
        <v>1</v>
      </c>
      <c r="L570" s="831">
        <v>1</v>
      </c>
      <c r="M570" s="832">
        <v>68.930000000000007</v>
      </c>
    </row>
    <row r="571" spans="1:13" ht="14.45" customHeight="1" x14ac:dyDescent="0.2">
      <c r="A571" s="821" t="s">
        <v>2432</v>
      </c>
      <c r="B571" s="822" t="s">
        <v>2052</v>
      </c>
      <c r="C571" s="822" t="s">
        <v>2055</v>
      </c>
      <c r="D571" s="822" t="s">
        <v>2054</v>
      </c>
      <c r="E571" s="822" t="s">
        <v>2056</v>
      </c>
      <c r="F571" s="831"/>
      <c r="G571" s="831"/>
      <c r="H571" s="827">
        <v>0</v>
      </c>
      <c r="I571" s="831">
        <v>3</v>
      </c>
      <c r="J571" s="831">
        <v>22.41</v>
      </c>
      <c r="K571" s="827">
        <v>1</v>
      </c>
      <c r="L571" s="831">
        <v>3</v>
      </c>
      <c r="M571" s="832">
        <v>22.41</v>
      </c>
    </row>
    <row r="572" spans="1:13" ht="14.45" customHeight="1" x14ac:dyDescent="0.2">
      <c r="A572" s="821" t="s">
        <v>2432</v>
      </c>
      <c r="B572" s="822" t="s">
        <v>2052</v>
      </c>
      <c r="C572" s="822" t="s">
        <v>2059</v>
      </c>
      <c r="D572" s="822" t="s">
        <v>2054</v>
      </c>
      <c r="E572" s="822" t="s">
        <v>2060</v>
      </c>
      <c r="F572" s="831"/>
      <c r="G572" s="831"/>
      <c r="H572" s="827">
        <v>0</v>
      </c>
      <c r="I572" s="831">
        <v>1</v>
      </c>
      <c r="J572" s="831">
        <v>34.47</v>
      </c>
      <c r="K572" s="827">
        <v>1</v>
      </c>
      <c r="L572" s="831">
        <v>1</v>
      </c>
      <c r="M572" s="832">
        <v>34.47</v>
      </c>
    </row>
    <row r="573" spans="1:13" ht="14.45" customHeight="1" x14ac:dyDescent="0.2">
      <c r="A573" s="821" t="s">
        <v>2432</v>
      </c>
      <c r="B573" s="822" t="s">
        <v>2067</v>
      </c>
      <c r="C573" s="822" t="s">
        <v>3583</v>
      </c>
      <c r="D573" s="822" t="s">
        <v>2069</v>
      </c>
      <c r="E573" s="822" t="s">
        <v>3584</v>
      </c>
      <c r="F573" s="831"/>
      <c r="G573" s="831"/>
      <c r="H573" s="827">
        <v>0</v>
      </c>
      <c r="I573" s="831">
        <v>1</v>
      </c>
      <c r="J573" s="831">
        <v>117.46</v>
      </c>
      <c r="K573" s="827">
        <v>1</v>
      </c>
      <c r="L573" s="831">
        <v>1</v>
      </c>
      <c r="M573" s="832">
        <v>117.46</v>
      </c>
    </row>
    <row r="574" spans="1:13" ht="14.45" customHeight="1" x14ac:dyDescent="0.2">
      <c r="A574" s="821" t="s">
        <v>2432</v>
      </c>
      <c r="B574" s="822" t="s">
        <v>2067</v>
      </c>
      <c r="C574" s="822" t="s">
        <v>3585</v>
      </c>
      <c r="D574" s="822" t="s">
        <v>2069</v>
      </c>
      <c r="E574" s="822" t="s">
        <v>3586</v>
      </c>
      <c r="F574" s="831"/>
      <c r="G574" s="831"/>
      <c r="H574" s="827">
        <v>0</v>
      </c>
      <c r="I574" s="831">
        <v>1</v>
      </c>
      <c r="J574" s="831">
        <v>170.43</v>
      </c>
      <c r="K574" s="827">
        <v>1</v>
      </c>
      <c r="L574" s="831">
        <v>1</v>
      </c>
      <c r="M574" s="832">
        <v>170.43</v>
      </c>
    </row>
    <row r="575" spans="1:13" ht="14.45" customHeight="1" x14ac:dyDescent="0.2">
      <c r="A575" s="821" t="s">
        <v>2432</v>
      </c>
      <c r="B575" s="822" t="s">
        <v>2076</v>
      </c>
      <c r="C575" s="822" t="s">
        <v>2077</v>
      </c>
      <c r="D575" s="822" t="s">
        <v>2078</v>
      </c>
      <c r="E575" s="822" t="s">
        <v>2079</v>
      </c>
      <c r="F575" s="831"/>
      <c r="G575" s="831"/>
      <c r="H575" s="827">
        <v>0</v>
      </c>
      <c r="I575" s="831">
        <v>10</v>
      </c>
      <c r="J575" s="831">
        <v>1485.1399999999999</v>
      </c>
      <c r="K575" s="827">
        <v>1</v>
      </c>
      <c r="L575" s="831">
        <v>10</v>
      </c>
      <c r="M575" s="832">
        <v>1485.1399999999999</v>
      </c>
    </row>
    <row r="576" spans="1:13" ht="14.45" customHeight="1" x14ac:dyDescent="0.2">
      <c r="A576" s="821" t="s">
        <v>2432</v>
      </c>
      <c r="B576" s="822" t="s">
        <v>2076</v>
      </c>
      <c r="C576" s="822" t="s">
        <v>3571</v>
      </c>
      <c r="D576" s="822" t="s">
        <v>2961</v>
      </c>
      <c r="E576" s="822" t="s">
        <v>2594</v>
      </c>
      <c r="F576" s="831">
        <v>1</v>
      </c>
      <c r="G576" s="831">
        <v>430.05</v>
      </c>
      <c r="H576" s="827">
        <v>1</v>
      </c>
      <c r="I576" s="831"/>
      <c r="J576" s="831"/>
      <c r="K576" s="827">
        <v>0</v>
      </c>
      <c r="L576" s="831">
        <v>1</v>
      </c>
      <c r="M576" s="832">
        <v>430.05</v>
      </c>
    </row>
    <row r="577" spans="1:13" ht="14.45" customHeight="1" x14ac:dyDescent="0.2">
      <c r="A577" s="821" t="s">
        <v>2432</v>
      </c>
      <c r="B577" s="822" t="s">
        <v>2076</v>
      </c>
      <c r="C577" s="822" t="s">
        <v>3572</v>
      </c>
      <c r="D577" s="822" t="s">
        <v>2078</v>
      </c>
      <c r="E577" s="822" t="s">
        <v>775</v>
      </c>
      <c r="F577" s="831">
        <v>1</v>
      </c>
      <c r="G577" s="831">
        <v>55.14</v>
      </c>
      <c r="H577" s="827">
        <v>1</v>
      </c>
      <c r="I577" s="831"/>
      <c r="J577" s="831"/>
      <c r="K577" s="827">
        <v>0</v>
      </c>
      <c r="L577" s="831">
        <v>1</v>
      </c>
      <c r="M577" s="832">
        <v>55.14</v>
      </c>
    </row>
    <row r="578" spans="1:13" ht="14.45" customHeight="1" x14ac:dyDescent="0.2">
      <c r="A578" s="821" t="s">
        <v>2432</v>
      </c>
      <c r="B578" s="822" t="s">
        <v>2076</v>
      </c>
      <c r="C578" s="822" t="s">
        <v>2083</v>
      </c>
      <c r="D578" s="822" t="s">
        <v>2078</v>
      </c>
      <c r="E578" s="822" t="s">
        <v>1089</v>
      </c>
      <c r="F578" s="831">
        <v>1</v>
      </c>
      <c r="G578" s="831">
        <v>84.83</v>
      </c>
      <c r="H578" s="827">
        <v>1</v>
      </c>
      <c r="I578" s="831"/>
      <c r="J578" s="831"/>
      <c r="K578" s="827">
        <v>0</v>
      </c>
      <c r="L578" s="831">
        <v>1</v>
      </c>
      <c r="M578" s="832">
        <v>84.83</v>
      </c>
    </row>
    <row r="579" spans="1:13" ht="14.45" customHeight="1" x14ac:dyDescent="0.2">
      <c r="A579" s="821" t="s">
        <v>2432</v>
      </c>
      <c r="B579" s="822" t="s">
        <v>2084</v>
      </c>
      <c r="C579" s="822" t="s">
        <v>3589</v>
      </c>
      <c r="D579" s="822" t="s">
        <v>3590</v>
      </c>
      <c r="E579" s="822" t="s">
        <v>3591</v>
      </c>
      <c r="F579" s="831">
        <v>1</v>
      </c>
      <c r="G579" s="831">
        <v>121.8</v>
      </c>
      <c r="H579" s="827">
        <v>1</v>
      </c>
      <c r="I579" s="831"/>
      <c r="J579" s="831"/>
      <c r="K579" s="827">
        <v>0</v>
      </c>
      <c r="L579" s="831">
        <v>1</v>
      </c>
      <c r="M579" s="832">
        <v>121.8</v>
      </c>
    </row>
    <row r="580" spans="1:13" ht="14.45" customHeight="1" x14ac:dyDescent="0.2">
      <c r="A580" s="821" t="s">
        <v>2432</v>
      </c>
      <c r="B580" s="822" t="s">
        <v>2113</v>
      </c>
      <c r="C580" s="822" t="s">
        <v>2117</v>
      </c>
      <c r="D580" s="822" t="s">
        <v>1346</v>
      </c>
      <c r="E580" s="822" t="s">
        <v>2118</v>
      </c>
      <c r="F580" s="831"/>
      <c r="G580" s="831"/>
      <c r="H580" s="827">
        <v>0</v>
      </c>
      <c r="I580" s="831">
        <v>4</v>
      </c>
      <c r="J580" s="831">
        <v>617.44000000000005</v>
      </c>
      <c r="K580" s="827">
        <v>1</v>
      </c>
      <c r="L580" s="831">
        <v>4</v>
      </c>
      <c r="M580" s="832">
        <v>617.44000000000005</v>
      </c>
    </row>
    <row r="581" spans="1:13" ht="14.45" customHeight="1" x14ac:dyDescent="0.2">
      <c r="A581" s="821" t="s">
        <v>2432</v>
      </c>
      <c r="B581" s="822" t="s">
        <v>2169</v>
      </c>
      <c r="C581" s="822" t="s">
        <v>3125</v>
      </c>
      <c r="D581" s="822" t="s">
        <v>661</v>
      </c>
      <c r="E581" s="822" t="s">
        <v>2931</v>
      </c>
      <c r="F581" s="831"/>
      <c r="G581" s="831"/>
      <c r="H581" s="827">
        <v>0</v>
      </c>
      <c r="I581" s="831">
        <v>1</v>
      </c>
      <c r="J581" s="831">
        <v>21.76</v>
      </c>
      <c r="K581" s="827">
        <v>1</v>
      </c>
      <c r="L581" s="831">
        <v>1</v>
      </c>
      <c r="M581" s="832">
        <v>21.76</v>
      </c>
    </row>
    <row r="582" spans="1:13" ht="14.45" customHeight="1" x14ac:dyDescent="0.2">
      <c r="A582" s="821" t="s">
        <v>2432</v>
      </c>
      <c r="B582" s="822" t="s">
        <v>2253</v>
      </c>
      <c r="C582" s="822" t="s">
        <v>2257</v>
      </c>
      <c r="D582" s="822" t="s">
        <v>1109</v>
      </c>
      <c r="E582" s="822" t="s">
        <v>2258</v>
      </c>
      <c r="F582" s="831"/>
      <c r="G582" s="831"/>
      <c r="H582" s="827"/>
      <c r="I582" s="831">
        <v>1</v>
      </c>
      <c r="J582" s="831">
        <v>0</v>
      </c>
      <c r="K582" s="827"/>
      <c r="L582" s="831">
        <v>1</v>
      </c>
      <c r="M582" s="832">
        <v>0</v>
      </c>
    </row>
    <row r="583" spans="1:13" ht="14.45" customHeight="1" x14ac:dyDescent="0.2">
      <c r="A583" s="821" t="s">
        <v>2432</v>
      </c>
      <c r="B583" s="822" t="s">
        <v>3909</v>
      </c>
      <c r="C583" s="822" t="s">
        <v>3597</v>
      </c>
      <c r="D583" s="822" t="s">
        <v>3598</v>
      </c>
      <c r="E583" s="822" t="s">
        <v>3599</v>
      </c>
      <c r="F583" s="831">
        <v>1</v>
      </c>
      <c r="G583" s="831">
        <v>181.45</v>
      </c>
      <c r="H583" s="827">
        <v>1</v>
      </c>
      <c r="I583" s="831"/>
      <c r="J583" s="831"/>
      <c r="K583" s="827">
        <v>0</v>
      </c>
      <c r="L583" s="831">
        <v>1</v>
      </c>
      <c r="M583" s="832">
        <v>181.45</v>
      </c>
    </row>
    <row r="584" spans="1:13" ht="14.45" customHeight="1" x14ac:dyDescent="0.2">
      <c r="A584" s="821" t="s">
        <v>2432</v>
      </c>
      <c r="B584" s="822" t="s">
        <v>3889</v>
      </c>
      <c r="C584" s="822" t="s">
        <v>3088</v>
      </c>
      <c r="D584" s="822" t="s">
        <v>3089</v>
      </c>
      <c r="E584" s="822"/>
      <c r="F584" s="831">
        <v>1</v>
      </c>
      <c r="G584" s="831">
        <v>50.32</v>
      </c>
      <c r="H584" s="827">
        <v>1</v>
      </c>
      <c r="I584" s="831"/>
      <c r="J584" s="831"/>
      <c r="K584" s="827">
        <v>0</v>
      </c>
      <c r="L584" s="831">
        <v>1</v>
      </c>
      <c r="M584" s="832">
        <v>50.32</v>
      </c>
    </row>
    <row r="585" spans="1:13" ht="14.45" customHeight="1" x14ac:dyDescent="0.2">
      <c r="A585" s="821" t="s">
        <v>2432</v>
      </c>
      <c r="B585" s="822" t="s">
        <v>3889</v>
      </c>
      <c r="C585" s="822" t="s">
        <v>2850</v>
      </c>
      <c r="D585" s="822" t="s">
        <v>3089</v>
      </c>
      <c r="E585" s="822"/>
      <c r="F585" s="831">
        <v>1</v>
      </c>
      <c r="G585" s="831">
        <v>16.77</v>
      </c>
      <c r="H585" s="827">
        <v>1</v>
      </c>
      <c r="I585" s="831"/>
      <c r="J585" s="831"/>
      <c r="K585" s="827">
        <v>0</v>
      </c>
      <c r="L585" s="831">
        <v>1</v>
      </c>
      <c r="M585" s="832">
        <v>16.77</v>
      </c>
    </row>
    <row r="586" spans="1:13" ht="14.45" customHeight="1" x14ac:dyDescent="0.2">
      <c r="A586" s="821" t="s">
        <v>2433</v>
      </c>
      <c r="B586" s="822" t="s">
        <v>1906</v>
      </c>
      <c r="C586" s="822" t="s">
        <v>3633</v>
      </c>
      <c r="D586" s="822" t="s">
        <v>3581</v>
      </c>
      <c r="E586" s="822" t="s">
        <v>3634</v>
      </c>
      <c r="F586" s="831">
        <v>1</v>
      </c>
      <c r="G586" s="831">
        <v>27.37</v>
      </c>
      <c r="H586" s="827">
        <v>1</v>
      </c>
      <c r="I586" s="831"/>
      <c r="J586" s="831"/>
      <c r="K586" s="827">
        <v>0</v>
      </c>
      <c r="L586" s="831">
        <v>1</v>
      </c>
      <c r="M586" s="832">
        <v>27.37</v>
      </c>
    </row>
    <row r="587" spans="1:13" ht="14.45" customHeight="1" x14ac:dyDescent="0.2">
      <c r="A587" s="821" t="s">
        <v>2433</v>
      </c>
      <c r="B587" s="822" t="s">
        <v>3898</v>
      </c>
      <c r="C587" s="822" t="s">
        <v>3627</v>
      </c>
      <c r="D587" s="822" t="s">
        <v>2915</v>
      </c>
      <c r="E587" s="822" t="s">
        <v>3628</v>
      </c>
      <c r="F587" s="831"/>
      <c r="G587" s="831"/>
      <c r="H587" s="827">
        <v>0</v>
      </c>
      <c r="I587" s="831">
        <v>9</v>
      </c>
      <c r="J587" s="831">
        <v>337.14000000000004</v>
      </c>
      <c r="K587" s="827">
        <v>1</v>
      </c>
      <c r="L587" s="831">
        <v>9</v>
      </c>
      <c r="M587" s="832">
        <v>337.14000000000004</v>
      </c>
    </row>
    <row r="588" spans="1:13" ht="14.45" customHeight="1" x14ac:dyDescent="0.2">
      <c r="A588" s="821" t="s">
        <v>2433</v>
      </c>
      <c r="B588" s="822" t="s">
        <v>1919</v>
      </c>
      <c r="C588" s="822" t="s">
        <v>1926</v>
      </c>
      <c r="D588" s="822" t="s">
        <v>1921</v>
      </c>
      <c r="E588" s="822" t="s">
        <v>1927</v>
      </c>
      <c r="F588" s="831"/>
      <c r="G588" s="831"/>
      <c r="H588" s="827">
        <v>0</v>
      </c>
      <c r="I588" s="831">
        <v>3</v>
      </c>
      <c r="J588" s="831">
        <v>220.35000000000002</v>
      </c>
      <c r="K588" s="827">
        <v>1</v>
      </c>
      <c r="L588" s="831">
        <v>3</v>
      </c>
      <c r="M588" s="832">
        <v>220.35000000000002</v>
      </c>
    </row>
    <row r="589" spans="1:13" ht="14.45" customHeight="1" x14ac:dyDescent="0.2">
      <c r="A589" s="821" t="s">
        <v>2433</v>
      </c>
      <c r="B589" s="822" t="s">
        <v>1933</v>
      </c>
      <c r="C589" s="822" t="s">
        <v>1937</v>
      </c>
      <c r="D589" s="822" t="s">
        <v>1935</v>
      </c>
      <c r="E589" s="822" t="s">
        <v>1938</v>
      </c>
      <c r="F589" s="831"/>
      <c r="G589" s="831"/>
      <c r="H589" s="827">
        <v>0</v>
      </c>
      <c r="I589" s="831">
        <v>5</v>
      </c>
      <c r="J589" s="831">
        <v>923.7</v>
      </c>
      <c r="K589" s="827">
        <v>1</v>
      </c>
      <c r="L589" s="831">
        <v>5</v>
      </c>
      <c r="M589" s="832">
        <v>923.7</v>
      </c>
    </row>
    <row r="590" spans="1:13" ht="14.45" customHeight="1" x14ac:dyDescent="0.2">
      <c r="A590" s="821" t="s">
        <v>2433</v>
      </c>
      <c r="B590" s="822" t="s">
        <v>1933</v>
      </c>
      <c r="C590" s="822" t="s">
        <v>1939</v>
      </c>
      <c r="D590" s="822" t="s">
        <v>1940</v>
      </c>
      <c r="E590" s="822" t="s">
        <v>1941</v>
      </c>
      <c r="F590" s="831"/>
      <c r="G590" s="831"/>
      <c r="H590" s="827">
        <v>0</v>
      </c>
      <c r="I590" s="831">
        <v>2</v>
      </c>
      <c r="J590" s="831">
        <v>241.22</v>
      </c>
      <c r="K590" s="827">
        <v>1</v>
      </c>
      <c r="L590" s="831">
        <v>2</v>
      </c>
      <c r="M590" s="832">
        <v>241.22</v>
      </c>
    </row>
    <row r="591" spans="1:13" ht="14.45" customHeight="1" x14ac:dyDescent="0.2">
      <c r="A591" s="821" t="s">
        <v>2433</v>
      </c>
      <c r="B591" s="822" t="s">
        <v>1933</v>
      </c>
      <c r="C591" s="822" t="s">
        <v>2940</v>
      </c>
      <c r="D591" s="822" t="s">
        <v>1940</v>
      </c>
      <c r="E591" s="822" t="s">
        <v>2062</v>
      </c>
      <c r="F591" s="831">
        <v>1</v>
      </c>
      <c r="G591" s="831">
        <v>184.74</v>
      </c>
      <c r="H591" s="827">
        <v>1</v>
      </c>
      <c r="I591" s="831"/>
      <c r="J591" s="831"/>
      <c r="K591" s="827">
        <v>0</v>
      </c>
      <c r="L591" s="831">
        <v>1</v>
      </c>
      <c r="M591" s="832">
        <v>184.74</v>
      </c>
    </row>
    <row r="592" spans="1:13" ht="14.45" customHeight="1" x14ac:dyDescent="0.2">
      <c r="A592" s="821" t="s">
        <v>2433</v>
      </c>
      <c r="B592" s="822" t="s">
        <v>1947</v>
      </c>
      <c r="C592" s="822" t="s">
        <v>1948</v>
      </c>
      <c r="D592" s="822" t="s">
        <v>933</v>
      </c>
      <c r="E592" s="822" t="s">
        <v>1949</v>
      </c>
      <c r="F592" s="831"/>
      <c r="G592" s="831"/>
      <c r="H592" s="827">
        <v>0</v>
      </c>
      <c r="I592" s="831">
        <v>1</v>
      </c>
      <c r="J592" s="831">
        <v>1385.62</v>
      </c>
      <c r="K592" s="827">
        <v>1</v>
      </c>
      <c r="L592" s="831">
        <v>1</v>
      </c>
      <c r="M592" s="832">
        <v>1385.62</v>
      </c>
    </row>
    <row r="593" spans="1:13" ht="14.45" customHeight="1" x14ac:dyDescent="0.2">
      <c r="A593" s="821" t="s">
        <v>2433</v>
      </c>
      <c r="B593" s="822" t="s">
        <v>1947</v>
      </c>
      <c r="C593" s="822" t="s">
        <v>2924</v>
      </c>
      <c r="D593" s="822" t="s">
        <v>933</v>
      </c>
      <c r="E593" s="822" t="s">
        <v>2925</v>
      </c>
      <c r="F593" s="831"/>
      <c r="G593" s="831"/>
      <c r="H593" s="827">
        <v>0</v>
      </c>
      <c r="I593" s="831">
        <v>14</v>
      </c>
      <c r="J593" s="831">
        <v>32331.040000000001</v>
      </c>
      <c r="K593" s="827">
        <v>1</v>
      </c>
      <c r="L593" s="831">
        <v>14</v>
      </c>
      <c r="M593" s="832">
        <v>32331.040000000001</v>
      </c>
    </row>
    <row r="594" spans="1:13" ht="14.45" customHeight="1" x14ac:dyDescent="0.2">
      <c r="A594" s="821" t="s">
        <v>2433</v>
      </c>
      <c r="B594" s="822" t="s">
        <v>1947</v>
      </c>
      <c r="C594" s="822" t="s">
        <v>1958</v>
      </c>
      <c r="D594" s="822" t="s">
        <v>927</v>
      </c>
      <c r="E594" s="822" t="s">
        <v>1959</v>
      </c>
      <c r="F594" s="831"/>
      <c r="G594" s="831"/>
      <c r="H594" s="827">
        <v>0</v>
      </c>
      <c r="I594" s="831">
        <v>3</v>
      </c>
      <c r="J594" s="831">
        <v>3464.04</v>
      </c>
      <c r="K594" s="827">
        <v>1</v>
      </c>
      <c r="L594" s="831">
        <v>3</v>
      </c>
      <c r="M594" s="832">
        <v>3464.04</v>
      </c>
    </row>
    <row r="595" spans="1:13" ht="14.45" customHeight="1" x14ac:dyDescent="0.2">
      <c r="A595" s="821" t="s">
        <v>2433</v>
      </c>
      <c r="B595" s="822" t="s">
        <v>1947</v>
      </c>
      <c r="C595" s="822" t="s">
        <v>1952</v>
      </c>
      <c r="D595" s="822" t="s">
        <v>927</v>
      </c>
      <c r="E595" s="822" t="s">
        <v>1953</v>
      </c>
      <c r="F595" s="831"/>
      <c r="G595" s="831"/>
      <c r="H595" s="827">
        <v>0</v>
      </c>
      <c r="I595" s="831">
        <v>3</v>
      </c>
      <c r="J595" s="831">
        <v>2771.2200000000003</v>
      </c>
      <c r="K595" s="827">
        <v>1</v>
      </c>
      <c r="L595" s="831">
        <v>3</v>
      </c>
      <c r="M595" s="832">
        <v>2771.2200000000003</v>
      </c>
    </row>
    <row r="596" spans="1:13" ht="14.45" customHeight="1" x14ac:dyDescent="0.2">
      <c r="A596" s="821" t="s">
        <v>2433</v>
      </c>
      <c r="B596" s="822" t="s">
        <v>1962</v>
      </c>
      <c r="C596" s="822" t="s">
        <v>2908</v>
      </c>
      <c r="D596" s="822" t="s">
        <v>2909</v>
      </c>
      <c r="E596" s="822" t="s">
        <v>2910</v>
      </c>
      <c r="F596" s="831">
        <v>2</v>
      </c>
      <c r="G596" s="831">
        <v>600.66</v>
      </c>
      <c r="H596" s="827">
        <v>1</v>
      </c>
      <c r="I596" s="831"/>
      <c r="J596" s="831"/>
      <c r="K596" s="827">
        <v>0</v>
      </c>
      <c r="L596" s="831">
        <v>2</v>
      </c>
      <c r="M596" s="832">
        <v>600.66</v>
      </c>
    </row>
    <row r="597" spans="1:13" ht="14.45" customHeight="1" x14ac:dyDescent="0.2">
      <c r="A597" s="821" t="s">
        <v>2433</v>
      </c>
      <c r="B597" s="822" t="s">
        <v>1962</v>
      </c>
      <c r="C597" s="822" t="s">
        <v>3624</v>
      </c>
      <c r="D597" s="822" t="s">
        <v>3625</v>
      </c>
      <c r="E597" s="822" t="s">
        <v>2910</v>
      </c>
      <c r="F597" s="831">
        <v>1</v>
      </c>
      <c r="G597" s="831">
        <v>300.33</v>
      </c>
      <c r="H597" s="827">
        <v>1</v>
      </c>
      <c r="I597" s="831"/>
      <c r="J597" s="831"/>
      <c r="K597" s="827">
        <v>0</v>
      </c>
      <c r="L597" s="831">
        <v>1</v>
      </c>
      <c r="M597" s="832">
        <v>300.33</v>
      </c>
    </row>
    <row r="598" spans="1:13" ht="14.45" customHeight="1" x14ac:dyDescent="0.2">
      <c r="A598" s="821" t="s">
        <v>2433</v>
      </c>
      <c r="B598" s="822" t="s">
        <v>1962</v>
      </c>
      <c r="C598" s="822" t="s">
        <v>1963</v>
      </c>
      <c r="D598" s="822" t="s">
        <v>1964</v>
      </c>
      <c r="E598" s="822" t="s">
        <v>1965</v>
      </c>
      <c r="F598" s="831"/>
      <c r="G598" s="831"/>
      <c r="H598" s="827">
        <v>0</v>
      </c>
      <c r="I598" s="831">
        <v>16</v>
      </c>
      <c r="J598" s="831">
        <v>1494.88</v>
      </c>
      <c r="K598" s="827">
        <v>1</v>
      </c>
      <c r="L598" s="831">
        <v>16</v>
      </c>
      <c r="M598" s="832">
        <v>1494.88</v>
      </c>
    </row>
    <row r="599" spans="1:13" ht="14.45" customHeight="1" x14ac:dyDescent="0.2">
      <c r="A599" s="821" t="s">
        <v>2433</v>
      </c>
      <c r="B599" s="822" t="s">
        <v>1962</v>
      </c>
      <c r="C599" s="822" t="s">
        <v>1966</v>
      </c>
      <c r="D599" s="822" t="s">
        <v>1964</v>
      </c>
      <c r="E599" s="822" t="s">
        <v>1967</v>
      </c>
      <c r="F599" s="831"/>
      <c r="G599" s="831"/>
      <c r="H599" s="827">
        <v>0</v>
      </c>
      <c r="I599" s="831">
        <v>1</v>
      </c>
      <c r="J599" s="831">
        <v>186.87</v>
      </c>
      <c r="K599" s="827">
        <v>1</v>
      </c>
      <c r="L599" s="831">
        <v>1</v>
      </c>
      <c r="M599" s="832">
        <v>186.87</v>
      </c>
    </row>
    <row r="600" spans="1:13" ht="14.45" customHeight="1" x14ac:dyDescent="0.2">
      <c r="A600" s="821" t="s">
        <v>2433</v>
      </c>
      <c r="B600" s="822" t="s">
        <v>3908</v>
      </c>
      <c r="C600" s="822" t="s">
        <v>3564</v>
      </c>
      <c r="D600" s="822" t="s">
        <v>3332</v>
      </c>
      <c r="E600" s="822" t="s">
        <v>3565</v>
      </c>
      <c r="F600" s="831"/>
      <c r="G600" s="831"/>
      <c r="H600" s="827">
        <v>0</v>
      </c>
      <c r="I600" s="831">
        <v>1</v>
      </c>
      <c r="J600" s="831">
        <v>320.20999999999998</v>
      </c>
      <c r="K600" s="827">
        <v>1</v>
      </c>
      <c r="L600" s="831">
        <v>1</v>
      </c>
      <c r="M600" s="832">
        <v>320.20999999999998</v>
      </c>
    </row>
    <row r="601" spans="1:13" ht="14.45" customHeight="1" x14ac:dyDescent="0.2">
      <c r="A601" s="821" t="s">
        <v>2433</v>
      </c>
      <c r="B601" s="822" t="s">
        <v>1974</v>
      </c>
      <c r="C601" s="822" t="s">
        <v>1977</v>
      </c>
      <c r="D601" s="822" t="s">
        <v>796</v>
      </c>
      <c r="E601" s="822" t="s">
        <v>1978</v>
      </c>
      <c r="F601" s="831"/>
      <c r="G601" s="831"/>
      <c r="H601" s="827">
        <v>0</v>
      </c>
      <c r="I601" s="831">
        <v>3</v>
      </c>
      <c r="J601" s="831">
        <v>240.03000000000003</v>
      </c>
      <c r="K601" s="827">
        <v>1</v>
      </c>
      <c r="L601" s="831">
        <v>3</v>
      </c>
      <c r="M601" s="832">
        <v>240.03000000000003</v>
      </c>
    </row>
    <row r="602" spans="1:13" ht="14.45" customHeight="1" x14ac:dyDescent="0.2">
      <c r="A602" s="821" t="s">
        <v>2433</v>
      </c>
      <c r="B602" s="822" t="s">
        <v>1974</v>
      </c>
      <c r="C602" s="822" t="s">
        <v>1979</v>
      </c>
      <c r="D602" s="822" t="s">
        <v>796</v>
      </c>
      <c r="E602" s="822" t="s">
        <v>1980</v>
      </c>
      <c r="F602" s="831"/>
      <c r="G602" s="831"/>
      <c r="H602" s="827">
        <v>0</v>
      </c>
      <c r="I602" s="831">
        <v>6</v>
      </c>
      <c r="J602" s="831">
        <v>960.18000000000006</v>
      </c>
      <c r="K602" s="827">
        <v>1</v>
      </c>
      <c r="L602" s="831">
        <v>6</v>
      </c>
      <c r="M602" s="832">
        <v>960.18000000000006</v>
      </c>
    </row>
    <row r="603" spans="1:13" ht="14.45" customHeight="1" x14ac:dyDescent="0.2">
      <c r="A603" s="821" t="s">
        <v>2433</v>
      </c>
      <c r="B603" s="822" t="s">
        <v>3894</v>
      </c>
      <c r="C603" s="822" t="s">
        <v>3189</v>
      </c>
      <c r="D603" s="822" t="s">
        <v>3190</v>
      </c>
      <c r="E603" s="822" t="s">
        <v>3191</v>
      </c>
      <c r="F603" s="831"/>
      <c r="G603" s="831"/>
      <c r="H603" s="827">
        <v>0</v>
      </c>
      <c r="I603" s="831">
        <v>1</v>
      </c>
      <c r="J603" s="831">
        <v>134.61000000000001</v>
      </c>
      <c r="K603" s="827">
        <v>1</v>
      </c>
      <c r="L603" s="831">
        <v>1</v>
      </c>
      <c r="M603" s="832">
        <v>134.61000000000001</v>
      </c>
    </row>
    <row r="604" spans="1:13" ht="14.45" customHeight="1" x14ac:dyDescent="0.2">
      <c r="A604" s="821" t="s">
        <v>2433</v>
      </c>
      <c r="B604" s="822" t="s">
        <v>3894</v>
      </c>
      <c r="C604" s="822" t="s">
        <v>3608</v>
      </c>
      <c r="D604" s="822" t="s">
        <v>3609</v>
      </c>
      <c r="E604" s="822" t="s">
        <v>3610</v>
      </c>
      <c r="F604" s="831">
        <v>1</v>
      </c>
      <c r="G604" s="831">
        <v>41.88</v>
      </c>
      <c r="H604" s="827">
        <v>1</v>
      </c>
      <c r="I604" s="831"/>
      <c r="J604" s="831"/>
      <c r="K604" s="827">
        <v>0</v>
      </c>
      <c r="L604" s="831">
        <v>1</v>
      </c>
      <c r="M604" s="832">
        <v>41.88</v>
      </c>
    </row>
    <row r="605" spans="1:13" ht="14.45" customHeight="1" x14ac:dyDescent="0.2">
      <c r="A605" s="821" t="s">
        <v>2433</v>
      </c>
      <c r="B605" s="822" t="s">
        <v>1990</v>
      </c>
      <c r="C605" s="822" t="s">
        <v>1993</v>
      </c>
      <c r="D605" s="822" t="s">
        <v>1994</v>
      </c>
      <c r="E605" s="822" t="s">
        <v>1995</v>
      </c>
      <c r="F605" s="831"/>
      <c r="G605" s="831"/>
      <c r="H605" s="827">
        <v>0</v>
      </c>
      <c r="I605" s="831">
        <v>1</v>
      </c>
      <c r="J605" s="831">
        <v>42.51</v>
      </c>
      <c r="K605" s="827">
        <v>1</v>
      </c>
      <c r="L605" s="831">
        <v>1</v>
      </c>
      <c r="M605" s="832">
        <v>42.51</v>
      </c>
    </row>
    <row r="606" spans="1:13" ht="14.45" customHeight="1" x14ac:dyDescent="0.2">
      <c r="A606" s="821" t="s">
        <v>2433</v>
      </c>
      <c r="B606" s="822" t="s">
        <v>1990</v>
      </c>
      <c r="C606" s="822" t="s">
        <v>1996</v>
      </c>
      <c r="D606" s="822" t="s">
        <v>1994</v>
      </c>
      <c r="E606" s="822" t="s">
        <v>1997</v>
      </c>
      <c r="F606" s="831"/>
      <c r="G606" s="831"/>
      <c r="H606" s="827">
        <v>0</v>
      </c>
      <c r="I606" s="831">
        <v>5</v>
      </c>
      <c r="J606" s="831">
        <v>425.09999999999997</v>
      </c>
      <c r="K606" s="827">
        <v>1</v>
      </c>
      <c r="L606" s="831">
        <v>5</v>
      </c>
      <c r="M606" s="832">
        <v>425.09999999999997</v>
      </c>
    </row>
    <row r="607" spans="1:13" ht="14.45" customHeight="1" x14ac:dyDescent="0.2">
      <c r="A607" s="821" t="s">
        <v>2433</v>
      </c>
      <c r="B607" s="822" t="s">
        <v>1990</v>
      </c>
      <c r="C607" s="822" t="s">
        <v>3213</v>
      </c>
      <c r="D607" s="822" t="s">
        <v>1994</v>
      </c>
      <c r="E607" s="822" t="s">
        <v>3214</v>
      </c>
      <c r="F607" s="831"/>
      <c r="G607" s="831"/>
      <c r="H607" s="827">
        <v>0</v>
      </c>
      <c r="I607" s="831">
        <v>1</v>
      </c>
      <c r="J607" s="831">
        <v>393.13</v>
      </c>
      <c r="K607" s="827">
        <v>1</v>
      </c>
      <c r="L607" s="831">
        <v>1</v>
      </c>
      <c r="M607" s="832">
        <v>393.13</v>
      </c>
    </row>
    <row r="608" spans="1:13" ht="14.45" customHeight="1" x14ac:dyDescent="0.2">
      <c r="A608" s="821" t="s">
        <v>2433</v>
      </c>
      <c r="B608" s="822" t="s">
        <v>1990</v>
      </c>
      <c r="C608" s="822" t="s">
        <v>2000</v>
      </c>
      <c r="D608" s="822" t="s">
        <v>935</v>
      </c>
      <c r="E608" s="822" t="s">
        <v>1995</v>
      </c>
      <c r="F608" s="831">
        <v>4</v>
      </c>
      <c r="G608" s="831">
        <v>170.04</v>
      </c>
      <c r="H608" s="827">
        <v>1</v>
      </c>
      <c r="I608" s="831"/>
      <c r="J608" s="831"/>
      <c r="K608" s="827">
        <v>0</v>
      </c>
      <c r="L608" s="831">
        <v>4</v>
      </c>
      <c r="M608" s="832">
        <v>170.04</v>
      </c>
    </row>
    <row r="609" spans="1:13" ht="14.45" customHeight="1" x14ac:dyDescent="0.2">
      <c r="A609" s="821" t="s">
        <v>2433</v>
      </c>
      <c r="B609" s="822" t="s">
        <v>2001</v>
      </c>
      <c r="C609" s="822" t="s">
        <v>3197</v>
      </c>
      <c r="D609" s="822" t="s">
        <v>2003</v>
      </c>
      <c r="E609" s="822" t="s">
        <v>3198</v>
      </c>
      <c r="F609" s="831">
        <v>10</v>
      </c>
      <c r="G609" s="831">
        <v>631.09999999999991</v>
      </c>
      <c r="H609" s="827">
        <v>1</v>
      </c>
      <c r="I609" s="831"/>
      <c r="J609" s="831"/>
      <c r="K609" s="827">
        <v>0</v>
      </c>
      <c r="L609" s="831">
        <v>10</v>
      </c>
      <c r="M609" s="832">
        <v>631.09999999999991</v>
      </c>
    </row>
    <row r="610" spans="1:13" ht="14.45" customHeight="1" x14ac:dyDescent="0.2">
      <c r="A610" s="821" t="s">
        <v>2433</v>
      </c>
      <c r="B610" s="822" t="s">
        <v>2001</v>
      </c>
      <c r="C610" s="822" t="s">
        <v>3611</v>
      </c>
      <c r="D610" s="822" t="s">
        <v>3612</v>
      </c>
      <c r="E610" s="822" t="s">
        <v>3198</v>
      </c>
      <c r="F610" s="831">
        <v>6</v>
      </c>
      <c r="G610" s="831">
        <v>378.65999999999997</v>
      </c>
      <c r="H610" s="827">
        <v>1</v>
      </c>
      <c r="I610" s="831"/>
      <c r="J610" s="831"/>
      <c r="K610" s="827">
        <v>0</v>
      </c>
      <c r="L610" s="831">
        <v>6</v>
      </c>
      <c r="M610" s="832">
        <v>378.65999999999997</v>
      </c>
    </row>
    <row r="611" spans="1:13" ht="14.45" customHeight="1" x14ac:dyDescent="0.2">
      <c r="A611" s="821" t="s">
        <v>2433</v>
      </c>
      <c r="B611" s="822" t="s">
        <v>2010</v>
      </c>
      <c r="C611" s="822" t="s">
        <v>3284</v>
      </c>
      <c r="D611" s="822" t="s">
        <v>710</v>
      </c>
      <c r="E611" s="822" t="s">
        <v>711</v>
      </c>
      <c r="F611" s="831">
        <v>2</v>
      </c>
      <c r="G611" s="831">
        <v>468.14</v>
      </c>
      <c r="H611" s="827">
        <v>1</v>
      </c>
      <c r="I611" s="831"/>
      <c r="J611" s="831"/>
      <c r="K611" s="827">
        <v>0</v>
      </c>
      <c r="L611" s="831">
        <v>2</v>
      </c>
      <c r="M611" s="832">
        <v>468.14</v>
      </c>
    </row>
    <row r="612" spans="1:13" ht="14.45" customHeight="1" x14ac:dyDescent="0.2">
      <c r="A612" s="821" t="s">
        <v>2433</v>
      </c>
      <c r="B612" s="822" t="s">
        <v>2010</v>
      </c>
      <c r="C612" s="822" t="s">
        <v>2717</v>
      </c>
      <c r="D612" s="822" t="s">
        <v>712</v>
      </c>
      <c r="E612" s="822" t="s">
        <v>714</v>
      </c>
      <c r="F612" s="831">
        <v>2</v>
      </c>
      <c r="G612" s="831">
        <v>234.06</v>
      </c>
      <c r="H612" s="827">
        <v>1</v>
      </c>
      <c r="I612" s="831"/>
      <c r="J612" s="831"/>
      <c r="K612" s="827">
        <v>0</v>
      </c>
      <c r="L612" s="831">
        <v>2</v>
      </c>
      <c r="M612" s="832">
        <v>234.06</v>
      </c>
    </row>
    <row r="613" spans="1:13" ht="14.45" customHeight="1" x14ac:dyDescent="0.2">
      <c r="A613" s="821" t="s">
        <v>2433</v>
      </c>
      <c r="B613" s="822" t="s">
        <v>2010</v>
      </c>
      <c r="C613" s="822" t="s">
        <v>2518</v>
      </c>
      <c r="D613" s="822" t="s">
        <v>712</v>
      </c>
      <c r="E613" s="822" t="s">
        <v>715</v>
      </c>
      <c r="F613" s="831">
        <v>2</v>
      </c>
      <c r="G613" s="831">
        <v>117.04</v>
      </c>
      <c r="H613" s="827">
        <v>1</v>
      </c>
      <c r="I613" s="831"/>
      <c r="J613" s="831"/>
      <c r="K613" s="827">
        <v>0</v>
      </c>
      <c r="L613" s="831">
        <v>2</v>
      </c>
      <c r="M613" s="832">
        <v>117.04</v>
      </c>
    </row>
    <row r="614" spans="1:13" ht="14.45" customHeight="1" x14ac:dyDescent="0.2">
      <c r="A614" s="821" t="s">
        <v>2433</v>
      </c>
      <c r="B614" s="822" t="s">
        <v>2010</v>
      </c>
      <c r="C614" s="822" t="s">
        <v>2015</v>
      </c>
      <c r="D614" s="822" t="s">
        <v>712</v>
      </c>
      <c r="E614" s="822" t="s">
        <v>713</v>
      </c>
      <c r="F614" s="831"/>
      <c r="G614" s="831"/>
      <c r="H614" s="827">
        <v>0</v>
      </c>
      <c r="I614" s="831">
        <v>1</v>
      </c>
      <c r="J614" s="831">
        <v>38.04</v>
      </c>
      <c r="K614" s="827">
        <v>1</v>
      </c>
      <c r="L614" s="831">
        <v>1</v>
      </c>
      <c r="M614" s="832">
        <v>38.04</v>
      </c>
    </row>
    <row r="615" spans="1:13" ht="14.45" customHeight="1" x14ac:dyDescent="0.2">
      <c r="A615" s="821" t="s">
        <v>2433</v>
      </c>
      <c r="B615" s="822" t="s">
        <v>2010</v>
      </c>
      <c r="C615" s="822" t="s">
        <v>2016</v>
      </c>
      <c r="D615" s="822" t="s">
        <v>712</v>
      </c>
      <c r="E615" s="822" t="s">
        <v>716</v>
      </c>
      <c r="F615" s="831"/>
      <c r="G615" s="831"/>
      <c r="H615" s="827">
        <v>0</v>
      </c>
      <c r="I615" s="831">
        <v>3</v>
      </c>
      <c r="J615" s="831">
        <v>31.950000000000003</v>
      </c>
      <c r="K615" s="827">
        <v>1</v>
      </c>
      <c r="L615" s="831">
        <v>3</v>
      </c>
      <c r="M615" s="832">
        <v>31.950000000000003</v>
      </c>
    </row>
    <row r="616" spans="1:13" ht="14.45" customHeight="1" x14ac:dyDescent="0.2">
      <c r="A616" s="821" t="s">
        <v>2433</v>
      </c>
      <c r="B616" s="822" t="s">
        <v>2019</v>
      </c>
      <c r="C616" s="822" t="s">
        <v>2020</v>
      </c>
      <c r="D616" s="822" t="s">
        <v>2021</v>
      </c>
      <c r="E616" s="822" t="s">
        <v>2022</v>
      </c>
      <c r="F616" s="831"/>
      <c r="G616" s="831"/>
      <c r="H616" s="827">
        <v>0</v>
      </c>
      <c r="I616" s="831">
        <v>1</v>
      </c>
      <c r="J616" s="831">
        <v>65.540000000000006</v>
      </c>
      <c r="K616" s="827">
        <v>1</v>
      </c>
      <c r="L616" s="831">
        <v>1</v>
      </c>
      <c r="M616" s="832">
        <v>65.540000000000006</v>
      </c>
    </row>
    <row r="617" spans="1:13" ht="14.45" customHeight="1" x14ac:dyDescent="0.2">
      <c r="A617" s="821" t="s">
        <v>2433</v>
      </c>
      <c r="B617" s="822" t="s">
        <v>2019</v>
      </c>
      <c r="C617" s="822" t="s">
        <v>2023</v>
      </c>
      <c r="D617" s="822" t="s">
        <v>2021</v>
      </c>
      <c r="E617" s="822" t="s">
        <v>2024</v>
      </c>
      <c r="F617" s="831"/>
      <c r="G617" s="831"/>
      <c r="H617" s="827">
        <v>0</v>
      </c>
      <c r="I617" s="831">
        <v>6</v>
      </c>
      <c r="J617" s="831">
        <v>1376.2800000000002</v>
      </c>
      <c r="K617" s="827">
        <v>1</v>
      </c>
      <c r="L617" s="831">
        <v>6</v>
      </c>
      <c r="M617" s="832">
        <v>1376.2800000000002</v>
      </c>
    </row>
    <row r="618" spans="1:13" ht="14.45" customHeight="1" x14ac:dyDescent="0.2">
      <c r="A618" s="821" t="s">
        <v>2433</v>
      </c>
      <c r="B618" s="822" t="s">
        <v>2025</v>
      </c>
      <c r="C618" s="822" t="s">
        <v>3151</v>
      </c>
      <c r="D618" s="822" t="s">
        <v>2491</v>
      </c>
      <c r="E618" s="822" t="s">
        <v>3152</v>
      </c>
      <c r="F618" s="831">
        <v>1</v>
      </c>
      <c r="G618" s="831">
        <v>0</v>
      </c>
      <c r="H618" s="827"/>
      <c r="I618" s="831"/>
      <c r="J618" s="831"/>
      <c r="K618" s="827"/>
      <c r="L618" s="831">
        <v>1</v>
      </c>
      <c r="M618" s="832">
        <v>0</v>
      </c>
    </row>
    <row r="619" spans="1:13" ht="14.45" customHeight="1" x14ac:dyDescent="0.2">
      <c r="A619" s="821" t="s">
        <v>2433</v>
      </c>
      <c r="B619" s="822" t="s">
        <v>2025</v>
      </c>
      <c r="C619" s="822" t="s">
        <v>2604</v>
      </c>
      <c r="D619" s="822" t="s">
        <v>731</v>
      </c>
      <c r="E619" s="822" t="s">
        <v>732</v>
      </c>
      <c r="F619" s="831"/>
      <c r="G619" s="831"/>
      <c r="H619" s="827">
        <v>0</v>
      </c>
      <c r="I619" s="831">
        <v>1</v>
      </c>
      <c r="J619" s="831">
        <v>70.23</v>
      </c>
      <c r="K619" s="827">
        <v>1</v>
      </c>
      <c r="L619" s="831">
        <v>1</v>
      </c>
      <c r="M619" s="832">
        <v>70.23</v>
      </c>
    </row>
    <row r="620" spans="1:13" ht="14.45" customHeight="1" x14ac:dyDescent="0.2">
      <c r="A620" s="821" t="s">
        <v>2433</v>
      </c>
      <c r="B620" s="822" t="s">
        <v>2025</v>
      </c>
      <c r="C620" s="822" t="s">
        <v>2031</v>
      </c>
      <c r="D620" s="822" t="s">
        <v>731</v>
      </c>
      <c r="E620" s="822" t="s">
        <v>734</v>
      </c>
      <c r="F620" s="831"/>
      <c r="G620" s="831"/>
      <c r="H620" s="827">
        <v>0</v>
      </c>
      <c r="I620" s="831">
        <v>7</v>
      </c>
      <c r="J620" s="831">
        <v>122.91999999999999</v>
      </c>
      <c r="K620" s="827">
        <v>1</v>
      </c>
      <c r="L620" s="831">
        <v>7</v>
      </c>
      <c r="M620" s="832">
        <v>122.91999999999999</v>
      </c>
    </row>
    <row r="621" spans="1:13" ht="14.45" customHeight="1" x14ac:dyDescent="0.2">
      <c r="A621" s="821" t="s">
        <v>2433</v>
      </c>
      <c r="B621" s="822" t="s">
        <v>2025</v>
      </c>
      <c r="C621" s="822" t="s">
        <v>2032</v>
      </c>
      <c r="D621" s="822" t="s">
        <v>731</v>
      </c>
      <c r="E621" s="822" t="s">
        <v>736</v>
      </c>
      <c r="F621" s="831"/>
      <c r="G621" s="831"/>
      <c r="H621" s="827">
        <v>0</v>
      </c>
      <c r="I621" s="831">
        <v>1</v>
      </c>
      <c r="J621" s="831">
        <v>35.11</v>
      </c>
      <c r="K621" s="827">
        <v>1</v>
      </c>
      <c r="L621" s="831">
        <v>1</v>
      </c>
      <c r="M621" s="832">
        <v>35.11</v>
      </c>
    </row>
    <row r="622" spans="1:13" ht="14.45" customHeight="1" x14ac:dyDescent="0.2">
      <c r="A622" s="821" t="s">
        <v>2433</v>
      </c>
      <c r="B622" s="822" t="s">
        <v>2035</v>
      </c>
      <c r="C622" s="822" t="s">
        <v>3303</v>
      </c>
      <c r="D622" s="822" t="s">
        <v>2729</v>
      </c>
      <c r="E622" s="822" t="s">
        <v>3304</v>
      </c>
      <c r="F622" s="831"/>
      <c r="G622" s="831"/>
      <c r="H622" s="827">
        <v>0</v>
      </c>
      <c r="I622" s="831">
        <v>2</v>
      </c>
      <c r="J622" s="831">
        <v>229.3</v>
      </c>
      <c r="K622" s="827">
        <v>1</v>
      </c>
      <c r="L622" s="831">
        <v>2</v>
      </c>
      <c r="M622" s="832">
        <v>229.3</v>
      </c>
    </row>
    <row r="623" spans="1:13" ht="14.45" customHeight="1" x14ac:dyDescent="0.2">
      <c r="A623" s="821" t="s">
        <v>2433</v>
      </c>
      <c r="B623" s="822" t="s">
        <v>2037</v>
      </c>
      <c r="C623" s="822" t="s">
        <v>3600</v>
      </c>
      <c r="D623" s="822" t="s">
        <v>2480</v>
      </c>
      <c r="E623" s="822" t="s">
        <v>2044</v>
      </c>
      <c r="F623" s="831">
        <v>1</v>
      </c>
      <c r="G623" s="831">
        <v>207.27</v>
      </c>
      <c r="H623" s="827">
        <v>1</v>
      </c>
      <c r="I623" s="831"/>
      <c r="J623" s="831"/>
      <c r="K623" s="827">
        <v>0</v>
      </c>
      <c r="L623" s="831">
        <v>1</v>
      </c>
      <c r="M623" s="832">
        <v>207.27</v>
      </c>
    </row>
    <row r="624" spans="1:13" ht="14.45" customHeight="1" x14ac:dyDescent="0.2">
      <c r="A624" s="821" t="s">
        <v>2433</v>
      </c>
      <c r="B624" s="822" t="s">
        <v>2037</v>
      </c>
      <c r="C624" s="822" t="s">
        <v>2286</v>
      </c>
      <c r="D624" s="822" t="s">
        <v>2039</v>
      </c>
      <c r="E624" s="822" t="s">
        <v>2287</v>
      </c>
      <c r="F624" s="831"/>
      <c r="G624" s="831"/>
      <c r="H624" s="827">
        <v>0</v>
      </c>
      <c r="I624" s="831">
        <v>4</v>
      </c>
      <c r="J624" s="831">
        <v>746.2</v>
      </c>
      <c r="K624" s="827">
        <v>1</v>
      </c>
      <c r="L624" s="831">
        <v>4</v>
      </c>
      <c r="M624" s="832">
        <v>746.2</v>
      </c>
    </row>
    <row r="625" spans="1:13" ht="14.45" customHeight="1" x14ac:dyDescent="0.2">
      <c r="A625" s="821" t="s">
        <v>2433</v>
      </c>
      <c r="B625" s="822" t="s">
        <v>2037</v>
      </c>
      <c r="C625" s="822" t="s">
        <v>3129</v>
      </c>
      <c r="D625" s="822" t="s">
        <v>3130</v>
      </c>
      <c r="E625" s="822" t="s">
        <v>2062</v>
      </c>
      <c r="F625" s="831">
        <v>1</v>
      </c>
      <c r="G625" s="831">
        <v>103.64</v>
      </c>
      <c r="H625" s="827">
        <v>1</v>
      </c>
      <c r="I625" s="831"/>
      <c r="J625" s="831"/>
      <c r="K625" s="827">
        <v>0</v>
      </c>
      <c r="L625" s="831">
        <v>1</v>
      </c>
      <c r="M625" s="832">
        <v>103.64</v>
      </c>
    </row>
    <row r="626" spans="1:13" ht="14.45" customHeight="1" x14ac:dyDescent="0.2">
      <c r="A626" s="821" t="s">
        <v>2433</v>
      </c>
      <c r="B626" s="822" t="s">
        <v>2037</v>
      </c>
      <c r="C626" s="822" t="s">
        <v>3601</v>
      </c>
      <c r="D626" s="822" t="s">
        <v>3132</v>
      </c>
      <c r="E626" s="822" t="s">
        <v>2643</v>
      </c>
      <c r="F626" s="831">
        <v>1</v>
      </c>
      <c r="G626" s="831">
        <v>207.27</v>
      </c>
      <c r="H626" s="827">
        <v>1</v>
      </c>
      <c r="I626" s="831"/>
      <c r="J626" s="831"/>
      <c r="K626" s="827">
        <v>0</v>
      </c>
      <c r="L626" s="831">
        <v>1</v>
      </c>
      <c r="M626" s="832">
        <v>207.27</v>
      </c>
    </row>
    <row r="627" spans="1:13" ht="14.45" customHeight="1" x14ac:dyDescent="0.2">
      <c r="A627" s="821" t="s">
        <v>2433</v>
      </c>
      <c r="B627" s="822" t="s">
        <v>2041</v>
      </c>
      <c r="C627" s="822" t="s">
        <v>2739</v>
      </c>
      <c r="D627" s="822" t="s">
        <v>2043</v>
      </c>
      <c r="E627" s="822" t="s">
        <v>2740</v>
      </c>
      <c r="F627" s="831"/>
      <c r="G627" s="831"/>
      <c r="H627" s="827">
        <v>0</v>
      </c>
      <c r="I627" s="831">
        <v>1</v>
      </c>
      <c r="J627" s="831">
        <v>103.64</v>
      </c>
      <c r="K627" s="827">
        <v>1</v>
      </c>
      <c r="L627" s="831">
        <v>1</v>
      </c>
      <c r="M627" s="832">
        <v>103.64</v>
      </c>
    </row>
    <row r="628" spans="1:13" ht="14.45" customHeight="1" x14ac:dyDescent="0.2">
      <c r="A628" s="821" t="s">
        <v>2433</v>
      </c>
      <c r="B628" s="822" t="s">
        <v>3887</v>
      </c>
      <c r="C628" s="822" t="s">
        <v>3258</v>
      </c>
      <c r="D628" s="822" t="s">
        <v>3256</v>
      </c>
      <c r="E628" s="822" t="s">
        <v>3259</v>
      </c>
      <c r="F628" s="831"/>
      <c r="G628" s="831"/>
      <c r="H628" s="827">
        <v>0</v>
      </c>
      <c r="I628" s="831">
        <v>1</v>
      </c>
      <c r="J628" s="831">
        <v>207.27</v>
      </c>
      <c r="K628" s="827">
        <v>1</v>
      </c>
      <c r="L628" s="831">
        <v>1</v>
      </c>
      <c r="M628" s="832">
        <v>207.27</v>
      </c>
    </row>
    <row r="629" spans="1:13" ht="14.45" customHeight="1" x14ac:dyDescent="0.2">
      <c r="A629" s="821" t="s">
        <v>2433</v>
      </c>
      <c r="B629" s="822" t="s">
        <v>2049</v>
      </c>
      <c r="C629" s="822" t="s">
        <v>2446</v>
      </c>
      <c r="D629" s="822" t="s">
        <v>1170</v>
      </c>
      <c r="E629" s="822" t="s">
        <v>736</v>
      </c>
      <c r="F629" s="831"/>
      <c r="G629" s="831"/>
      <c r="H629" s="827">
        <v>0</v>
      </c>
      <c r="I629" s="831">
        <v>1</v>
      </c>
      <c r="J629" s="831">
        <v>34.47</v>
      </c>
      <c r="K629" s="827">
        <v>1</v>
      </c>
      <c r="L629" s="831">
        <v>1</v>
      </c>
      <c r="M629" s="832">
        <v>34.47</v>
      </c>
    </row>
    <row r="630" spans="1:13" ht="14.45" customHeight="1" x14ac:dyDescent="0.2">
      <c r="A630" s="821" t="s">
        <v>2433</v>
      </c>
      <c r="B630" s="822" t="s">
        <v>2049</v>
      </c>
      <c r="C630" s="822" t="s">
        <v>2050</v>
      </c>
      <c r="D630" s="822" t="s">
        <v>1170</v>
      </c>
      <c r="E630" s="822" t="s">
        <v>2051</v>
      </c>
      <c r="F630" s="831"/>
      <c r="G630" s="831"/>
      <c r="H630" s="827">
        <v>0</v>
      </c>
      <c r="I630" s="831">
        <v>5</v>
      </c>
      <c r="J630" s="831">
        <v>517</v>
      </c>
      <c r="K630" s="827">
        <v>1</v>
      </c>
      <c r="L630" s="831">
        <v>5</v>
      </c>
      <c r="M630" s="832">
        <v>517</v>
      </c>
    </row>
    <row r="631" spans="1:13" ht="14.45" customHeight="1" x14ac:dyDescent="0.2">
      <c r="A631" s="821" t="s">
        <v>2433</v>
      </c>
      <c r="B631" s="822" t="s">
        <v>2049</v>
      </c>
      <c r="C631" s="822" t="s">
        <v>2751</v>
      </c>
      <c r="D631" s="822" t="s">
        <v>1610</v>
      </c>
      <c r="E631" s="822" t="s">
        <v>2752</v>
      </c>
      <c r="F631" s="831"/>
      <c r="G631" s="831"/>
      <c r="H631" s="827">
        <v>0</v>
      </c>
      <c r="I631" s="831">
        <v>1</v>
      </c>
      <c r="J631" s="831">
        <v>206.78</v>
      </c>
      <c r="K631" s="827">
        <v>1</v>
      </c>
      <c r="L631" s="831">
        <v>1</v>
      </c>
      <c r="M631" s="832">
        <v>206.78</v>
      </c>
    </row>
    <row r="632" spans="1:13" ht="14.45" customHeight="1" x14ac:dyDescent="0.2">
      <c r="A632" s="821" t="s">
        <v>2433</v>
      </c>
      <c r="B632" s="822" t="s">
        <v>2052</v>
      </c>
      <c r="C632" s="822" t="s">
        <v>2059</v>
      </c>
      <c r="D632" s="822" t="s">
        <v>2054</v>
      </c>
      <c r="E632" s="822" t="s">
        <v>2060</v>
      </c>
      <c r="F632" s="831"/>
      <c r="G632" s="831"/>
      <c r="H632" s="827">
        <v>0</v>
      </c>
      <c r="I632" s="831">
        <v>2</v>
      </c>
      <c r="J632" s="831">
        <v>68.94</v>
      </c>
      <c r="K632" s="827">
        <v>1</v>
      </c>
      <c r="L632" s="831">
        <v>2</v>
      </c>
      <c r="M632" s="832">
        <v>68.94</v>
      </c>
    </row>
    <row r="633" spans="1:13" ht="14.45" customHeight="1" x14ac:dyDescent="0.2">
      <c r="A633" s="821" t="s">
        <v>2433</v>
      </c>
      <c r="B633" s="822" t="s">
        <v>2052</v>
      </c>
      <c r="C633" s="822" t="s">
        <v>2061</v>
      </c>
      <c r="D633" s="822" t="s">
        <v>2054</v>
      </c>
      <c r="E633" s="822" t="s">
        <v>2062</v>
      </c>
      <c r="F633" s="831"/>
      <c r="G633" s="831"/>
      <c r="H633" s="827">
        <v>0</v>
      </c>
      <c r="I633" s="831">
        <v>1</v>
      </c>
      <c r="J633" s="831">
        <v>114.88</v>
      </c>
      <c r="K633" s="827">
        <v>1</v>
      </c>
      <c r="L633" s="831">
        <v>1</v>
      </c>
      <c r="M633" s="832">
        <v>114.88</v>
      </c>
    </row>
    <row r="634" spans="1:13" ht="14.45" customHeight="1" x14ac:dyDescent="0.2">
      <c r="A634" s="821" t="s">
        <v>2433</v>
      </c>
      <c r="B634" s="822" t="s">
        <v>2063</v>
      </c>
      <c r="C634" s="822" t="s">
        <v>3652</v>
      </c>
      <c r="D634" s="822" t="s">
        <v>2065</v>
      </c>
      <c r="E634" s="822" t="s">
        <v>2066</v>
      </c>
      <c r="F634" s="831"/>
      <c r="G634" s="831"/>
      <c r="H634" s="827">
        <v>0</v>
      </c>
      <c r="I634" s="831">
        <v>1</v>
      </c>
      <c r="J634" s="831">
        <v>112.59</v>
      </c>
      <c r="K634" s="827">
        <v>1</v>
      </c>
      <c r="L634" s="831">
        <v>1</v>
      </c>
      <c r="M634" s="832">
        <v>112.59</v>
      </c>
    </row>
    <row r="635" spans="1:13" ht="14.45" customHeight="1" x14ac:dyDescent="0.2">
      <c r="A635" s="821" t="s">
        <v>2433</v>
      </c>
      <c r="B635" s="822" t="s">
        <v>3882</v>
      </c>
      <c r="C635" s="822" t="s">
        <v>3067</v>
      </c>
      <c r="D635" s="822" t="s">
        <v>3068</v>
      </c>
      <c r="E635" s="822" t="s">
        <v>3069</v>
      </c>
      <c r="F635" s="831">
        <v>1</v>
      </c>
      <c r="G635" s="831">
        <v>73.83</v>
      </c>
      <c r="H635" s="827">
        <v>1</v>
      </c>
      <c r="I635" s="831"/>
      <c r="J635" s="831"/>
      <c r="K635" s="827">
        <v>0</v>
      </c>
      <c r="L635" s="831">
        <v>1</v>
      </c>
      <c r="M635" s="832">
        <v>73.83</v>
      </c>
    </row>
    <row r="636" spans="1:13" ht="14.45" customHeight="1" x14ac:dyDescent="0.2">
      <c r="A636" s="821" t="s">
        <v>2433</v>
      </c>
      <c r="B636" s="822" t="s">
        <v>3891</v>
      </c>
      <c r="C636" s="822" t="s">
        <v>3648</v>
      </c>
      <c r="D636" s="822" t="s">
        <v>3410</v>
      </c>
      <c r="E636" s="822" t="s">
        <v>3649</v>
      </c>
      <c r="F636" s="831">
        <v>6</v>
      </c>
      <c r="G636" s="831">
        <v>485.64</v>
      </c>
      <c r="H636" s="827">
        <v>1</v>
      </c>
      <c r="I636" s="831"/>
      <c r="J636" s="831"/>
      <c r="K636" s="827">
        <v>0</v>
      </c>
      <c r="L636" s="831">
        <v>6</v>
      </c>
      <c r="M636" s="832">
        <v>485.64</v>
      </c>
    </row>
    <row r="637" spans="1:13" ht="14.45" customHeight="1" x14ac:dyDescent="0.2">
      <c r="A637" s="821" t="s">
        <v>2433</v>
      </c>
      <c r="B637" s="822" t="s">
        <v>3891</v>
      </c>
      <c r="C637" s="822" t="s">
        <v>2809</v>
      </c>
      <c r="D637" s="822" t="s">
        <v>2810</v>
      </c>
      <c r="E637" s="822" t="s">
        <v>2811</v>
      </c>
      <c r="F637" s="831"/>
      <c r="G637" s="831"/>
      <c r="H637" s="827">
        <v>0</v>
      </c>
      <c r="I637" s="831">
        <v>4</v>
      </c>
      <c r="J637" s="831">
        <v>1382.76</v>
      </c>
      <c r="K637" s="827">
        <v>1</v>
      </c>
      <c r="L637" s="831">
        <v>4</v>
      </c>
      <c r="M637" s="832">
        <v>1382.76</v>
      </c>
    </row>
    <row r="638" spans="1:13" ht="14.45" customHeight="1" x14ac:dyDescent="0.2">
      <c r="A638" s="821" t="s">
        <v>2433</v>
      </c>
      <c r="B638" s="822" t="s">
        <v>3891</v>
      </c>
      <c r="C638" s="822" t="s">
        <v>3650</v>
      </c>
      <c r="D638" s="822" t="s">
        <v>3410</v>
      </c>
      <c r="E638" s="822" t="s">
        <v>3651</v>
      </c>
      <c r="F638" s="831">
        <v>1</v>
      </c>
      <c r="G638" s="831">
        <v>290.36</v>
      </c>
      <c r="H638" s="827">
        <v>1</v>
      </c>
      <c r="I638" s="831"/>
      <c r="J638" s="831"/>
      <c r="K638" s="827">
        <v>0</v>
      </c>
      <c r="L638" s="831">
        <v>1</v>
      </c>
      <c r="M638" s="832">
        <v>290.36</v>
      </c>
    </row>
    <row r="639" spans="1:13" ht="14.45" customHeight="1" x14ac:dyDescent="0.2">
      <c r="A639" s="821" t="s">
        <v>2433</v>
      </c>
      <c r="B639" s="822" t="s">
        <v>3892</v>
      </c>
      <c r="C639" s="822" t="s">
        <v>2801</v>
      </c>
      <c r="D639" s="822" t="s">
        <v>2799</v>
      </c>
      <c r="E639" s="822" t="s">
        <v>2802</v>
      </c>
      <c r="F639" s="831"/>
      <c r="G639" s="831"/>
      <c r="H639" s="827">
        <v>0</v>
      </c>
      <c r="I639" s="831">
        <v>12</v>
      </c>
      <c r="J639" s="831">
        <v>1582.3200000000002</v>
      </c>
      <c r="K639" s="827">
        <v>1</v>
      </c>
      <c r="L639" s="831">
        <v>12</v>
      </c>
      <c r="M639" s="832">
        <v>1582.3200000000002</v>
      </c>
    </row>
    <row r="640" spans="1:13" ht="14.45" customHeight="1" x14ac:dyDescent="0.2">
      <c r="A640" s="821" t="s">
        <v>2433</v>
      </c>
      <c r="B640" s="822" t="s">
        <v>2076</v>
      </c>
      <c r="C640" s="822" t="s">
        <v>2077</v>
      </c>
      <c r="D640" s="822" t="s">
        <v>2078</v>
      </c>
      <c r="E640" s="822" t="s">
        <v>2079</v>
      </c>
      <c r="F640" s="831"/>
      <c r="G640" s="831"/>
      <c r="H640" s="827">
        <v>0</v>
      </c>
      <c r="I640" s="831">
        <v>6</v>
      </c>
      <c r="J640" s="831">
        <v>1323.18</v>
      </c>
      <c r="K640" s="827">
        <v>1</v>
      </c>
      <c r="L640" s="831">
        <v>6</v>
      </c>
      <c r="M640" s="832">
        <v>1323.18</v>
      </c>
    </row>
    <row r="641" spans="1:13" ht="14.45" customHeight="1" x14ac:dyDescent="0.2">
      <c r="A641" s="821" t="s">
        <v>2433</v>
      </c>
      <c r="B641" s="822" t="s">
        <v>2076</v>
      </c>
      <c r="C641" s="822" t="s">
        <v>3138</v>
      </c>
      <c r="D641" s="822" t="s">
        <v>2961</v>
      </c>
      <c r="E641" s="822" t="s">
        <v>2590</v>
      </c>
      <c r="F641" s="831">
        <v>1</v>
      </c>
      <c r="G641" s="831">
        <v>165.41</v>
      </c>
      <c r="H641" s="827">
        <v>1</v>
      </c>
      <c r="I641" s="831"/>
      <c r="J641" s="831"/>
      <c r="K641" s="827">
        <v>0</v>
      </c>
      <c r="L641" s="831">
        <v>1</v>
      </c>
      <c r="M641" s="832">
        <v>165.41</v>
      </c>
    </row>
    <row r="642" spans="1:13" ht="14.45" customHeight="1" x14ac:dyDescent="0.2">
      <c r="A642" s="821" t="s">
        <v>2433</v>
      </c>
      <c r="B642" s="822" t="s">
        <v>2076</v>
      </c>
      <c r="C642" s="822" t="s">
        <v>2958</v>
      </c>
      <c r="D642" s="822" t="s">
        <v>2081</v>
      </c>
      <c r="E642" s="822" t="s">
        <v>2959</v>
      </c>
      <c r="F642" s="831"/>
      <c r="G642" s="831"/>
      <c r="H642" s="827">
        <v>0</v>
      </c>
      <c r="I642" s="831">
        <v>1</v>
      </c>
      <c r="J642" s="831">
        <v>55.14</v>
      </c>
      <c r="K642" s="827">
        <v>1</v>
      </c>
      <c r="L642" s="831">
        <v>1</v>
      </c>
      <c r="M642" s="832">
        <v>55.14</v>
      </c>
    </row>
    <row r="643" spans="1:13" ht="14.45" customHeight="1" x14ac:dyDescent="0.2">
      <c r="A643" s="821" t="s">
        <v>2433</v>
      </c>
      <c r="B643" s="822" t="s">
        <v>2076</v>
      </c>
      <c r="C643" s="822" t="s">
        <v>2080</v>
      </c>
      <c r="D643" s="822" t="s">
        <v>2081</v>
      </c>
      <c r="E643" s="822" t="s">
        <v>2082</v>
      </c>
      <c r="F643" s="831"/>
      <c r="G643" s="831"/>
      <c r="H643" s="827">
        <v>0</v>
      </c>
      <c r="I643" s="831">
        <v>10</v>
      </c>
      <c r="J643" s="831">
        <v>2224.6999999999998</v>
      </c>
      <c r="K643" s="827">
        <v>1</v>
      </c>
      <c r="L643" s="831">
        <v>10</v>
      </c>
      <c r="M643" s="832">
        <v>2224.6999999999998</v>
      </c>
    </row>
    <row r="644" spans="1:13" ht="14.45" customHeight="1" x14ac:dyDescent="0.2">
      <c r="A644" s="821" t="s">
        <v>2433</v>
      </c>
      <c r="B644" s="822" t="s">
        <v>2076</v>
      </c>
      <c r="C644" s="822" t="s">
        <v>3572</v>
      </c>
      <c r="D644" s="822" t="s">
        <v>2078</v>
      </c>
      <c r="E644" s="822" t="s">
        <v>775</v>
      </c>
      <c r="F644" s="831">
        <v>1</v>
      </c>
      <c r="G644" s="831">
        <v>55.14</v>
      </c>
      <c r="H644" s="827">
        <v>1</v>
      </c>
      <c r="I644" s="831"/>
      <c r="J644" s="831"/>
      <c r="K644" s="827">
        <v>0</v>
      </c>
      <c r="L644" s="831">
        <v>1</v>
      </c>
      <c r="M644" s="832">
        <v>55.14</v>
      </c>
    </row>
    <row r="645" spans="1:13" ht="14.45" customHeight="1" x14ac:dyDescent="0.2">
      <c r="A645" s="821" t="s">
        <v>2433</v>
      </c>
      <c r="B645" s="822" t="s">
        <v>2076</v>
      </c>
      <c r="C645" s="822" t="s">
        <v>2887</v>
      </c>
      <c r="D645" s="822" t="s">
        <v>2078</v>
      </c>
      <c r="E645" s="822" t="s">
        <v>2888</v>
      </c>
      <c r="F645" s="831">
        <v>1</v>
      </c>
      <c r="G645" s="831">
        <v>477.84</v>
      </c>
      <c r="H645" s="827">
        <v>1</v>
      </c>
      <c r="I645" s="831"/>
      <c r="J645" s="831"/>
      <c r="K645" s="827">
        <v>0</v>
      </c>
      <c r="L645" s="831">
        <v>1</v>
      </c>
      <c r="M645" s="832">
        <v>477.84</v>
      </c>
    </row>
    <row r="646" spans="1:13" ht="14.45" customHeight="1" x14ac:dyDescent="0.2">
      <c r="A646" s="821" t="s">
        <v>2433</v>
      </c>
      <c r="B646" s="822" t="s">
        <v>2084</v>
      </c>
      <c r="C646" s="822" t="s">
        <v>3641</v>
      </c>
      <c r="D646" s="822" t="s">
        <v>3590</v>
      </c>
      <c r="E646" s="822" t="s">
        <v>3642</v>
      </c>
      <c r="F646" s="831">
        <v>3</v>
      </c>
      <c r="G646" s="831">
        <v>401.37</v>
      </c>
      <c r="H646" s="827">
        <v>1</v>
      </c>
      <c r="I646" s="831"/>
      <c r="J646" s="831"/>
      <c r="K646" s="827">
        <v>0</v>
      </c>
      <c r="L646" s="831">
        <v>3</v>
      </c>
      <c r="M646" s="832">
        <v>401.37</v>
      </c>
    </row>
    <row r="647" spans="1:13" ht="14.45" customHeight="1" x14ac:dyDescent="0.2">
      <c r="A647" s="821" t="s">
        <v>2433</v>
      </c>
      <c r="B647" s="822" t="s">
        <v>2084</v>
      </c>
      <c r="C647" s="822" t="s">
        <v>3643</v>
      </c>
      <c r="D647" s="822" t="s">
        <v>3590</v>
      </c>
      <c r="E647" s="822" t="s">
        <v>3644</v>
      </c>
      <c r="F647" s="831">
        <v>1</v>
      </c>
      <c r="G647" s="831">
        <v>0</v>
      </c>
      <c r="H647" s="827"/>
      <c r="I647" s="831"/>
      <c r="J647" s="831"/>
      <c r="K647" s="827"/>
      <c r="L647" s="831">
        <v>1</v>
      </c>
      <c r="M647" s="832">
        <v>0</v>
      </c>
    </row>
    <row r="648" spans="1:13" ht="14.45" customHeight="1" x14ac:dyDescent="0.2">
      <c r="A648" s="821" t="s">
        <v>2433</v>
      </c>
      <c r="B648" s="822" t="s">
        <v>3893</v>
      </c>
      <c r="C648" s="822" t="s">
        <v>2646</v>
      </c>
      <c r="D648" s="822" t="s">
        <v>1572</v>
      </c>
      <c r="E648" s="822" t="s">
        <v>1573</v>
      </c>
      <c r="F648" s="831"/>
      <c r="G648" s="831"/>
      <c r="H648" s="827">
        <v>0</v>
      </c>
      <c r="I648" s="831">
        <v>3</v>
      </c>
      <c r="J648" s="831">
        <v>1257.5999999999999</v>
      </c>
      <c r="K648" s="827">
        <v>1</v>
      </c>
      <c r="L648" s="831">
        <v>3</v>
      </c>
      <c r="M648" s="832">
        <v>1257.5999999999999</v>
      </c>
    </row>
    <row r="649" spans="1:13" ht="14.45" customHeight="1" x14ac:dyDescent="0.2">
      <c r="A649" s="821" t="s">
        <v>2433</v>
      </c>
      <c r="B649" s="822" t="s">
        <v>2086</v>
      </c>
      <c r="C649" s="822" t="s">
        <v>2089</v>
      </c>
      <c r="D649" s="822" t="s">
        <v>924</v>
      </c>
      <c r="E649" s="822" t="s">
        <v>2090</v>
      </c>
      <c r="F649" s="831"/>
      <c r="G649" s="831"/>
      <c r="H649" s="827">
        <v>0</v>
      </c>
      <c r="I649" s="831">
        <v>1</v>
      </c>
      <c r="J649" s="831">
        <v>300.31</v>
      </c>
      <c r="K649" s="827">
        <v>1</v>
      </c>
      <c r="L649" s="831">
        <v>1</v>
      </c>
      <c r="M649" s="832">
        <v>300.31</v>
      </c>
    </row>
    <row r="650" spans="1:13" ht="14.45" customHeight="1" x14ac:dyDescent="0.2">
      <c r="A650" s="821" t="s">
        <v>2433</v>
      </c>
      <c r="B650" s="822" t="s">
        <v>2096</v>
      </c>
      <c r="C650" s="822" t="s">
        <v>2299</v>
      </c>
      <c r="D650" s="822" t="s">
        <v>2098</v>
      </c>
      <c r="E650" s="822" t="s">
        <v>2300</v>
      </c>
      <c r="F650" s="831"/>
      <c r="G650" s="831"/>
      <c r="H650" s="827">
        <v>0</v>
      </c>
      <c r="I650" s="831">
        <v>1</v>
      </c>
      <c r="J650" s="831">
        <v>49.08</v>
      </c>
      <c r="K650" s="827">
        <v>1</v>
      </c>
      <c r="L650" s="831">
        <v>1</v>
      </c>
      <c r="M650" s="832">
        <v>49.08</v>
      </c>
    </row>
    <row r="651" spans="1:13" ht="14.45" customHeight="1" x14ac:dyDescent="0.2">
      <c r="A651" s="821" t="s">
        <v>2433</v>
      </c>
      <c r="B651" s="822" t="s">
        <v>2113</v>
      </c>
      <c r="C651" s="822" t="s">
        <v>2117</v>
      </c>
      <c r="D651" s="822" t="s">
        <v>1346</v>
      </c>
      <c r="E651" s="822" t="s">
        <v>2118</v>
      </c>
      <c r="F651" s="831"/>
      <c r="G651" s="831"/>
      <c r="H651" s="827">
        <v>0</v>
      </c>
      <c r="I651" s="831">
        <v>2</v>
      </c>
      <c r="J651" s="831">
        <v>308.72000000000003</v>
      </c>
      <c r="K651" s="827">
        <v>1</v>
      </c>
      <c r="L651" s="831">
        <v>2</v>
      </c>
      <c r="M651" s="832">
        <v>308.72000000000003</v>
      </c>
    </row>
    <row r="652" spans="1:13" ht="14.45" customHeight="1" x14ac:dyDescent="0.2">
      <c r="A652" s="821" t="s">
        <v>2433</v>
      </c>
      <c r="B652" s="822" t="s">
        <v>2176</v>
      </c>
      <c r="C652" s="822" t="s">
        <v>2177</v>
      </c>
      <c r="D652" s="822" t="s">
        <v>1137</v>
      </c>
      <c r="E652" s="822" t="s">
        <v>1139</v>
      </c>
      <c r="F652" s="831"/>
      <c r="G652" s="831"/>
      <c r="H652" s="827"/>
      <c r="I652" s="831">
        <v>2</v>
      </c>
      <c r="J652" s="831">
        <v>0</v>
      </c>
      <c r="K652" s="827"/>
      <c r="L652" s="831">
        <v>2</v>
      </c>
      <c r="M652" s="832">
        <v>0</v>
      </c>
    </row>
    <row r="653" spans="1:13" ht="14.45" customHeight="1" x14ac:dyDescent="0.2">
      <c r="A653" s="821" t="s">
        <v>2433</v>
      </c>
      <c r="B653" s="822" t="s">
        <v>2186</v>
      </c>
      <c r="C653" s="822" t="s">
        <v>2341</v>
      </c>
      <c r="D653" s="822" t="s">
        <v>2191</v>
      </c>
      <c r="E653" s="822" t="s">
        <v>2342</v>
      </c>
      <c r="F653" s="831"/>
      <c r="G653" s="831"/>
      <c r="H653" s="827">
        <v>0</v>
      </c>
      <c r="I653" s="831">
        <v>1</v>
      </c>
      <c r="J653" s="831">
        <v>366.31</v>
      </c>
      <c r="K653" s="827">
        <v>1</v>
      </c>
      <c r="L653" s="831">
        <v>1</v>
      </c>
      <c r="M653" s="832">
        <v>366.31</v>
      </c>
    </row>
    <row r="654" spans="1:13" ht="14.45" customHeight="1" x14ac:dyDescent="0.2">
      <c r="A654" s="821" t="s">
        <v>2433</v>
      </c>
      <c r="B654" s="822" t="s">
        <v>3910</v>
      </c>
      <c r="C654" s="822" t="s">
        <v>3638</v>
      </c>
      <c r="D654" s="822" t="s">
        <v>3639</v>
      </c>
      <c r="E654" s="822" t="s">
        <v>3640</v>
      </c>
      <c r="F654" s="831">
        <v>1</v>
      </c>
      <c r="G654" s="831">
        <v>677.18</v>
      </c>
      <c r="H654" s="827">
        <v>1</v>
      </c>
      <c r="I654" s="831"/>
      <c r="J654" s="831"/>
      <c r="K654" s="827">
        <v>0</v>
      </c>
      <c r="L654" s="831">
        <v>1</v>
      </c>
      <c r="M654" s="832">
        <v>677.18</v>
      </c>
    </row>
    <row r="655" spans="1:13" ht="14.45" customHeight="1" x14ac:dyDescent="0.2">
      <c r="A655" s="821" t="s">
        <v>2433</v>
      </c>
      <c r="B655" s="822" t="s">
        <v>2202</v>
      </c>
      <c r="C655" s="822" t="s">
        <v>2861</v>
      </c>
      <c r="D655" s="822" t="s">
        <v>2862</v>
      </c>
      <c r="E655" s="822" t="s">
        <v>2863</v>
      </c>
      <c r="F655" s="831"/>
      <c r="G655" s="831"/>
      <c r="H655" s="827">
        <v>0</v>
      </c>
      <c r="I655" s="831">
        <v>1</v>
      </c>
      <c r="J655" s="831">
        <v>212.45</v>
      </c>
      <c r="K655" s="827">
        <v>1</v>
      </c>
      <c r="L655" s="831">
        <v>1</v>
      </c>
      <c r="M655" s="832">
        <v>212.45</v>
      </c>
    </row>
    <row r="656" spans="1:13" ht="14.45" customHeight="1" x14ac:dyDescent="0.2">
      <c r="A656" s="821" t="s">
        <v>2433</v>
      </c>
      <c r="B656" s="822" t="s">
        <v>2208</v>
      </c>
      <c r="C656" s="822" t="s">
        <v>2212</v>
      </c>
      <c r="D656" s="822" t="s">
        <v>2210</v>
      </c>
      <c r="E656" s="822" t="s">
        <v>2213</v>
      </c>
      <c r="F656" s="831"/>
      <c r="G656" s="831"/>
      <c r="H656" s="827">
        <v>0</v>
      </c>
      <c r="I656" s="831">
        <v>4</v>
      </c>
      <c r="J656" s="831">
        <v>46.84</v>
      </c>
      <c r="K656" s="827">
        <v>1</v>
      </c>
      <c r="L656" s="831">
        <v>4</v>
      </c>
      <c r="M656" s="832">
        <v>46.84</v>
      </c>
    </row>
    <row r="657" spans="1:13" ht="14.45" customHeight="1" x14ac:dyDescent="0.2">
      <c r="A657" s="821" t="s">
        <v>2433</v>
      </c>
      <c r="B657" s="822" t="s">
        <v>2221</v>
      </c>
      <c r="C657" s="822" t="s">
        <v>2224</v>
      </c>
      <c r="D657" s="822" t="s">
        <v>1321</v>
      </c>
      <c r="E657" s="822" t="s">
        <v>2225</v>
      </c>
      <c r="F657" s="831"/>
      <c r="G657" s="831"/>
      <c r="H657" s="827"/>
      <c r="I657" s="831">
        <v>2</v>
      </c>
      <c r="J657" s="831">
        <v>0</v>
      </c>
      <c r="K657" s="827"/>
      <c r="L657" s="831">
        <v>2</v>
      </c>
      <c r="M657" s="832">
        <v>0</v>
      </c>
    </row>
    <row r="658" spans="1:13" ht="14.45" customHeight="1" x14ac:dyDescent="0.2">
      <c r="A658" s="821" t="s">
        <v>2433</v>
      </c>
      <c r="B658" s="822" t="s">
        <v>3906</v>
      </c>
      <c r="C658" s="822" t="s">
        <v>3290</v>
      </c>
      <c r="D658" s="822" t="s">
        <v>3291</v>
      </c>
      <c r="E658" s="822" t="s">
        <v>3292</v>
      </c>
      <c r="F658" s="831"/>
      <c r="G658" s="831"/>
      <c r="H658" s="827">
        <v>0</v>
      </c>
      <c r="I658" s="831">
        <v>1</v>
      </c>
      <c r="J658" s="831">
        <v>141.25</v>
      </c>
      <c r="K658" s="827">
        <v>1</v>
      </c>
      <c r="L658" s="831">
        <v>1</v>
      </c>
      <c r="M658" s="832">
        <v>141.25</v>
      </c>
    </row>
    <row r="659" spans="1:13" ht="14.45" customHeight="1" x14ac:dyDescent="0.2">
      <c r="A659" s="821" t="s">
        <v>2433</v>
      </c>
      <c r="B659" s="822" t="s">
        <v>2261</v>
      </c>
      <c r="C659" s="822" t="s">
        <v>2358</v>
      </c>
      <c r="D659" s="822" t="s">
        <v>1316</v>
      </c>
      <c r="E659" s="822" t="s">
        <v>732</v>
      </c>
      <c r="F659" s="831"/>
      <c r="G659" s="831"/>
      <c r="H659" s="827">
        <v>0</v>
      </c>
      <c r="I659" s="831">
        <v>1</v>
      </c>
      <c r="J659" s="831">
        <v>58.77</v>
      </c>
      <c r="K659" s="827">
        <v>1</v>
      </c>
      <c r="L659" s="831">
        <v>1</v>
      </c>
      <c r="M659" s="832">
        <v>58.77</v>
      </c>
    </row>
    <row r="660" spans="1:13" ht="14.45" customHeight="1" x14ac:dyDescent="0.2">
      <c r="A660" s="821" t="s">
        <v>2433</v>
      </c>
      <c r="B660" s="822" t="s">
        <v>1968</v>
      </c>
      <c r="C660" s="822" t="s">
        <v>2831</v>
      </c>
      <c r="D660" s="822" t="s">
        <v>1970</v>
      </c>
      <c r="E660" s="822" t="s">
        <v>2832</v>
      </c>
      <c r="F660" s="831"/>
      <c r="G660" s="831"/>
      <c r="H660" s="827">
        <v>0</v>
      </c>
      <c r="I660" s="831">
        <v>1</v>
      </c>
      <c r="J660" s="831">
        <v>4961.1400000000003</v>
      </c>
      <c r="K660" s="827">
        <v>1</v>
      </c>
      <c r="L660" s="831">
        <v>1</v>
      </c>
      <c r="M660" s="832">
        <v>4961.1400000000003</v>
      </c>
    </row>
    <row r="661" spans="1:13" ht="14.45" customHeight="1" x14ac:dyDescent="0.2">
      <c r="A661" s="821" t="s">
        <v>2433</v>
      </c>
      <c r="B661" s="822" t="s">
        <v>1968</v>
      </c>
      <c r="C661" s="822" t="s">
        <v>1969</v>
      </c>
      <c r="D661" s="822" t="s">
        <v>1970</v>
      </c>
      <c r="E661" s="822" t="s">
        <v>1971</v>
      </c>
      <c r="F661" s="831"/>
      <c r="G661" s="831"/>
      <c r="H661" s="827">
        <v>0</v>
      </c>
      <c r="I661" s="831">
        <v>7</v>
      </c>
      <c r="J661" s="831">
        <v>18688.25</v>
      </c>
      <c r="K661" s="827">
        <v>1</v>
      </c>
      <c r="L661" s="831">
        <v>7</v>
      </c>
      <c r="M661" s="832">
        <v>18688.25</v>
      </c>
    </row>
    <row r="662" spans="1:13" ht="14.45" customHeight="1" x14ac:dyDescent="0.2">
      <c r="A662" s="821" t="s">
        <v>2433</v>
      </c>
      <c r="B662" s="822" t="s">
        <v>3889</v>
      </c>
      <c r="C662" s="822" t="s">
        <v>3660</v>
      </c>
      <c r="D662" s="822" t="s">
        <v>2453</v>
      </c>
      <c r="E662" s="822" t="s">
        <v>3661</v>
      </c>
      <c r="F662" s="831"/>
      <c r="G662" s="831"/>
      <c r="H662" s="827">
        <v>0</v>
      </c>
      <c r="I662" s="831">
        <v>1</v>
      </c>
      <c r="J662" s="831">
        <v>150.94</v>
      </c>
      <c r="K662" s="827">
        <v>1</v>
      </c>
      <c r="L662" s="831">
        <v>1</v>
      </c>
      <c r="M662" s="832">
        <v>150.94</v>
      </c>
    </row>
    <row r="663" spans="1:13" ht="14.45" customHeight="1" thickBot="1" x14ac:dyDescent="0.25">
      <c r="A663" s="813" t="s">
        <v>2434</v>
      </c>
      <c r="B663" s="814" t="s">
        <v>2113</v>
      </c>
      <c r="C663" s="814" t="s">
        <v>2117</v>
      </c>
      <c r="D663" s="814" t="s">
        <v>1346</v>
      </c>
      <c r="E663" s="814" t="s">
        <v>2118</v>
      </c>
      <c r="F663" s="833"/>
      <c r="G663" s="833"/>
      <c r="H663" s="819">
        <v>0</v>
      </c>
      <c r="I663" s="833">
        <v>1</v>
      </c>
      <c r="J663" s="833">
        <v>154.36000000000001</v>
      </c>
      <c r="K663" s="819">
        <v>1</v>
      </c>
      <c r="L663" s="833">
        <v>1</v>
      </c>
      <c r="M663" s="834">
        <v>154.36000000000001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F0B739B-FC40-4780-8A37-F8352B6C600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594</v>
      </c>
      <c r="B6" s="712" t="s">
        <v>3912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3913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3914</v>
      </c>
      <c r="C8" s="713">
        <v>2296.6580799999992</v>
      </c>
      <c r="D8" s="713">
        <v>2074.2785600000011</v>
      </c>
      <c r="E8" s="713"/>
      <c r="F8" s="713">
        <v>1982.4593000000011</v>
      </c>
      <c r="G8" s="713">
        <v>0</v>
      </c>
      <c r="H8" s="713">
        <v>1982.4593000000011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3915</v>
      </c>
      <c r="C9" s="713">
        <v>946.04425000000037</v>
      </c>
      <c r="D9" s="713">
        <v>1069.6912299999997</v>
      </c>
      <c r="E9" s="713"/>
      <c r="F9" s="713">
        <v>1018.62254</v>
      </c>
      <c r="G9" s="713">
        <v>0</v>
      </c>
      <c r="H9" s="713">
        <v>1018.62254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3916</v>
      </c>
      <c r="C10" s="713">
        <v>952.02029999999968</v>
      </c>
      <c r="D10" s="713">
        <v>914.28649999999993</v>
      </c>
      <c r="E10" s="713"/>
      <c r="F10" s="713">
        <v>804.1354799999998</v>
      </c>
      <c r="G10" s="713">
        <v>0</v>
      </c>
      <c r="H10" s="713">
        <v>804.1354799999998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3917</v>
      </c>
      <c r="C11" s="713">
        <v>0</v>
      </c>
      <c r="D11" s="713">
        <v>0</v>
      </c>
      <c r="E11" s="713"/>
      <c r="F11" s="713">
        <v>1.65672</v>
      </c>
      <c r="G11" s="713">
        <v>0</v>
      </c>
      <c r="H11" s="713">
        <v>1.65672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3918</v>
      </c>
      <c r="C12" s="713">
        <v>0.83690999999999993</v>
      </c>
      <c r="D12" s="713">
        <v>0.87180000000000002</v>
      </c>
      <c r="E12" s="713"/>
      <c r="F12" s="713">
        <v>0.50673999999999997</v>
      </c>
      <c r="G12" s="713">
        <v>0</v>
      </c>
      <c r="H12" s="713">
        <v>0.50673999999999997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3919</v>
      </c>
      <c r="C13" s="713">
        <v>1184.8306600000001</v>
      </c>
      <c r="D13" s="713">
        <v>1074.2158000000002</v>
      </c>
      <c r="E13" s="713"/>
      <c r="F13" s="713">
        <v>1417.5874699999999</v>
      </c>
      <c r="G13" s="713">
        <v>0</v>
      </c>
      <c r="H13" s="713">
        <v>1417.5874699999999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3920</v>
      </c>
      <c r="C14" s="713">
        <v>20500.946759999999</v>
      </c>
      <c r="D14" s="713">
        <v>22088.626390000001</v>
      </c>
      <c r="E14" s="713"/>
      <c r="F14" s="713">
        <v>21935.788799999977</v>
      </c>
      <c r="G14" s="713">
        <v>0</v>
      </c>
      <c r="H14" s="713">
        <v>21935.788799999977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3921</v>
      </c>
      <c r="C15" s="713">
        <v>0.73829999999999996</v>
      </c>
      <c r="D15" s="713">
        <v>2.9525600000000001</v>
      </c>
      <c r="E15" s="713"/>
      <c r="F15" s="713">
        <v>2.2143000000000002</v>
      </c>
      <c r="G15" s="713">
        <v>0</v>
      </c>
      <c r="H15" s="713">
        <v>2.2143000000000002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3922</v>
      </c>
      <c r="C16" s="713">
        <v>1617.4986399999998</v>
      </c>
      <c r="D16" s="713">
        <v>1614.4274699999996</v>
      </c>
      <c r="E16" s="713"/>
      <c r="F16" s="713">
        <v>1439.6697799999999</v>
      </c>
      <c r="G16" s="713">
        <v>0</v>
      </c>
      <c r="H16" s="713">
        <v>1439.6697799999999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594</v>
      </c>
      <c r="B17" s="712" t="s">
        <v>3923</v>
      </c>
      <c r="C17" s="713">
        <v>2168.6619400000004</v>
      </c>
      <c r="D17" s="713">
        <v>1963.90183</v>
      </c>
      <c r="E17" s="713"/>
      <c r="F17" s="713">
        <v>2111.1242500000003</v>
      </c>
      <c r="G17" s="713">
        <v>0</v>
      </c>
      <c r="H17" s="713">
        <v>2111.1242500000003</v>
      </c>
      <c r="I17" s="714" t="s">
        <v>329</v>
      </c>
      <c r="J17" s="715" t="s">
        <v>1</v>
      </c>
    </row>
    <row r="18" spans="1:10" ht="14.45" customHeight="1" x14ac:dyDescent="0.2">
      <c r="A18" s="711" t="s">
        <v>594</v>
      </c>
      <c r="B18" s="712" t="s">
        <v>3924</v>
      </c>
      <c r="C18" s="713">
        <v>57.138810000000007</v>
      </c>
      <c r="D18" s="713">
        <v>49.869579999999999</v>
      </c>
      <c r="E18" s="713"/>
      <c r="F18" s="713">
        <v>53.006100000000004</v>
      </c>
      <c r="G18" s="713">
        <v>0</v>
      </c>
      <c r="H18" s="713">
        <v>53.006100000000004</v>
      </c>
      <c r="I18" s="714" t="s">
        <v>329</v>
      </c>
      <c r="J18" s="715" t="s">
        <v>1</v>
      </c>
    </row>
    <row r="19" spans="1:10" ht="14.45" customHeight="1" x14ac:dyDescent="0.2">
      <c r="A19" s="711" t="s">
        <v>594</v>
      </c>
      <c r="B19" s="712" t="s">
        <v>3925</v>
      </c>
      <c r="C19" s="713">
        <v>291.16790000000003</v>
      </c>
      <c r="D19" s="713">
        <v>281.57301000000001</v>
      </c>
      <c r="E19" s="713"/>
      <c r="F19" s="713">
        <v>333.42327999999992</v>
      </c>
      <c r="G19" s="713">
        <v>0</v>
      </c>
      <c r="H19" s="713">
        <v>333.42327999999992</v>
      </c>
      <c r="I19" s="714" t="s">
        <v>329</v>
      </c>
      <c r="J19" s="715" t="s">
        <v>1</v>
      </c>
    </row>
    <row r="20" spans="1:10" ht="14.45" customHeight="1" x14ac:dyDescent="0.2">
      <c r="A20" s="711" t="s">
        <v>594</v>
      </c>
      <c r="B20" s="712" t="s">
        <v>3926</v>
      </c>
      <c r="C20" s="713">
        <v>2304.9650799999995</v>
      </c>
      <c r="D20" s="713">
        <v>3624.833700000001</v>
      </c>
      <c r="E20" s="713"/>
      <c r="F20" s="713">
        <v>2606.6409900000008</v>
      </c>
      <c r="G20" s="713">
        <v>0</v>
      </c>
      <c r="H20" s="713">
        <v>2606.6409900000008</v>
      </c>
      <c r="I20" s="714" t="s">
        <v>329</v>
      </c>
      <c r="J20" s="715" t="s">
        <v>1</v>
      </c>
    </row>
    <row r="21" spans="1:10" ht="14.45" customHeight="1" x14ac:dyDescent="0.2">
      <c r="A21" s="711" t="s">
        <v>594</v>
      </c>
      <c r="B21" s="712" t="s">
        <v>3927</v>
      </c>
      <c r="C21" s="713">
        <v>82.743460000000013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594</v>
      </c>
      <c r="B22" s="712" t="s">
        <v>3928</v>
      </c>
      <c r="C22" s="713">
        <v>843.14571000000001</v>
      </c>
      <c r="D22" s="713">
        <v>769.53071</v>
      </c>
      <c r="E22" s="713"/>
      <c r="F22" s="713">
        <v>779.27977999999996</v>
      </c>
      <c r="G22" s="713">
        <v>0</v>
      </c>
      <c r="H22" s="713">
        <v>779.27977999999996</v>
      </c>
      <c r="I22" s="714" t="s">
        <v>329</v>
      </c>
      <c r="J22" s="715" t="s">
        <v>1</v>
      </c>
    </row>
    <row r="23" spans="1:10" ht="14.45" customHeight="1" x14ac:dyDescent="0.2">
      <c r="A23" s="711" t="s">
        <v>594</v>
      </c>
      <c r="B23" s="712" t="s">
        <v>3929</v>
      </c>
      <c r="C23" s="713">
        <v>100.86864000000001</v>
      </c>
      <c r="D23" s="713">
        <v>112.64739999999999</v>
      </c>
      <c r="E23" s="713"/>
      <c r="F23" s="713">
        <v>223.09384000000003</v>
      </c>
      <c r="G23" s="713">
        <v>0</v>
      </c>
      <c r="H23" s="713">
        <v>223.09384000000003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594</v>
      </c>
      <c r="B24" s="712" t="s">
        <v>3930</v>
      </c>
      <c r="C24" s="713">
        <v>371.08282000000008</v>
      </c>
      <c r="D24" s="713">
        <v>1332.0304799999999</v>
      </c>
      <c r="E24" s="713"/>
      <c r="F24" s="713">
        <v>1525.6813399999999</v>
      </c>
      <c r="G24" s="713">
        <v>0</v>
      </c>
      <c r="H24" s="713">
        <v>1525.6813399999999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594</v>
      </c>
      <c r="B25" s="712" t="s">
        <v>3931</v>
      </c>
      <c r="C25" s="713">
        <v>0</v>
      </c>
      <c r="D25" s="713">
        <v>0</v>
      </c>
      <c r="E25" s="713"/>
      <c r="F25" s="713">
        <v>8.0133399999999995</v>
      </c>
      <c r="G25" s="713">
        <v>0</v>
      </c>
      <c r="H25" s="713">
        <v>8.0133399999999995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594</v>
      </c>
      <c r="B26" s="712" t="s">
        <v>606</v>
      </c>
      <c r="C26" s="713">
        <v>33719.348260000006</v>
      </c>
      <c r="D26" s="713">
        <v>36973.73702</v>
      </c>
      <c r="E26" s="713"/>
      <c r="F26" s="713">
        <v>36242.904049999976</v>
      </c>
      <c r="G26" s="713">
        <v>0</v>
      </c>
      <c r="H26" s="713">
        <v>36242.904049999976</v>
      </c>
      <c r="I26" s="714" t="s">
        <v>329</v>
      </c>
      <c r="J26" s="715" t="s">
        <v>607</v>
      </c>
    </row>
    <row r="28" spans="1:10" ht="14.45" customHeight="1" x14ac:dyDescent="0.2">
      <c r="A28" s="711" t="s">
        <v>594</v>
      </c>
      <c r="B28" s="712" t="s">
        <v>595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73</v>
      </c>
    </row>
    <row r="29" spans="1:10" ht="14.45" customHeight="1" x14ac:dyDescent="0.2">
      <c r="A29" s="711" t="s">
        <v>608</v>
      </c>
      <c r="B29" s="712" t="s">
        <v>609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608</v>
      </c>
      <c r="B30" s="712" t="s">
        <v>3916</v>
      </c>
      <c r="C30" s="713">
        <v>14.64085</v>
      </c>
      <c r="D30" s="713">
        <v>12.58239</v>
      </c>
      <c r="E30" s="713"/>
      <c r="F30" s="713">
        <v>15.18534</v>
      </c>
      <c r="G30" s="713">
        <v>0</v>
      </c>
      <c r="H30" s="713">
        <v>15.18534</v>
      </c>
      <c r="I30" s="714" t="s">
        <v>329</v>
      </c>
      <c r="J30" s="715" t="s">
        <v>1</v>
      </c>
    </row>
    <row r="31" spans="1:10" ht="14.45" customHeight="1" x14ac:dyDescent="0.2">
      <c r="A31" s="711" t="s">
        <v>608</v>
      </c>
      <c r="B31" s="712" t="s">
        <v>3917</v>
      </c>
      <c r="C31" s="713">
        <v>0</v>
      </c>
      <c r="D31" s="713">
        <v>0</v>
      </c>
      <c r="E31" s="713"/>
      <c r="F31" s="713">
        <v>1.0620000000000001</v>
      </c>
      <c r="G31" s="713">
        <v>0</v>
      </c>
      <c r="H31" s="713">
        <v>1.0620000000000001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608</v>
      </c>
      <c r="B32" s="712" t="s">
        <v>3919</v>
      </c>
      <c r="C32" s="713">
        <v>439.11139000000003</v>
      </c>
      <c r="D32" s="713">
        <v>151.81148999999996</v>
      </c>
      <c r="E32" s="713"/>
      <c r="F32" s="713">
        <v>324.22108000000003</v>
      </c>
      <c r="G32" s="713">
        <v>0</v>
      </c>
      <c r="H32" s="713">
        <v>324.22108000000003</v>
      </c>
      <c r="I32" s="714" t="s">
        <v>329</v>
      </c>
      <c r="J32" s="715" t="s">
        <v>1</v>
      </c>
    </row>
    <row r="33" spans="1:10" ht="14.45" customHeight="1" x14ac:dyDescent="0.2">
      <c r="A33" s="711" t="s">
        <v>608</v>
      </c>
      <c r="B33" s="712" t="s">
        <v>3920</v>
      </c>
      <c r="C33" s="713">
        <v>459.52558999999997</v>
      </c>
      <c r="D33" s="713">
        <v>462.95667999999984</v>
      </c>
      <c r="E33" s="713"/>
      <c r="F33" s="713">
        <v>372.42590999999993</v>
      </c>
      <c r="G33" s="713">
        <v>0</v>
      </c>
      <c r="H33" s="713">
        <v>372.42590999999993</v>
      </c>
      <c r="I33" s="714" t="s">
        <v>329</v>
      </c>
      <c r="J33" s="715" t="s">
        <v>1</v>
      </c>
    </row>
    <row r="34" spans="1:10" ht="14.45" customHeight="1" x14ac:dyDescent="0.2">
      <c r="A34" s="711" t="s">
        <v>608</v>
      </c>
      <c r="B34" s="712" t="s">
        <v>3922</v>
      </c>
      <c r="C34" s="713">
        <v>28.032040000000002</v>
      </c>
      <c r="D34" s="713">
        <v>25.98987</v>
      </c>
      <c r="E34" s="713"/>
      <c r="F34" s="713">
        <v>26.749459999999999</v>
      </c>
      <c r="G34" s="713">
        <v>0</v>
      </c>
      <c r="H34" s="713">
        <v>26.749459999999999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608</v>
      </c>
      <c r="B35" s="712" t="s">
        <v>3924</v>
      </c>
      <c r="C35" s="713">
        <v>10.598000000000001</v>
      </c>
      <c r="D35" s="713">
        <v>10.409750000000001</v>
      </c>
      <c r="E35" s="713"/>
      <c r="F35" s="713">
        <v>9.8314500000000002</v>
      </c>
      <c r="G35" s="713">
        <v>0</v>
      </c>
      <c r="H35" s="713">
        <v>9.8314500000000002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608</v>
      </c>
      <c r="B36" s="712" t="s">
        <v>3925</v>
      </c>
      <c r="C36" s="713">
        <v>63.633830000000003</v>
      </c>
      <c r="D36" s="713">
        <v>51.430999999999997</v>
      </c>
      <c r="E36" s="713"/>
      <c r="F36" s="713">
        <v>71.394499999999994</v>
      </c>
      <c r="G36" s="713">
        <v>0</v>
      </c>
      <c r="H36" s="713">
        <v>71.394499999999994</v>
      </c>
      <c r="I36" s="714" t="s">
        <v>329</v>
      </c>
      <c r="J36" s="715" t="s">
        <v>1</v>
      </c>
    </row>
    <row r="37" spans="1:10" ht="14.45" customHeight="1" x14ac:dyDescent="0.2">
      <c r="A37" s="711" t="s">
        <v>608</v>
      </c>
      <c r="B37" s="712" t="s">
        <v>3926</v>
      </c>
      <c r="C37" s="713">
        <v>5.7968599999999997</v>
      </c>
      <c r="D37" s="713">
        <v>2.8984299999999998</v>
      </c>
      <c r="E37" s="713"/>
      <c r="F37" s="713">
        <v>2.8984299999999998</v>
      </c>
      <c r="G37" s="713">
        <v>0</v>
      </c>
      <c r="H37" s="713">
        <v>2.8984299999999998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608</v>
      </c>
      <c r="B38" s="712" t="s">
        <v>3928</v>
      </c>
      <c r="C38" s="713">
        <v>12.81934</v>
      </c>
      <c r="D38" s="713">
        <v>14.59042</v>
      </c>
      <c r="E38" s="713"/>
      <c r="F38" s="713">
        <v>2.8798600000000003</v>
      </c>
      <c r="G38" s="713">
        <v>0</v>
      </c>
      <c r="H38" s="713">
        <v>2.8798600000000003</v>
      </c>
      <c r="I38" s="714" t="s">
        <v>329</v>
      </c>
      <c r="J38" s="715" t="s">
        <v>1</v>
      </c>
    </row>
    <row r="39" spans="1:10" ht="14.45" customHeight="1" x14ac:dyDescent="0.2">
      <c r="A39" s="711" t="s">
        <v>608</v>
      </c>
      <c r="B39" s="712" t="s">
        <v>610</v>
      </c>
      <c r="C39" s="713">
        <v>1034.1578999999999</v>
      </c>
      <c r="D39" s="713">
        <v>732.67002999999988</v>
      </c>
      <c r="E39" s="713"/>
      <c r="F39" s="713">
        <v>826.64802999999995</v>
      </c>
      <c r="G39" s="713">
        <v>0</v>
      </c>
      <c r="H39" s="713">
        <v>826.64802999999995</v>
      </c>
      <c r="I39" s="714" t="s">
        <v>329</v>
      </c>
      <c r="J39" s="715" t="s">
        <v>611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612</v>
      </c>
    </row>
    <row r="41" spans="1:10" ht="14.45" customHeight="1" x14ac:dyDescent="0.2">
      <c r="A41" s="711" t="s">
        <v>3932</v>
      </c>
      <c r="B41" s="712" t="s">
        <v>3933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3932</v>
      </c>
      <c r="B42" s="712" t="s">
        <v>3920</v>
      </c>
      <c r="C42" s="713">
        <v>333.99950000000001</v>
      </c>
      <c r="D42" s="713">
        <v>400.79940000000005</v>
      </c>
      <c r="E42" s="713"/>
      <c r="F42" s="713">
        <v>2127.3453799999988</v>
      </c>
      <c r="G42" s="713">
        <v>0</v>
      </c>
      <c r="H42" s="713">
        <v>2127.3453799999988</v>
      </c>
      <c r="I42" s="714" t="s">
        <v>329</v>
      </c>
      <c r="J42" s="715" t="s">
        <v>1</v>
      </c>
    </row>
    <row r="43" spans="1:10" ht="14.45" customHeight="1" x14ac:dyDescent="0.2">
      <c r="A43" s="711" t="s">
        <v>3932</v>
      </c>
      <c r="B43" s="712" t="s">
        <v>3922</v>
      </c>
      <c r="C43" s="713">
        <v>0</v>
      </c>
      <c r="D43" s="713">
        <v>0</v>
      </c>
      <c r="E43" s="713"/>
      <c r="F43" s="713">
        <v>34.710059999999999</v>
      </c>
      <c r="G43" s="713">
        <v>0</v>
      </c>
      <c r="H43" s="713">
        <v>34.710059999999999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3932</v>
      </c>
      <c r="B44" s="712" t="s">
        <v>3934</v>
      </c>
      <c r="C44" s="713">
        <v>333.99950000000001</v>
      </c>
      <c r="D44" s="713">
        <v>400.79940000000005</v>
      </c>
      <c r="E44" s="713"/>
      <c r="F44" s="713">
        <v>2162.0554399999987</v>
      </c>
      <c r="G44" s="713">
        <v>0</v>
      </c>
      <c r="H44" s="713">
        <v>2162.0554399999987</v>
      </c>
      <c r="I44" s="714" t="s">
        <v>329</v>
      </c>
      <c r="J44" s="715" t="s">
        <v>611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612</v>
      </c>
    </row>
    <row r="46" spans="1:10" ht="14.45" customHeight="1" x14ac:dyDescent="0.2">
      <c r="A46" s="711" t="s">
        <v>613</v>
      </c>
      <c r="B46" s="712" t="s">
        <v>614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613</v>
      </c>
      <c r="B47" s="712" t="s">
        <v>3919</v>
      </c>
      <c r="C47" s="713">
        <v>18.832390000000004</v>
      </c>
      <c r="D47" s="713">
        <v>19.74464</v>
      </c>
      <c r="E47" s="713"/>
      <c r="F47" s="713">
        <v>16.649909999999995</v>
      </c>
      <c r="G47" s="713">
        <v>0</v>
      </c>
      <c r="H47" s="713">
        <v>16.649909999999995</v>
      </c>
      <c r="I47" s="714" t="s">
        <v>329</v>
      </c>
      <c r="J47" s="715" t="s">
        <v>1</v>
      </c>
    </row>
    <row r="48" spans="1:10" ht="14.45" customHeight="1" x14ac:dyDescent="0.2">
      <c r="A48" s="711" t="s">
        <v>613</v>
      </c>
      <c r="B48" s="712" t="s">
        <v>3920</v>
      </c>
      <c r="C48" s="713">
        <v>16.337150000000001</v>
      </c>
      <c r="D48" s="713">
        <v>15.291730000000001</v>
      </c>
      <c r="E48" s="713"/>
      <c r="F48" s="713">
        <v>14.347939999999999</v>
      </c>
      <c r="G48" s="713">
        <v>0</v>
      </c>
      <c r="H48" s="713">
        <v>14.347939999999999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613</v>
      </c>
      <c r="B49" s="712" t="s">
        <v>3924</v>
      </c>
      <c r="C49" s="713">
        <v>0</v>
      </c>
      <c r="D49" s="713">
        <v>0</v>
      </c>
      <c r="E49" s="713"/>
      <c r="F49" s="713">
        <v>0.18</v>
      </c>
      <c r="G49" s="713">
        <v>0</v>
      </c>
      <c r="H49" s="713">
        <v>0.18</v>
      </c>
      <c r="I49" s="714" t="s">
        <v>329</v>
      </c>
      <c r="J49" s="715" t="s">
        <v>1</v>
      </c>
    </row>
    <row r="50" spans="1:10" ht="14.45" customHeight="1" x14ac:dyDescent="0.2">
      <c r="A50" s="711" t="s">
        <v>613</v>
      </c>
      <c r="B50" s="712" t="s">
        <v>3925</v>
      </c>
      <c r="C50" s="713">
        <v>1.5345</v>
      </c>
      <c r="D50" s="713">
        <v>1.5571100000000002</v>
      </c>
      <c r="E50" s="713"/>
      <c r="F50" s="713">
        <v>1.6050599999999999</v>
      </c>
      <c r="G50" s="713">
        <v>0</v>
      </c>
      <c r="H50" s="713">
        <v>1.6050599999999999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613</v>
      </c>
      <c r="B51" s="712" t="s">
        <v>615</v>
      </c>
      <c r="C51" s="713">
        <v>36.704040000000006</v>
      </c>
      <c r="D51" s="713">
        <v>36.593480000000007</v>
      </c>
      <c r="E51" s="713"/>
      <c r="F51" s="713">
        <v>32.782909999999994</v>
      </c>
      <c r="G51" s="713">
        <v>0</v>
      </c>
      <c r="H51" s="713">
        <v>32.782909999999994</v>
      </c>
      <c r="I51" s="714" t="s">
        <v>329</v>
      </c>
      <c r="J51" s="715" t="s">
        <v>611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612</v>
      </c>
    </row>
    <row r="53" spans="1:10" ht="14.45" customHeight="1" x14ac:dyDescent="0.2">
      <c r="A53" s="711" t="s">
        <v>616</v>
      </c>
      <c r="B53" s="712" t="s">
        <v>617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616</v>
      </c>
      <c r="B54" s="712" t="s">
        <v>3916</v>
      </c>
      <c r="C54" s="713">
        <v>737.84591999999964</v>
      </c>
      <c r="D54" s="713">
        <v>720.89181999999994</v>
      </c>
      <c r="E54" s="713"/>
      <c r="F54" s="713">
        <v>612.13327999999979</v>
      </c>
      <c r="G54" s="713">
        <v>0</v>
      </c>
      <c r="H54" s="713">
        <v>612.13327999999979</v>
      </c>
      <c r="I54" s="714" t="s">
        <v>329</v>
      </c>
      <c r="J54" s="715" t="s">
        <v>1</v>
      </c>
    </row>
    <row r="55" spans="1:10" ht="14.45" customHeight="1" x14ac:dyDescent="0.2">
      <c r="A55" s="711" t="s">
        <v>616</v>
      </c>
      <c r="B55" s="712" t="s">
        <v>3917</v>
      </c>
      <c r="C55" s="713">
        <v>0</v>
      </c>
      <c r="D55" s="713">
        <v>0</v>
      </c>
      <c r="E55" s="713"/>
      <c r="F55" s="713">
        <v>0.59472000000000003</v>
      </c>
      <c r="G55" s="713">
        <v>0</v>
      </c>
      <c r="H55" s="713">
        <v>0.59472000000000003</v>
      </c>
      <c r="I55" s="714" t="s">
        <v>329</v>
      </c>
      <c r="J55" s="715" t="s">
        <v>1</v>
      </c>
    </row>
    <row r="56" spans="1:10" ht="14.45" customHeight="1" x14ac:dyDescent="0.2">
      <c r="A56" s="711" t="s">
        <v>616</v>
      </c>
      <c r="B56" s="712" t="s">
        <v>3918</v>
      </c>
      <c r="C56" s="713">
        <v>0.83690999999999993</v>
      </c>
      <c r="D56" s="713">
        <v>0.44986999999999999</v>
      </c>
      <c r="E56" s="713"/>
      <c r="F56" s="713">
        <v>0.50673999999999997</v>
      </c>
      <c r="G56" s="713">
        <v>0</v>
      </c>
      <c r="H56" s="713">
        <v>0.50673999999999997</v>
      </c>
      <c r="I56" s="714" t="s">
        <v>329</v>
      </c>
      <c r="J56" s="715" t="s">
        <v>1</v>
      </c>
    </row>
    <row r="57" spans="1:10" ht="14.45" customHeight="1" x14ac:dyDescent="0.2">
      <c r="A57" s="711" t="s">
        <v>616</v>
      </c>
      <c r="B57" s="712" t="s">
        <v>3919</v>
      </c>
      <c r="C57" s="713">
        <v>251.6924199999998</v>
      </c>
      <c r="D57" s="713">
        <v>231.74483000000009</v>
      </c>
      <c r="E57" s="713"/>
      <c r="F57" s="713">
        <v>252.91491999999982</v>
      </c>
      <c r="G57" s="713">
        <v>0</v>
      </c>
      <c r="H57" s="713">
        <v>252.91491999999982</v>
      </c>
      <c r="I57" s="714" t="s">
        <v>329</v>
      </c>
      <c r="J57" s="715" t="s">
        <v>1</v>
      </c>
    </row>
    <row r="58" spans="1:10" ht="14.45" customHeight="1" x14ac:dyDescent="0.2">
      <c r="A58" s="711" t="s">
        <v>616</v>
      </c>
      <c r="B58" s="712" t="s">
        <v>3920</v>
      </c>
      <c r="C58" s="713">
        <v>1738.8444800000018</v>
      </c>
      <c r="D58" s="713">
        <v>1783.1931700000002</v>
      </c>
      <c r="E58" s="713"/>
      <c r="F58" s="713">
        <v>1770.5657800000001</v>
      </c>
      <c r="G58" s="713">
        <v>0</v>
      </c>
      <c r="H58" s="713">
        <v>1770.5657800000001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616</v>
      </c>
      <c r="B59" s="712" t="s">
        <v>3921</v>
      </c>
      <c r="C59" s="713">
        <v>0.73829999999999996</v>
      </c>
      <c r="D59" s="713">
        <v>2.9525600000000001</v>
      </c>
      <c r="E59" s="713"/>
      <c r="F59" s="713">
        <v>2.2143000000000002</v>
      </c>
      <c r="G59" s="713">
        <v>0</v>
      </c>
      <c r="H59" s="713">
        <v>2.2143000000000002</v>
      </c>
      <c r="I59" s="714" t="s">
        <v>329</v>
      </c>
      <c r="J59" s="715" t="s">
        <v>1</v>
      </c>
    </row>
    <row r="60" spans="1:10" ht="14.45" customHeight="1" x14ac:dyDescent="0.2">
      <c r="A60" s="711" t="s">
        <v>616</v>
      </c>
      <c r="B60" s="712" t="s">
        <v>3922</v>
      </c>
      <c r="C60" s="713">
        <v>114.74302</v>
      </c>
      <c r="D60" s="713">
        <v>99.623360000000019</v>
      </c>
      <c r="E60" s="713"/>
      <c r="F60" s="713">
        <v>64.310679999999991</v>
      </c>
      <c r="G60" s="713">
        <v>0</v>
      </c>
      <c r="H60" s="713">
        <v>64.310679999999991</v>
      </c>
      <c r="I60" s="714" t="s">
        <v>329</v>
      </c>
      <c r="J60" s="715" t="s">
        <v>1</v>
      </c>
    </row>
    <row r="61" spans="1:10" ht="14.45" customHeight="1" x14ac:dyDescent="0.2">
      <c r="A61" s="711" t="s">
        <v>616</v>
      </c>
      <c r="B61" s="712" t="s">
        <v>3924</v>
      </c>
      <c r="C61" s="713">
        <v>22.38813</v>
      </c>
      <c r="D61" s="713">
        <v>22.306999999999999</v>
      </c>
      <c r="E61" s="713"/>
      <c r="F61" s="713">
        <v>20.84</v>
      </c>
      <c r="G61" s="713">
        <v>0</v>
      </c>
      <c r="H61" s="713">
        <v>20.84</v>
      </c>
      <c r="I61" s="714" t="s">
        <v>329</v>
      </c>
      <c r="J61" s="715" t="s">
        <v>1</v>
      </c>
    </row>
    <row r="62" spans="1:10" ht="14.45" customHeight="1" x14ac:dyDescent="0.2">
      <c r="A62" s="711" t="s">
        <v>616</v>
      </c>
      <c r="B62" s="712" t="s">
        <v>3925</v>
      </c>
      <c r="C62" s="713">
        <v>118.711</v>
      </c>
      <c r="D62" s="713">
        <v>111.57870000000001</v>
      </c>
      <c r="E62" s="713"/>
      <c r="F62" s="713">
        <v>140.79282000000001</v>
      </c>
      <c r="G62" s="713">
        <v>0</v>
      </c>
      <c r="H62" s="713">
        <v>140.79282000000001</v>
      </c>
      <c r="I62" s="714" t="s">
        <v>329</v>
      </c>
      <c r="J62" s="715" t="s">
        <v>1</v>
      </c>
    </row>
    <row r="63" spans="1:10" ht="14.45" customHeight="1" x14ac:dyDescent="0.2">
      <c r="A63" s="711" t="s">
        <v>616</v>
      </c>
      <c r="B63" s="712" t="s">
        <v>3926</v>
      </c>
      <c r="C63" s="713">
        <v>129.75816000000003</v>
      </c>
      <c r="D63" s="713">
        <v>176.63175999999999</v>
      </c>
      <c r="E63" s="713"/>
      <c r="F63" s="713">
        <v>150.11271000000002</v>
      </c>
      <c r="G63" s="713">
        <v>0</v>
      </c>
      <c r="H63" s="713">
        <v>150.11271000000002</v>
      </c>
      <c r="I63" s="714" t="s">
        <v>329</v>
      </c>
      <c r="J63" s="715" t="s">
        <v>1</v>
      </c>
    </row>
    <row r="64" spans="1:10" ht="14.45" customHeight="1" x14ac:dyDescent="0.2">
      <c r="A64" s="711" t="s">
        <v>616</v>
      </c>
      <c r="B64" s="712" t="s">
        <v>3928</v>
      </c>
      <c r="C64" s="713">
        <v>228.47377000000003</v>
      </c>
      <c r="D64" s="713">
        <v>211.02384999999998</v>
      </c>
      <c r="E64" s="713"/>
      <c r="F64" s="713">
        <v>276.37810000000002</v>
      </c>
      <c r="G64" s="713">
        <v>0</v>
      </c>
      <c r="H64" s="713">
        <v>276.37810000000002</v>
      </c>
      <c r="I64" s="714" t="s">
        <v>329</v>
      </c>
      <c r="J64" s="715" t="s">
        <v>1</v>
      </c>
    </row>
    <row r="65" spans="1:10" ht="14.45" customHeight="1" x14ac:dyDescent="0.2">
      <c r="A65" s="711" t="s">
        <v>616</v>
      </c>
      <c r="B65" s="712" t="s">
        <v>618</v>
      </c>
      <c r="C65" s="713">
        <v>3344.0321100000006</v>
      </c>
      <c r="D65" s="713">
        <v>3360.3969200000006</v>
      </c>
      <c r="E65" s="713"/>
      <c r="F65" s="713">
        <v>3291.3640500000001</v>
      </c>
      <c r="G65" s="713">
        <v>0</v>
      </c>
      <c r="H65" s="713">
        <v>3291.3640500000001</v>
      </c>
      <c r="I65" s="714" t="s">
        <v>329</v>
      </c>
      <c r="J65" s="715" t="s">
        <v>611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612</v>
      </c>
    </row>
    <row r="67" spans="1:10" ht="14.45" customHeight="1" x14ac:dyDescent="0.2">
      <c r="A67" s="711" t="s">
        <v>619</v>
      </c>
      <c r="B67" s="712" t="s">
        <v>620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619</v>
      </c>
      <c r="B68" s="712" t="s">
        <v>3912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619</v>
      </c>
      <c r="B69" s="712" t="s">
        <v>3913</v>
      </c>
      <c r="C69" s="713">
        <v>0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619</v>
      </c>
      <c r="B70" s="712" t="s">
        <v>3914</v>
      </c>
      <c r="C70" s="713">
        <v>2296.6580799999992</v>
      </c>
      <c r="D70" s="713">
        <v>2074.2785600000011</v>
      </c>
      <c r="E70" s="713"/>
      <c r="F70" s="713">
        <v>1982.4593000000011</v>
      </c>
      <c r="G70" s="713">
        <v>0</v>
      </c>
      <c r="H70" s="713">
        <v>1982.4593000000011</v>
      </c>
      <c r="I70" s="714" t="s">
        <v>329</v>
      </c>
      <c r="J70" s="715" t="s">
        <v>1</v>
      </c>
    </row>
    <row r="71" spans="1:10" ht="14.45" customHeight="1" x14ac:dyDescent="0.2">
      <c r="A71" s="711" t="s">
        <v>619</v>
      </c>
      <c r="B71" s="712" t="s">
        <v>3915</v>
      </c>
      <c r="C71" s="713">
        <v>946.04425000000037</v>
      </c>
      <c r="D71" s="713">
        <v>1069.6912299999997</v>
      </c>
      <c r="E71" s="713"/>
      <c r="F71" s="713">
        <v>1018.62254</v>
      </c>
      <c r="G71" s="713">
        <v>0</v>
      </c>
      <c r="H71" s="713">
        <v>1018.62254</v>
      </c>
      <c r="I71" s="714" t="s">
        <v>329</v>
      </c>
      <c r="J71" s="715" t="s">
        <v>1</v>
      </c>
    </row>
    <row r="72" spans="1:10" ht="14.45" customHeight="1" x14ac:dyDescent="0.2">
      <c r="A72" s="711" t="s">
        <v>619</v>
      </c>
      <c r="B72" s="712" t="s">
        <v>3916</v>
      </c>
      <c r="C72" s="713">
        <v>199.53352999999998</v>
      </c>
      <c r="D72" s="713">
        <v>180.81228999999999</v>
      </c>
      <c r="E72" s="713"/>
      <c r="F72" s="713">
        <v>176.81685999999999</v>
      </c>
      <c r="G72" s="713">
        <v>0</v>
      </c>
      <c r="H72" s="713">
        <v>176.81685999999999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619</v>
      </c>
      <c r="B73" s="712" t="s">
        <v>3918</v>
      </c>
      <c r="C73" s="713">
        <v>0</v>
      </c>
      <c r="D73" s="713">
        <v>0.42193000000000003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619</v>
      </c>
      <c r="B74" s="712" t="s">
        <v>3919</v>
      </c>
      <c r="C74" s="713">
        <v>475.19446000000011</v>
      </c>
      <c r="D74" s="713">
        <v>456.23934999999994</v>
      </c>
      <c r="E74" s="713"/>
      <c r="F74" s="713">
        <v>637.05744999999979</v>
      </c>
      <c r="G74" s="713">
        <v>0</v>
      </c>
      <c r="H74" s="713">
        <v>637.05744999999979</v>
      </c>
      <c r="I74" s="714" t="s">
        <v>329</v>
      </c>
      <c r="J74" s="715" t="s">
        <v>1</v>
      </c>
    </row>
    <row r="75" spans="1:10" ht="14.45" customHeight="1" x14ac:dyDescent="0.2">
      <c r="A75" s="711" t="s">
        <v>619</v>
      </c>
      <c r="B75" s="712" t="s">
        <v>3920</v>
      </c>
      <c r="C75" s="713">
        <v>17952.240039999997</v>
      </c>
      <c r="D75" s="713">
        <v>19412.685310000001</v>
      </c>
      <c r="E75" s="713"/>
      <c r="F75" s="713">
        <v>17625.733729999978</v>
      </c>
      <c r="G75" s="713">
        <v>0</v>
      </c>
      <c r="H75" s="713">
        <v>17625.733729999978</v>
      </c>
      <c r="I75" s="714" t="s">
        <v>329</v>
      </c>
      <c r="J75" s="715" t="s">
        <v>1</v>
      </c>
    </row>
    <row r="76" spans="1:10" ht="14.45" customHeight="1" x14ac:dyDescent="0.2">
      <c r="A76" s="711" t="s">
        <v>619</v>
      </c>
      <c r="B76" s="712" t="s">
        <v>3922</v>
      </c>
      <c r="C76" s="713">
        <v>1474.7235799999999</v>
      </c>
      <c r="D76" s="713">
        <v>1488.8142399999997</v>
      </c>
      <c r="E76" s="713"/>
      <c r="F76" s="713">
        <v>1313.89958</v>
      </c>
      <c r="G76" s="713">
        <v>0</v>
      </c>
      <c r="H76" s="713">
        <v>1313.89958</v>
      </c>
      <c r="I76" s="714" t="s">
        <v>329</v>
      </c>
      <c r="J76" s="715" t="s">
        <v>1</v>
      </c>
    </row>
    <row r="77" spans="1:10" ht="14.45" customHeight="1" x14ac:dyDescent="0.2">
      <c r="A77" s="711" t="s">
        <v>619</v>
      </c>
      <c r="B77" s="712" t="s">
        <v>3923</v>
      </c>
      <c r="C77" s="713">
        <v>2168.6619400000004</v>
      </c>
      <c r="D77" s="713">
        <v>1963.90183</v>
      </c>
      <c r="E77" s="713"/>
      <c r="F77" s="713">
        <v>2111.1242500000003</v>
      </c>
      <c r="G77" s="713">
        <v>0</v>
      </c>
      <c r="H77" s="713">
        <v>2111.1242500000003</v>
      </c>
      <c r="I77" s="714" t="s">
        <v>329</v>
      </c>
      <c r="J77" s="715" t="s">
        <v>1</v>
      </c>
    </row>
    <row r="78" spans="1:10" ht="14.45" customHeight="1" x14ac:dyDescent="0.2">
      <c r="A78" s="711" t="s">
        <v>619</v>
      </c>
      <c r="B78" s="712" t="s">
        <v>3924</v>
      </c>
      <c r="C78" s="713">
        <v>24.15268</v>
      </c>
      <c r="D78" s="713">
        <v>17.152830000000002</v>
      </c>
      <c r="E78" s="713"/>
      <c r="F78" s="713">
        <v>22.15465</v>
      </c>
      <c r="G78" s="713">
        <v>0</v>
      </c>
      <c r="H78" s="713">
        <v>22.15465</v>
      </c>
      <c r="I78" s="714" t="s">
        <v>329</v>
      </c>
      <c r="J78" s="715" t="s">
        <v>1</v>
      </c>
    </row>
    <row r="79" spans="1:10" ht="14.45" customHeight="1" x14ac:dyDescent="0.2">
      <c r="A79" s="711" t="s">
        <v>619</v>
      </c>
      <c r="B79" s="712" t="s">
        <v>3925</v>
      </c>
      <c r="C79" s="713">
        <v>107.28857000000001</v>
      </c>
      <c r="D79" s="713">
        <v>106.6237</v>
      </c>
      <c r="E79" s="713"/>
      <c r="F79" s="713">
        <v>116.1129</v>
      </c>
      <c r="G79" s="713">
        <v>0</v>
      </c>
      <c r="H79" s="713">
        <v>116.1129</v>
      </c>
      <c r="I79" s="714" t="s">
        <v>329</v>
      </c>
      <c r="J79" s="715" t="s">
        <v>1</v>
      </c>
    </row>
    <row r="80" spans="1:10" ht="14.45" customHeight="1" x14ac:dyDescent="0.2">
      <c r="A80" s="711" t="s">
        <v>619</v>
      </c>
      <c r="B80" s="712" t="s">
        <v>3926</v>
      </c>
      <c r="C80" s="713">
        <v>2169.4100599999997</v>
      </c>
      <c r="D80" s="713">
        <v>3445.3035100000011</v>
      </c>
      <c r="E80" s="713"/>
      <c r="F80" s="713">
        <v>2453.6298500000007</v>
      </c>
      <c r="G80" s="713">
        <v>0</v>
      </c>
      <c r="H80" s="713">
        <v>2453.6298500000007</v>
      </c>
      <c r="I80" s="714" t="s">
        <v>329</v>
      </c>
      <c r="J80" s="715" t="s">
        <v>1</v>
      </c>
    </row>
    <row r="81" spans="1:10" ht="14.45" customHeight="1" x14ac:dyDescent="0.2">
      <c r="A81" s="711" t="s">
        <v>619</v>
      </c>
      <c r="B81" s="712" t="s">
        <v>3927</v>
      </c>
      <c r="C81" s="713">
        <v>82.743460000000013</v>
      </c>
      <c r="D81" s="713">
        <v>0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1</v>
      </c>
    </row>
    <row r="82" spans="1:10" ht="14.45" customHeight="1" x14ac:dyDescent="0.2">
      <c r="A82" s="711" t="s">
        <v>619</v>
      </c>
      <c r="B82" s="712" t="s">
        <v>3928</v>
      </c>
      <c r="C82" s="713">
        <v>601.85259999999994</v>
      </c>
      <c r="D82" s="713">
        <v>543.91644000000008</v>
      </c>
      <c r="E82" s="713"/>
      <c r="F82" s="713">
        <v>500.02181999999993</v>
      </c>
      <c r="G82" s="713">
        <v>0</v>
      </c>
      <c r="H82" s="713">
        <v>500.02181999999993</v>
      </c>
      <c r="I82" s="714" t="s">
        <v>329</v>
      </c>
      <c r="J82" s="715" t="s">
        <v>1</v>
      </c>
    </row>
    <row r="83" spans="1:10" ht="14.45" customHeight="1" x14ac:dyDescent="0.2">
      <c r="A83" s="711" t="s">
        <v>619</v>
      </c>
      <c r="B83" s="712" t="s">
        <v>3929</v>
      </c>
      <c r="C83" s="713">
        <v>100.86864000000001</v>
      </c>
      <c r="D83" s="713">
        <v>112.64739999999999</v>
      </c>
      <c r="E83" s="713"/>
      <c r="F83" s="713">
        <v>223.09384000000003</v>
      </c>
      <c r="G83" s="713">
        <v>0</v>
      </c>
      <c r="H83" s="713">
        <v>223.09384000000003</v>
      </c>
      <c r="I83" s="714" t="s">
        <v>329</v>
      </c>
      <c r="J83" s="715" t="s">
        <v>1</v>
      </c>
    </row>
    <row r="84" spans="1:10" ht="14.45" customHeight="1" x14ac:dyDescent="0.2">
      <c r="A84" s="711" t="s">
        <v>619</v>
      </c>
      <c r="B84" s="712" t="s">
        <v>3930</v>
      </c>
      <c r="C84" s="713">
        <v>371.08282000000008</v>
      </c>
      <c r="D84" s="713">
        <v>0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1</v>
      </c>
    </row>
    <row r="85" spans="1:10" ht="14.45" customHeight="1" x14ac:dyDescent="0.2">
      <c r="A85" s="711" t="s">
        <v>619</v>
      </c>
      <c r="B85" s="712" t="s">
        <v>3931</v>
      </c>
      <c r="C85" s="713">
        <v>0</v>
      </c>
      <c r="D85" s="713">
        <v>0</v>
      </c>
      <c r="E85" s="713"/>
      <c r="F85" s="713">
        <v>8.0133399999999995</v>
      </c>
      <c r="G85" s="713">
        <v>0</v>
      </c>
      <c r="H85" s="713">
        <v>8.0133399999999995</v>
      </c>
      <c r="I85" s="714" t="s">
        <v>329</v>
      </c>
      <c r="J85" s="715" t="s">
        <v>1</v>
      </c>
    </row>
    <row r="86" spans="1:10" ht="14.45" customHeight="1" x14ac:dyDescent="0.2">
      <c r="A86" s="711" t="s">
        <v>619</v>
      </c>
      <c r="B86" s="712" t="s">
        <v>621</v>
      </c>
      <c r="C86" s="713">
        <v>28970.454709999995</v>
      </c>
      <c r="D86" s="713">
        <v>30872.488620000004</v>
      </c>
      <c r="E86" s="713"/>
      <c r="F86" s="713">
        <v>28188.740109999988</v>
      </c>
      <c r="G86" s="713">
        <v>0</v>
      </c>
      <c r="H86" s="713">
        <v>28188.740109999988</v>
      </c>
      <c r="I86" s="714" t="s">
        <v>329</v>
      </c>
      <c r="J86" s="715" t="s">
        <v>611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612</v>
      </c>
    </row>
    <row r="88" spans="1:10" ht="14.45" customHeight="1" x14ac:dyDescent="0.2">
      <c r="A88" s="711" t="s">
        <v>625</v>
      </c>
      <c r="B88" s="712" t="s">
        <v>626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625</v>
      </c>
      <c r="B89" s="712" t="s">
        <v>3919</v>
      </c>
      <c r="C89" s="713">
        <v>0</v>
      </c>
      <c r="D89" s="713">
        <v>214.67549000000002</v>
      </c>
      <c r="E89" s="713"/>
      <c r="F89" s="713">
        <v>186.74410999999998</v>
      </c>
      <c r="G89" s="713">
        <v>0</v>
      </c>
      <c r="H89" s="713">
        <v>186.74410999999998</v>
      </c>
      <c r="I89" s="714" t="s">
        <v>329</v>
      </c>
      <c r="J89" s="715" t="s">
        <v>1</v>
      </c>
    </row>
    <row r="90" spans="1:10" ht="14.45" customHeight="1" x14ac:dyDescent="0.2">
      <c r="A90" s="711" t="s">
        <v>625</v>
      </c>
      <c r="B90" s="712" t="s">
        <v>3920</v>
      </c>
      <c r="C90" s="713">
        <v>0</v>
      </c>
      <c r="D90" s="713">
        <v>13.700099999999999</v>
      </c>
      <c r="E90" s="713"/>
      <c r="F90" s="713">
        <v>25.370060000000002</v>
      </c>
      <c r="G90" s="713">
        <v>0</v>
      </c>
      <c r="H90" s="713">
        <v>25.370060000000002</v>
      </c>
      <c r="I90" s="714" t="s">
        <v>329</v>
      </c>
      <c r="J90" s="715" t="s">
        <v>1</v>
      </c>
    </row>
    <row r="91" spans="1:10" ht="14.45" customHeight="1" x14ac:dyDescent="0.2">
      <c r="A91" s="711" t="s">
        <v>625</v>
      </c>
      <c r="B91" s="712" t="s">
        <v>3925</v>
      </c>
      <c r="C91" s="713">
        <v>0</v>
      </c>
      <c r="D91" s="713">
        <v>10.3825</v>
      </c>
      <c r="E91" s="713"/>
      <c r="F91" s="713">
        <v>3.5179999999999998</v>
      </c>
      <c r="G91" s="713">
        <v>0</v>
      </c>
      <c r="H91" s="713">
        <v>3.5179999999999998</v>
      </c>
      <c r="I91" s="714" t="s">
        <v>329</v>
      </c>
      <c r="J91" s="715" t="s">
        <v>1</v>
      </c>
    </row>
    <row r="92" spans="1:10" ht="14.45" customHeight="1" x14ac:dyDescent="0.2">
      <c r="A92" s="711" t="s">
        <v>625</v>
      </c>
      <c r="B92" s="712" t="s">
        <v>3930</v>
      </c>
      <c r="C92" s="713">
        <v>0</v>
      </c>
      <c r="D92" s="713">
        <v>1332.0304799999999</v>
      </c>
      <c r="E92" s="713"/>
      <c r="F92" s="713">
        <v>1525.6813399999999</v>
      </c>
      <c r="G92" s="713">
        <v>0</v>
      </c>
      <c r="H92" s="713">
        <v>1525.6813399999999</v>
      </c>
      <c r="I92" s="714" t="s">
        <v>329</v>
      </c>
      <c r="J92" s="715" t="s">
        <v>1</v>
      </c>
    </row>
    <row r="93" spans="1:10" ht="14.45" customHeight="1" x14ac:dyDescent="0.2">
      <c r="A93" s="711" t="s">
        <v>625</v>
      </c>
      <c r="B93" s="712" t="s">
        <v>627</v>
      </c>
      <c r="C93" s="713">
        <v>0</v>
      </c>
      <c r="D93" s="713">
        <v>1570.7885699999999</v>
      </c>
      <c r="E93" s="713"/>
      <c r="F93" s="713">
        <v>1741.31351</v>
      </c>
      <c r="G93" s="713">
        <v>0</v>
      </c>
      <c r="H93" s="713">
        <v>1741.31351</v>
      </c>
      <c r="I93" s="714" t="s">
        <v>329</v>
      </c>
      <c r="J93" s="715" t="s">
        <v>611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612</v>
      </c>
    </row>
    <row r="95" spans="1:10" ht="14.45" customHeight="1" x14ac:dyDescent="0.2">
      <c r="A95" s="711" t="s">
        <v>594</v>
      </c>
      <c r="B95" s="712" t="s">
        <v>606</v>
      </c>
      <c r="C95" s="713">
        <v>33719.348259999999</v>
      </c>
      <c r="D95" s="713">
        <v>36973.737020000008</v>
      </c>
      <c r="E95" s="713"/>
      <c r="F95" s="713">
        <v>36242.904049999983</v>
      </c>
      <c r="G95" s="713">
        <v>0</v>
      </c>
      <c r="H95" s="713">
        <v>36242.904049999983</v>
      </c>
      <c r="I95" s="714" t="s">
        <v>329</v>
      </c>
      <c r="J95" s="715" t="s">
        <v>607</v>
      </c>
    </row>
  </sheetData>
  <mergeCells count="3">
    <mergeCell ref="A1:I1"/>
    <mergeCell ref="F3:I3"/>
    <mergeCell ref="C4:D4"/>
  </mergeCells>
  <conditionalFormatting sqref="F27 F96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95">
    <cfRule type="expression" dxfId="32" priority="6">
      <formula>$H28&gt;0</formula>
    </cfRule>
  </conditionalFormatting>
  <conditionalFormatting sqref="A28:A95">
    <cfRule type="expression" dxfId="31" priority="5">
      <formula>AND($J28&lt;&gt;"mezeraKL",$J28&lt;&gt;"")</formula>
    </cfRule>
  </conditionalFormatting>
  <conditionalFormatting sqref="I28:I95">
    <cfRule type="expression" dxfId="30" priority="7">
      <formula>$I28&gt;1</formula>
    </cfRule>
  </conditionalFormatting>
  <conditionalFormatting sqref="B28:B95">
    <cfRule type="expression" dxfId="29" priority="4">
      <formula>OR($J28="NS",$J28="SumaNS",$J28="Účet")</formula>
    </cfRule>
  </conditionalFormatting>
  <conditionalFormatting sqref="A28:D95 F28:I95">
    <cfRule type="expression" dxfId="28" priority="8">
      <formula>AND($J28&lt;&gt;"",$J28&lt;&gt;"mezeraKL")</formula>
    </cfRule>
  </conditionalFormatting>
  <conditionalFormatting sqref="B28:D95 F28:I95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95 F28:I95">
    <cfRule type="expression" dxfId="26" priority="2">
      <formula>OR($J28="SumaNS",$J28="NS")</formula>
    </cfRule>
  </conditionalFormatting>
  <hyperlinks>
    <hyperlink ref="A2" location="Obsah!A1" display="Zpět na Obsah  KL 01  1.-4.měsíc" xr:uid="{1960B33C-D0EA-4DF5-8F71-D391B5C39FD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5422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44.877809179198337</v>
      </c>
      <c r="J3" s="203">
        <f>SUBTOTAL(9,J5:J1048576)</f>
        <v>749306.25</v>
      </c>
      <c r="K3" s="204">
        <f>SUBTOTAL(9,K5:K1048576)</f>
        <v>33627222.904280685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594</v>
      </c>
      <c r="B5" s="807" t="s">
        <v>595</v>
      </c>
      <c r="C5" s="810" t="s">
        <v>608</v>
      </c>
      <c r="D5" s="838" t="s">
        <v>609</v>
      </c>
      <c r="E5" s="810" t="s">
        <v>3935</v>
      </c>
      <c r="F5" s="838" t="s">
        <v>3936</v>
      </c>
      <c r="G5" s="810" t="s">
        <v>3937</v>
      </c>
      <c r="H5" s="810" t="s">
        <v>3938</v>
      </c>
      <c r="I5" s="225">
        <v>147.17999267578125</v>
      </c>
      <c r="J5" s="225">
        <v>38</v>
      </c>
      <c r="K5" s="830">
        <v>5592.89990234375</v>
      </c>
    </row>
    <row r="6" spans="1:11" ht="14.45" customHeight="1" x14ac:dyDescent="0.2">
      <c r="A6" s="821" t="s">
        <v>594</v>
      </c>
      <c r="B6" s="822" t="s">
        <v>595</v>
      </c>
      <c r="C6" s="825" t="s">
        <v>608</v>
      </c>
      <c r="D6" s="839" t="s">
        <v>609</v>
      </c>
      <c r="E6" s="825" t="s">
        <v>3935</v>
      </c>
      <c r="F6" s="839" t="s">
        <v>3936</v>
      </c>
      <c r="G6" s="825" t="s">
        <v>3939</v>
      </c>
      <c r="H6" s="825" t="s">
        <v>3940</v>
      </c>
      <c r="I6" s="831">
        <v>147.17999267578125</v>
      </c>
      <c r="J6" s="831">
        <v>46</v>
      </c>
      <c r="K6" s="832">
        <v>6770.35986328125</v>
      </c>
    </row>
    <row r="7" spans="1:11" ht="14.45" customHeight="1" x14ac:dyDescent="0.2">
      <c r="A7" s="821" t="s">
        <v>594</v>
      </c>
      <c r="B7" s="822" t="s">
        <v>595</v>
      </c>
      <c r="C7" s="825" t="s">
        <v>608</v>
      </c>
      <c r="D7" s="839" t="s">
        <v>609</v>
      </c>
      <c r="E7" s="825" t="s">
        <v>3935</v>
      </c>
      <c r="F7" s="839" t="s">
        <v>3936</v>
      </c>
      <c r="G7" s="825" t="s">
        <v>3941</v>
      </c>
      <c r="H7" s="825" t="s">
        <v>3942</v>
      </c>
      <c r="I7" s="831">
        <v>164.55999755859375</v>
      </c>
      <c r="J7" s="831">
        <v>11</v>
      </c>
      <c r="K7" s="832">
        <v>1810.1599731445313</v>
      </c>
    </row>
    <row r="8" spans="1:11" ht="14.45" customHeight="1" x14ac:dyDescent="0.2">
      <c r="A8" s="821" t="s">
        <v>594</v>
      </c>
      <c r="B8" s="822" t="s">
        <v>595</v>
      </c>
      <c r="C8" s="825" t="s">
        <v>608</v>
      </c>
      <c r="D8" s="839" t="s">
        <v>609</v>
      </c>
      <c r="E8" s="825" t="s">
        <v>3935</v>
      </c>
      <c r="F8" s="839" t="s">
        <v>3936</v>
      </c>
      <c r="G8" s="825" t="s">
        <v>3943</v>
      </c>
      <c r="H8" s="825" t="s">
        <v>3944</v>
      </c>
      <c r="I8" s="831">
        <v>12.644285746983119</v>
      </c>
      <c r="J8" s="831">
        <v>70</v>
      </c>
      <c r="K8" s="832">
        <v>884.87001800537109</v>
      </c>
    </row>
    <row r="9" spans="1:11" ht="14.45" customHeight="1" x14ac:dyDescent="0.2">
      <c r="A9" s="821" t="s">
        <v>594</v>
      </c>
      <c r="B9" s="822" t="s">
        <v>595</v>
      </c>
      <c r="C9" s="825" t="s">
        <v>608</v>
      </c>
      <c r="D9" s="839" t="s">
        <v>609</v>
      </c>
      <c r="E9" s="825" t="s">
        <v>3945</v>
      </c>
      <c r="F9" s="839" t="s">
        <v>3946</v>
      </c>
      <c r="G9" s="825" t="s">
        <v>3947</v>
      </c>
      <c r="H9" s="825" t="s">
        <v>3948</v>
      </c>
      <c r="I9" s="831">
        <v>21.239999771118164</v>
      </c>
      <c r="J9" s="831">
        <v>50</v>
      </c>
      <c r="K9" s="832">
        <v>1062</v>
      </c>
    </row>
    <row r="10" spans="1:11" ht="14.45" customHeight="1" x14ac:dyDescent="0.2">
      <c r="A10" s="821" t="s">
        <v>594</v>
      </c>
      <c r="B10" s="822" t="s">
        <v>595</v>
      </c>
      <c r="C10" s="825" t="s">
        <v>608</v>
      </c>
      <c r="D10" s="839" t="s">
        <v>609</v>
      </c>
      <c r="E10" s="825" t="s">
        <v>3949</v>
      </c>
      <c r="F10" s="839" t="s">
        <v>3950</v>
      </c>
      <c r="G10" s="825" t="s">
        <v>3951</v>
      </c>
      <c r="H10" s="825" t="s">
        <v>3952</v>
      </c>
      <c r="I10" s="831">
        <v>2390.85009765625</v>
      </c>
      <c r="J10" s="831">
        <v>4</v>
      </c>
      <c r="K10" s="832">
        <v>9563.39990234375</v>
      </c>
    </row>
    <row r="11" spans="1:11" ht="14.45" customHeight="1" x14ac:dyDescent="0.2">
      <c r="A11" s="821" t="s">
        <v>594</v>
      </c>
      <c r="B11" s="822" t="s">
        <v>595</v>
      </c>
      <c r="C11" s="825" t="s">
        <v>608</v>
      </c>
      <c r="D11" s="839" t="s">
        <v>609</v>
      </c>
      <c r="E11" s="825" t="s">
        <v>3949</v>
      </c>
      <c r="F11" s="839" t="s">
        <v>3950</v>
      </c>
      <c r="G11" s="825" t="s">
        <v>3953</v>
      </c>
      <c r="H11" s="825" t="s">
        <v>3954</v>
      </c>
      <c r="I11" s="831">
        <v>1049.1700439453125</v>
      </c>
      <c r="J11" s="831">
        <v>25</v>
      </c>
      <c r="K11" s="832">
        <v>26229.19921875</v>
      </c>
    </row>
    <row r="12" spans="1:11" ht="14.45" customHeight="1" x14ac:dyDescent="0.2">
      <c r="A12" s="821" t="s">
        <v>594</v>
      </c>
      <c r="B12" s="822" t="s">
        <v>595</v>
      </c>
      <c r="C12" s="825" t="s">
        <v>608</v>
      </c>
      <c r="D12" s="839" t="s">
        <v>609</v>
      </c>
      <c r="E12" s="825" t="s">
        <v>3949</v>
      </c>
      <c r="F12" s="839" t="s">
        <v>3950</v>
      </c>
      <c r="G12" s="825" t="s">
        <v>3955</v>
      </c>
      <c r="H12" s="825" t="s">
        <v>3956</v>
      </c>
      <c r="I12" s="831">
        <v>784.08001708984375</v>
      </c>
      <c r="J12" s="831">
        <v>2</v>
      </c>
      <c r="K12" s="832">
        <v>1568.1600341796875</v>
      </c>
    </row>
    <row r="13" spans="1:11" ht="14.45" customHeight="1" x14ac:dyDescent="0.2">
      <c r="A13" s="821" t="s">
        <v>594</v>
      </c>
      <c r="B13" s="822" t="s">
        <v>595</v>
      </c>
      <c r="C13" s="825" t="s">
        <v>608</v>
      </c>
      <c r="D13" s="839" t="s">
        <v>609</v>
      </c>
      <c r="E13" s="825" t="s">
        <v>3949</v>
      </c>
      <c r="F13" s="839" t="s">
        <v>3950</v>
      </c>
      <c r="G13" s="825" t="s">
        <v>3957</v>
      </c>
      <c r="H13" s="825" t="s">
        <v>3958</v>
      </c>
      <c r="I13" s="831">
        <v>749.25</v>
      </c>
      <c r="J13" s="831">
        <v>2</v>
      </c>
      <c r="K13" s="832">
        <v>1498.5</v>
      </c>
    </row>
    <row r="14" spans="1:11" ht="14.45" customHeight="1" x14ac:dyDescent="0.2">
      <c r="A14" s="821" t="s">
        <v>594</v>
      </c>
      <c r="B14" s="822" t="s">
        <v>595</v>
      </c>
      <c r="C14" s="825" t="s">
        <v>608</v>
      </c>
      <c r="D14" s="839" t="s">
        <v>609</v>
      </c>
      <c r="E14" s="825" t="s">
        <v>3949</v>
      </c>
      <c r="F14" s="839" t="s">
        <v>3950</v>
      </c>
      <c r="G14" s="825" t="s">
        <v>3959</v>
      </c>
      <c r="H14" s="825" t="s">
        <v>3960</v>
      </c>
      <c r="I14" s="831">
        <v>1150</v>
      </c>
      <c r="J14" s="831">
        <v>10</v>
      </c>
      <c r="K14" s="832">
        <v>11500</v>
      </c>
    </row>
    <row r="15" spans="1:11" ht="14.45" customHeight="1" x14ac:dyDescent="0.2">
      <c r="A15" s="821" t="s">
        <v>594</v>
      </c>
      <c r="B15" s="822" t="s">
        <v>595</v>
      </c>
      <c r="C15" s="825" t="s">
        <v>608</v>
      </c>
      <c r="D15" s="839" t="s">
        <v>609</v>
      </c>
      <c r="E15" s="825" t="s">
        <v>3949</v>
      </c>
      <c r="F15" s="839" t="s">
        <v>3950</v>
      </c>
      <c r="G15" s="825" t="s">
        <v>3961</v>
      </c>
      <c r="H15" s="825" t="s">
        <v>3962</v>
      </c>
      <c r="I15" s="831">
        <v>1568</v>
      </c>
      <c r="J15" s="831">
        <v>4</v>
      </c>
      <c r="K15" s="832">
        <v>6272.009765625</v>
      </c>
    </row>
    <row r="16" spans="1:11" ht="14.45" customHeight="1" x14ac:dyDescent="0.2">
      <c r="A16" s="821" t="s">
        <v>594</v>
      </c>
      <c r="B16" s="822" t="s">
        <v>595</v>
      </c>
      <c r="C16" s="825" t="s">
        <v>608</v>
      </c>
      <c r="D16" s="839" t="s">
        <v>609</v>
      </c>
      <c r="E16" s="825" t="s">
        <v>3949</v>
      </c>
      <c r="F16" s="839" t="s">
        <v>3950</v>
      </c>
      <c r="G16" s="825" t="s">
        <v>3963</v>
      </c>
      <c r="H16" s="825" t="s">
        <v>3964</v>
      </c>
      <c r="I16" s="831">
        <v>6.25</v>
      </c>
      <c r="J16" s="831">
        <v>100</v>
      </c>
      <c r="K16" s="832">
        <v>625</v>
      </c>
    </row>
    <row r="17" spans="1:11" ht="14.45" customHeight="1" x14ac:dyDescent="0.2">
      <c r="A17" s="821" t="s">
        <v>594</v>
      </c>
      <c r="B17" s="822" t="s">
        <v>595</v>
      </c>
      <c r="C17" s="825" t="s">
        <v>608</v>
      </c>
      <c r="D17" s="839" t="s">
        <v>609</v>
      </c>
      <c r="E17" s="825" t="s">
        <v>3949</v>
      </c>
      <c r="F17" s="839" t="s">
        <v>3950</v>
      </c>
      <c r="G17" s="825" t="s">
        <v>3965</v>
      </c>
      <c r="H17" s="825" t="s">
        <v>3966</v>
      </c>
      <c r="I17" s="831">
        <v>0.94800000190734868</v>
      </c>
      <c r="J17" s="831">
        <v>4600</v>
      </c>
      <c r="K17" s="832">
        <v>4402</v>
      </c>
    </row>
    <row r="18" spans="1:11" ht="14.45" customHeight="1" x14ac:dyDescent="0.2">
      <c r="A18" s="821" t="s">
        <v>594</v>
      </c>
      <c r="B18" s="822" t="s">
        <v>595</v>
      </c>
      <c r="C18" s="825" t="s">
        <v>608</v>
      </c>
      <c r="D18" s="839" t="s">
        <v>609</v>
      </c>
      <c r="E18" s="825" t="s">
        <v>3949</v>
      </c>
      <c r="F18" s="839" t="s">
        <v>3950</v>
      </c>
      <c r="G18" s="825" t="s">
        <v>3967</v>
      </c>
      <c r="H18" s="825" t="s">
        <v>3968</v>
      </c>
      <c r="I18" s="831">
        <v>1.4099999666213989</v>
      </c>
      <c r="J18" s="831">
        <v>1000</v>
      </c>
      <c r="K18" s="832">
        <v>1410</v>
      </c>
    </row>
    <row r="19" spans="1:11" ht="14.45" customHeight="1" x14ac:dyDescent="0.2">
      <c r="A19" s="821" t="s">
        <v>594</v>
      </c>
      <c r="B19" s="822" t="s">
        <v>595</v>
      </c>
      <c r="C19" s="825" t="s">
        <v>608</v>
      </c>
      <c r="D19" s="839" t="s">
        <v>609</v>
      </c>
      <c r="E19" s="825" t="s">
        <v>3949</v>
      </c>
      <c r="F19" s="839" t="s">
        <v>3950</v>
      </c>
      <c r="G19" s="825" t="s">
        <v>3969</v>
      </c>
      <c r="H19" s="825" t="s">
        <v>3970</v>
      </c>
      <c r="I19" s="831">
        <v>0.47499999403953552</v>
      </c>
      <c r="J19" s="831">
        <v>1600</v>
      </c>
      <c r="K19" s="832">
        <v>764</v>
      </c>
    </row>
    <row r="20" spans="1:11" ht="14.45" customHeight="1" x14ac:dyDescent="0.2">
      <c r="A20" s="821" t="s">
        <v>594</v>
      </c>
      <c r="B20" s="822" t="s">
        <v>595</v>
      </c>
      <c r="C20" s="825" t="s">
        <v>608</v>
      </c>
      <c r="D20" s="839" t="s">
        <v>609</v>
      </c>
      <c r="E20" s="825" t="s">
        <v>3949</v>
      </c>
      <c r="F20" s="839" t="s">
        <v>3950</v>
      </c>
      <c r="G20" s="825" t="s">
        <v>3971</v>
      </c>
      <c r="H20" s="825" t="s">
        <v>3972</v>
      </c>
      <c r="I20" s="831">
        <v>1.2174999713897705</v>
      </c>
      <c r="J20" s="831">
        <v>2400</v>
      </c>
      <c r="K20" s="832">
        <v>2926</v>
      </c>
    </row>
    <row r="21" spans="1:11" ht="14.45" customHeight="1" x14ac:dyDescent="0.2">
      <c r="A21" s="821" t="s">
        <v>594</v>
      </c>
      <c r="B21" s="822" t="s">
        <v>595</v>
      </c>
      <c r="C21" s="825" t="s">
        <v>608</v>
      </c>
      <c r="D21" s="839" t="s">
        <v>609</v>
      </c>
      <c r="E21" s="825" t="s">
        <v>3949</v>
      </c>
      <c r="F21" s="839" t="s">
        <v>3950</v>
      </c>
      <c r="G21" s="825" t="s">
        <v>3973</v>
      </c>
      <c r="H21" s="825" t="s">
        <v>3974</v>
      </c>
      <c r="I21" s="831">
        <v>157.91999816894531</v>
      </c>
      <c r="J21" s="831">
        <v>4</v>
      </c>
      <c r="K21" s="832">
        <v>631.67999267578125</v>
      </c>
    </row>
    <row r="22" spans="1:11" ht="14.45" customHeight="1" x14ac:dyDescent="0.2">
      <c r="A22" s="821" t="s">
        <v>594</v>
      </c>
      <c r="B22" s="822" t="s">
        <v>595</v>
      </c>
      <c r="C22" s="825" t="s">
        <v>608</v>
      </c>
      <c r="D22" s="839" t="s">
        <v>609</v>
      </c>
      <c r="E22" s="825" t="s">
        <v>3949</v>
      </c>
      <c r="F22" s="839" t="s">
        <v>3950</v>
      </c>
      <c r="G22" s="825" t="s">
        <v>3975</v>
      </c>
      <c r="H22" s="825" t="s">
        <v>3976</v>
      </c>
      <c r="I22" s="831">
        <v>428.48001098632813</v>
      </c>
      <c r="J22" s="831">
        <v>1</v>
      </c>
      <c r="K22" s="832">
        <v>428.48001098632813</v>
      </c>
    </row>
    <row r="23" spans="1:11" ht="14.45" customHeight="1" x14ac:dyDescent="0.2">
      <c r="A23" s="821" t="s">
        <v>594</v>
      </c>
      <c r="B23" s="822" t="s">
        <v>595</v>
      </c>
      <c r="C23" s="825" t="s">
        <v>608</v>
      </c>
      <c r="D23" s="839" t="s">
        <v>609</v>
      </c>
      <c r="E23" s="825" t="s">
        <v>3949</v>
      </c>
      <c r="F23" s="839" t="s">
        <v>3950</v>
      </c>
      <c r="G23" s="825" t="s">
        <v>3977</v>
      </c>
      <c r="H23" s="825" t="s">
        <v>3978</v>
      </c>
      <c r="I23" s="831">
        <v>6.3199999332427979</v>
      </c>
      <c r="J23" s="831">
        <v>350</v>
      </c>
      <c r="K23" s="832">
        <v>2214.5</v>
      </c>
    </row>
    <row r="24" spans="1:11" ht="14.45" customHeight="1" x14ac:dyDescent="0.2">
      <c r="A24" s="821" t="s">
        <v>594</v>
      </c>
      <c r="B24" s="822" t="s">
        <v>595</v>
      </c>
      <c r="C24" s="825" t="s">
        <v>608</v>
      </c>
      <c r="D24" s="839" t="s">
        <v>609</v>
      </c>
      <c r="E24" s="825" t="s">
        <v>3949</v>
      </c>
      <c r="F24" s="839" t="s">
        <v>3950</v>
      </c>
      <c r="G24" s="825" t="s">
        <v>3979</v>
      </c>
      <c r="H24" s="825" t="s">
        <v>3980</v>
      </c>
      <c r="I24" s="831">
        <v>109.72000122070313</v>
      </c>
      <c r="J24" s="831">
        <v>10</v>
      </c>
      <c r="K24" s="832">
        <v>1097.219970703125</v>
      </c>
    </row>
    <row r="25" spans="1:11" ht="14.45" customHeight="1" x14ac:dyDescent="0.2">
      <c r="A25" s="821" t="s">
        <v>594</v>
      </c>
      <c r="B25" s="822" t="s">
        <v>595</v>
      </c>
      <c r="C25" s="825" t="s">
        <v>608</v>
      </c>
      <c r="D25" s="839" t="s">
        <v>609</v>
      </c>
      <c r="E25" s="825" t="s">
        <v>3949</v>
      </c>
      <c r="F25" s="839" t="s">
        <v>3950</v>
      </c>
      <c r="G25" s="825" t="s">
        <v>3981</v>
      </c>
      <c r="H25" s="825" t="s">
        <v>3982</v>
      </c>
      <c r="I25" s="831">
        <v>34.040000915527344</v>
      </c>
      <c r="J25" s="831">
        <v>10</v>
      </c>
      <c r="K25" s="832">
        <v>340.39999389648438</v>
      </c>
    </row>
    <row r="26" spans="1:11" ht="14.45" customHeight="1" x14ac:dyDescent="0.2">
      <c r="A26" s="821" t="s">
        <v>594</v>
      </c>
      <c r="B26" s="822" t="s">
        <v>595</v>
      </c>
      <c r="C26" s="825" t="s">
        <v>608</v>
      </c>
      <c r="D26" s="839" t="s">
        <v>609</v>
      </c>
      <c r="E26" s="825" t="s">
        <v>3949</v>
      </c>
      <c r="F26" s="839" t="s">
        <v>3950</v>
      </c>
      <c r="G26" s="825" t="s">
        <v>3983</v>
      </c>
      <c r="H26" s="825" t="s">
        <v>3984</v>
      </c>
      <c r="I26" s="831">
        <v>790.8699951171875</v>
      </c>
      <c r="J26" s="831">
        <v>1</v>
      </c>
      <c r="K26" s="832">
        <v>790.8699951171875</v>
      </c>
    </row>
    <row r="27" spans="1:11" ht="14.45" customHeight="1" x14ac:dyDescent="0.2">
      <c r="A27" s="821" t="s">
        <v>594</v>
      </c>
      <c r="B27" s="822" t="s">
        <v>595</v>
      </c>
      <c r="C27" s="825" t="s">
        <v>608</v>
      </c>
      <c r="D27" s="839" t="s">
        <v>609</v>
      </c>
      <c r="E27" s="825" t="s">
        <v>3949</v>
      </c>
      <c r="F27" s="839" t="s">
        <v>3950</v>
      </c>
      <c r="G27" s="825" t="s">
        <v>3985</v>
      </c>
      <c r="H27" s="825" t="s">
        <v>3986</v>
      </c>
      <c r="I27" s="831">
        <v>766.6300048828125</v>
      </c>
      <c r="J27" s="831">
        <v>1</v>
      </c>
      <c r="K27" s="832">
        <v>766.6300048828125</v>
      </c>
    </row>
    <row r="28" spans="1:11" ht="14.45" customHeight="1" x14ac:dyDescent="0.2">
      <c r="A28" s="821" t="s">
        <v>594</v>
      </c>
      <c r="B28" s="822" t="s">
        <v>595</v>
      </c>
      <c r="C28" s="825" t="s">
        <v>608</v>
      </c>
      <c r="D28" s="839" t="s">
        <v>609</v>
      </c>
      <c r="E28" s="825" t="s">
        <v>3949</v>
      </c>
      <c r="F28" s="839" t="s">
        <v>3950</v>
      </c>
      <c r="G28" s="825" t="s">
        <v>3987</v>
      </c>
      <c r="H28" s="825" t="s">
        <v>3988</v>
      </c>
      <c r="I28" s="831">
        <v>64.5</v>
      </c>
      <c r="J28" s="831">
        <v>20</v>
      </c>
      <c r="K28" s="832">
        <v>1290</v>
      </c>
    </row>
    <row r="29" spans="1:11" ht="14.45" customHeight="1" x14ac:dyDescent="0.2">
      <c r="A29" s="821" t="s">
        <v>594</v>
      </c>
      <c r="B29" s="822" t="s">
        <v>595</v>
      </c>
      <c r="C29" s="825" t="s">
        <v>608</v>
      </c>
      <c r="D29" s="839" t="s">
        <v>609</v>
      </c>
      <c r="E29" s="825" t="s">
        <v>3949</v>
      </c>
      <c r="F29" s="839" t="s">
        <v>3950</v>
      </c>
      <c r="G29" s="825" t="s">
        <v>3989</v>
      </c>
      <c r="H29" s="825" t="s">
        <v>3990</v>
      </c>
      <c r="I29" s="831">
        <v>272.44000244140625</v>
      </c>
      <c r="J29" s="831">
        <v>12</v>
      </c>
      <c r="K29" s="832">
        <v>3269.219970703125</v>
      </c>
    </row>
    <row r="30" spans="1:11" ht="14.45" customHeight="1" x14ac:dyDescent="0.2">
      <c r="A30" s="821" t="s">
        <v>594</v>
      </c>
      <c r="B30" s="822" t="s">
        <v>595</v>
      </c>
      <c r="C30" s="825" t="s">
        <v>608</v>
      </c>
      <c r="D30" s="839" t="s">
        <v>609</v>
      </c>
      <c r="E30" s="825" t="s">
        <v>3949</v>
      </c>
      <c r="F30" s="839" t="s">
        <v>3950</v>
      </c>
      <c r="G30" s="825" t="s">
        <v>3991</v>
      </c>
      <c r="H30" s="825" t="s">
        <v>3992</v>
      </c>
      <c r="I30" s="831">
        <v>22.14599952697754</v>
      </c>
      <c r="J30" s="831">
        <v>250</v>
      </c>
      <c r="K30" s="832">
        <v>5536.5</v>
      </c>
    </row>
    <row r="31" spans="1:11" ht="14.45" customHeight="1" x14ac:dyDescent="0.2">
      <c r="A31" s="821" t="s">
        <v>594</v>
      </c>
      <c r="B31" s="822" t="s">
        <v>595</v>
      </c>
      <c r="C31" s="825" t="s">
        <v>608</v>
      </c>
      <c r="D31" s="839" t="s">
        <v>609</v>
      </c>
      <c r="E31" s="825" t="s">
        <v>3949</v>
      </c>
      <c r="F31" s="839" t="s">
        <v>3950</v>
      </c>
      <c r="G31" s="825" t="s">
        <v>3993</v>
      </c>
      <c r="H31" s="825" t="s">
        <v>3994</v>
      </c>
      <c r="I31" s="831">
        <v>30.180000305175781</v>
      </c>
      <c r="J31" s="831">
        <v>125</v>
      </c>
      <c r="K31" s="832">
        <v>3772.5</v>
      </c>
    </row>
    <row r="32" spans="1:11" ht="14.45" customHeight="1" x14ac:dyDescent="0.2">
      <c r="A32" s="821" t="s">
        <v>594</v>
      </c>
      <c r="B32" s="822" t="s">
        <v>595</v>
      </c>
      <c r="C32" s="825" t="s">
        <v>608</v>
      </c>
      <c r="D32" s="839" t="s">
        <v>609</v>
      </c>
      <c r="E32" s="825" t="s">
        <v>3949</v>
      </c>
      <c r="F32" s="839" t="s">
        <v>3950</v>
      </c>
      <c r="G32" s="825" t="s">
        <v>3995</v>
      </c>
      <c r="H32" s="825" t="s">
        <v>3996</v>
      </c>
      <c r="I32" s="831">
        <v>13.039999961853027</v>
      </c>
      <c r="J32" s="831">
        <v>20</v>
      </c>
      <c r="K32" s="832">
        <v>260.83999633789063</v>
      </c>
    </row>
    <row r="33" spans="1:11" ht="14.45" customHeight="1" x14ac:dyDescent="0.2">
      <c r="A33" s="821" t="s">
        <v>594</v>
      </c>
      <c r="B33" s="822" t="s">
        <v>595</v>
      </c>
      <c r="C33" s="825" t="s">
        <v>608</v>
      </c>
      <c r="D33" s="839" t="s">
        <v>609</v>
      </c>
      <c r="E33" s="825" t="s">
        <v>3949</v>
      </c>
      <c r="F33" s="839" t="s">
        <v>3950</v>
      </c>
      <c r="G33" s="825" t="s">
        <v>3997</v>
      </c>
      <c r="H33" s="825" t="s">
        <v>3998</v>
      </c>
      <c r="I33" s="831">
        <v>18.755000114440918</v>
      </c>
      <c r="J33" s="831">
        <v>60</v>
      </c>
      <c r="K33" s="832">
        <v>1125.2999877929688</v>
      </c>
    </row>
    <row r="34" spans="1:11" ht="14.45" customHeight="1" x14ac:dyDescent="0.2">
      <c r="A34" s="821" t="s">
        <v>594</v>
      </c>
      <c r="B34" s="822" t="s">
        <v>595</v>
      </c>
      <c r="C34" s="825" t="s">
        <v>608</v>
      </c>
      <c r="D34" s="839" t="s">
        <v>609</v>
      </c>
      <c r="E34" s="825" t="s">
        <v>3949</v>
      </c>
      <c r="F34" s="839" t="s">
        <v>3950</v>
      </c>
      <c r="G34" s="825" t="s">
        <v>3999</v>
      </c>
      <c r="H34" s="825" t="s">
        <v>4000</v>
      </c>
      <c r="I34" s="831">
        <v>44.290000915527344</v>
      </c>
      <c r="J34" s="831">
        <v>20</v>
      </c>
      <c r="K34" s="832">
        <v>885.72998046875</v>
      </c>
    </row>
    <row r="35" spans="1:11" ht="14.45" customHeight="1" x14ac:dyDescent="0.2">
      <c r="A35" s="821" t="s">
        <v>594</v>
      </c>
      <c r="B35" s="822" t="s">
        <v>595</v>
      </c>
      <c r="C35" s="825" t="s">
        <v>608</v>
      </c>
      <c r="D35" s="839" t="s">
        <v>609</v>
      </c>
      <c r="E35" s="825" t="s">
        <v>3949</v>
      </c>
      <c r="F35" s="839" t="s">
        <v>3950</v>
      </c>
      <c r="G35" s="825" t="s">
        <v>4001</v>
      </c>
      <c r="H35" s="825" t="s">
        <v>4002</v>
      </c>
      <c r="I35" s="831">
        <v>123.19000244140625</v>
      </c>
      <c r="J35" s="831">
        <v>20</v>
      </c>
      <c r="K35" s="832">
        <v>2463.760009765625</v>
      </c>
    </row>
    <row r="36" spans="1:11" ht="14.45" customHeight="1" x14ac:dyDescent="0.2">
      <c r="A36" s="821" t="s">
        <v>594</v>
      </c>
      <c r="B36" s="822" t="s">
        <v>595</v>
      </c>
      <c r="C36" s="825" t="s">
        <v>608</v>
      </c>
      <c r="D36" s="839" t="s">
        <v>609</v>
      </c>
      <c r="E36" s="825" t="s">
        <v>3949</v>
      </c>
      <c r="F36" s="839" t="s">
        <v>3950</v>
      </c>
      <c r="G36" s="825" t="s">
        <v>4003</v>
      </c>
      <c r="H36" s="825" t="s">
        <v>4004</v>
      </c>
      <c r="I36" s="831">
        <v>2517.39990234375</v>
      </c>
      <c r="J36" s="831">
        <v>1</v>
      </c>
      <c r="K36" s="832">
        <v>2517.39990234375</v>
      </c>
    </row>
    <row r="37" spans="1:11" ht="14.45" customHeight="1" x14ac:dyDescent="0.2">
      <c r="A37" s="821" t="s">
        <v>594</v>
      </c>
      <c r="B37" s="822" t="s">
        <v>595</v>
      </c>
      <c r="C37" s="825" t="s">
        <v>608</v>
      </c>
      <c r="D37" s="839" t="s">
        <v>609</v>
      </c>
      <c r="E37" s="825" t="s">
        <v>3949</v>
      </c>
      <c r="F37" s="839" t="s">
        <v>3950</v>
      </c>
      <c r="G37" s="825" t="s">
        <v>4005</v>
      </c>
      <c r="H37" s="825" t="s">
        <v>4006</v>
      </c>
      <c r="I37" s="831">
        <v>190.89999389648438</v>
      </c>
      <c r="J37" s="831">
        <v>3</v>
      </c>
      <c r="K37" s="832">
        <v>572.70001220703125</v>
      </c>
    </row>
    <row r="38" spans="1:11" ht="14.45" customHeight="1" x14ac:dyDescent="0.2">
      <c r="A38" s="821" t="s">
        <v>594</v>
      </c>
      <c r="B38" s="822" t="s">
        <v>595</v>
      </c>
      <c r="C38" s="825" t="s">
        <v>608</v>
      </c>
      <c r="D38" s="839" t="s">
        <v>609</v>
      </c>
      <c r="E38" s="825" t="s">
        <v>3949</v>
      </c>
      <c r="F38" s="839" t="s">
        <v>3950</v>
      </c>
      <c r="G38" s="825" t="s">
        <v>4007</v>
      </c>
      <c r="H38" s="825" t="s">
        <v>4008</v>
      </c>
      <c r="I38" s="831">
        <v>214.57500457763672</v>
      </c>
      <c r="J38" s="831">
        <v>10</v>
      </c>
      <c r="K38" s="832">
        <v>2145.760009765625</v>
      </c>
    </row>
    <row r="39" spans="1:11" ht="14.45" customHeight="1" x14ac:dyDescent="0.2">
      <c r="A39" s="821" t="s">
        <v>594</v>
      </c>
      <c r="B39" s="822" t="s">
        <v>595</v>
      </c>
      <c r="C39" s="825" t="s">
        <v>608</v>
      </c>
      <c r="D39" s="839" t="s">
        <v>609</v>
      </c>
      <c r="E39" s="825" t="s">
        <v>3949</v>
      </c>
      <c r="F39" s="839" t="s">
        <v>3950</v>
      </c>
      <c r="G39" s="825" t="s">
        <v>4009</v>
      </c>
      <c r="H39" s="825" t="s">
        <v>4010</v>
      </c>
      <c r="I39" s="831">
        <v>128</v>
      </c>
      <c r="J39" s="831">
        <v>10</v>
      </c>
      <c r="K39" s="832">
        <v>1279.949951171875</v>
      </c>
    </row>
    <row r="40" spans="1:11" ht="14.45" customHeight="1" x14ac:dyDescent="0.2">
      <c r="A40" s="821" t="s">
        <v>594</v>
      </c>
      <c r="B40" s="822" t="s">
        <v>595</v>
      </c>
      <c r="C40" s="825" t="s">
        <v>608</v>
      </c>
      <c r="D40" s="839" t="s">
        <v>609</v>
      </c>
      <c r="E40" s="825" t="s">
        <v>3949</v>
      </c>
      <c r="F40" s="839" t="s">
        <v>3950</v>
      </c>
      <c r="G40" s="825" t="s">
        <v>4011</v>
      </c>
      <c r="H40" s="825" t="s">
        <v>4012</v>
      </c>
      <c r="I40" s="831">
        <v>124.19999694824219</v>
      </c>
      <c r="J40" s="831">
        <v>10</v>
      </c>
      <c r="K40" s="832">
        <v>1242</v>
      </c>
    </row>
    <row r="41" spans="1:11" ht="14.45" customHeight="1" x14ac:dyDescent="0.2">
      <c r="A41" s="821" t="s">
        <v>594</v>
      </c>
      <c r="B41" s="822" t="s">
        <v>595</v>
      </c>
      <c r="C41" s="825" t="s">
        <v>608</v>
      </c>
      <c r="D41" s="839" t="s">
        <v>609</v>
      </c>
      <c r="E41" s="825" t="s">
        <v>3949</v>
      </c>
      <c r="F41" s="839" t="s">
        <v>3950</v>
      </c>
      <c r="G41" s="825" t="s">
        <v>4013</v>
      </c>
      <c r="H41" s="825" t="s">
        <v>4014</v>
      </c>
      <c r="I41" s="831">
        <v>212.32000732421875</v>
      </c>
      <c r="J41" s="831">
        <v>15</v>
      </c>
      <c r="K41" s="832">
        <v>3184.780029296875</v>
      </c>
    </row>
    <row r="42" spans="1:11" ht="14.45" customHeight="1" x14ac:dyDescent="0.2">
      <c r="A42" s="821" t="s">
        <v>594</v>
      </c>
      <c r="B42" s="822" t="s">
        <v>595</v>
      </c>
      <c r="C42" s="825" t="s">
        <v>608</v>
      </c>
      <c r="D42" s="839" t="s">
        <v>609</v>
      </c>
      <c r="E42" s="825" t="s">
        <v>3949</v>
      </c>
      <c r="F42" s="839" t="s">
        <v>3950</v>
      </c>
      <c r="G42" s="825" t="s">
        <v>4015</v>
      </c>
      <c r="H42" s="825" t="s">
        <v>4016</v>
      </c>
      <c r="I42" s="831">
        <v>22.94600067138672</v>
      </c>
      <c r="J42" s="831">
        <v>750</v>
      </c>
      <c r="K42" s="832">
        <v>17208.64990234375</v>
      </c>
    </row>
    <row r="43" spans="1:11" ht="14.45" customHeight="1" x14ac:dyDescent="0.2">
      <c r="A43" s="821" t="s">
        <v>594</v>
      </c>
      <c r="B43" s="822" t="s">
        <v>595</v>
      </c>
      <c r="C43" s="825" t="s">
        <v>608</v>
      </c>
      <c r="D43" s="839" t="s">
        <v>609</v>
      </c>
      <c r="E43" s="825" t="s">
        <v>3949</v>
      </c>
      <c r="F43" s="839" t="s">
        <v>3950</v>
      </c>
      <c r="G43" s="825" t="s">
        <v>4017</v>
      </c>
      <c r="H43" s="825" t="s">
        <v>4018</v>
      </c>
      <c r="I43" s="831">
        <v>13.800000190734863</v>
      </c>
      <c r="J43" s="831">
        <v>100</v>
      </c>
      <c r="K43" s="832">
        <v>1380</v>
      </c>
    </row>
    <row r="44" spans="1:11" ht="14.45" customHeight="1" x14ac:dyDescent="0.2">
      <c r="A44" s="821" t="s">
        <v>594</v>
      </c>
      <c r="B44" s="822" t="s">
        <v>595</v>
      </c>
      <c r="C44" s="825" t="s">
        <v>608</v>
      </c>
      <c r="D44" s="839" t="s">
        <v>609</v>
      </c>
      <c r="E44" s="825" t="s">
        <v>3949</v>
      </c>
      <c r="F44" s="839" t="s">
        <v>3950</v>
      </c>
      <c r="G44" s="825" t="s">
        <v>4019</v>
      </c>
      <c r="H44" s="825" t="s">
        <v>4020</v>
      </c>
      <c r="I44" s="831">
        <v>228.66500091552734</v>
      </c>
      <c r="J44" s="831">
        <v>50</v>
      </c>
      <c r="K44" s="832">
        <v>11433.14990234375</v>
      </c>
    </row>
    <row r="45" spans="1:11" ht="14.45" customHeight="1" x14ac:dyDescent="0.2">
      <c r="A45" s="821" t="s">
        <v>594</v>
      </c>
      <c r="B45" s="822" t="s">
        <v>595</v>
      </c>
      <c r="C45" s="825" t="s">
        <v>608</v>
      </c>
      <c r="D45" s="839" t="s">
        <v>609</v>
      </c>
      <c r="E45" s="825" t="s">
        <v>3949</v>
      </c>
      <c r="F45" s="839" t="s">
        <v>3950</v>
      </c>
      <c r="G45" s="825" t="s">
        <v>4021</v>
      </c>
      <c r="H45" s="825" t="s">
        <v>4022</v>
      </c>
      <c r="I45" s="831">
        <v>1.3799999952316284</v>
      </c>
      <c r="J45" s="831">
        <v>500</v>
      </c>
      <c r="K45" s="832">
        <v>690</v>
      </c>
    </row>
    <row r="46" spans="1:11" ht="14.45" customHeight="1" x14ac:dyDescent="0.2">
      <c r="A46" s="821" t="s">
        <v>594</v>
      </c>
      <c r="B46" s="822" t="s">
        <v>595</v>
      </c>
      <c r="C46" s="825" t="s">
        <v>608</v>
      </c>
      <c r="D46" s="839" t="s">
        <v>609</v>
      </c>
      <c r="E46" s="825" t="s">
        <v>3949</v>
      </c>
      <c r="F46" s="839" t="s">
        <v>3950</v>
      </c>
      <c r="G46" s="825" t="s">
        <v>4023</v>
      </c>
      <c r="H46" s="825" t="s">
        <v>4024</v>
      </c>
      <c r="I46" s="831">
        <v>0.85750001668930054</v>
      </c>
      <c r="J46" s="831">
        <v>2400</v>
      </c>
      <c r="K46" s="832">
        <v>2058</v>
      </c>
    </row>
    <row r="47" spans="1:11" ht="14.45" customHeight="1" x14ac:dyDescent="0.2">
      <c r="A47" s="821" t="s">
        <v>594</v>
      </c>
      <c r="B47" s="822" t="s">
        <v>595</v>
      </c>
      <c r="C47" s="825" t="s">
        <v>608</v>
      </c>
      <c r="D47" s="839" t="s">
        <v>609</v>
      </c>
      <c r="E47" s="825" t="s">
        <v>3949</v>
      </c>
      <c r="F47" s="839" t="s">
        <v>3950</v>
      </c>
      <c r="G47" s="825" t="s">
        <v>4025</v>
      </c>
      <c r="H47" s="825" t="s">
        <v>4026</v>
      </c>
      <c r="I47" s="831">
        <v>1.5199999809265137</v>
      </c>
      <c r="J47" s="831">
        <v>1500</v>
      </c>
      <c r="K47" s="832">
        <v>2280</v>
      </c>
    </row>
    <row r="48" spans="1:11" ht="14.45" customHeight="1" x14ac:dyDescent="0.2">
      <c r="A48" s="821" t="s">
        <v>594</v>
      </c>
      <c r="B48" s="822" t="s">
        <v>595</v>
      </c>
      <c r="C48" s="825" t="s">
        <v>608</v>
      </c>
      <c r="D48" s="839" t="s">
        <v>609</v>
      </c>
      <c r="E48" s="825" t="s">
        <v>3949</v>
      </c>
      <c r="F48" s="839" t="s">
        <v>3950</v>
      </c>
      <c r="G48" s="825" t="s">
        <v>4027</v>
      </c>
      <c r="H48" s="825" t="s">
        <v>4028</v>
      </c>
      <c r="I48" s="831">
        <v>2.059999942779541</v>
      </c>
      <c r="J48" s="831">
        <v>1600</v>
      </c>
      <c r="K48" s="832">
        <v>3296</v>
      </c>
    </row>
    <row r="49" spans="1:11" ht="14.45" customHeight="1" x14ac:dyDescent="0.2">
      <c r="A49" s="821" t="s">
        <v>594</v>
      </c>
      <c r="B49" s="822" t="s">
        <v>595</v>
      </c>
      <c r="C49" s="825" t="s">
        <v>608</v>
      </c>
      <c r="D49" s="839" t="s">
        <v>609</v>
      </c>
      <c r="E49" s="825" t="s">
        <v>3949</v>
      </c>
      <c r="F49" s="839" t="s">
        <v>3950</v>
      </c>
      <c r="G49" s="825" t="s">
        <v>4029</v>
      </c>
      <c r="H49" s="825" t="s">
        <v>4030</v>
      </c>
      <c r="I49" s="831">
        <v>3.3599998950958252</v>
      </c>
      <c r="J49" s="831">
        <v>600</v>
      </c>
      <c r="K49" s="832">
        <v>2016</v>
      </c>
    </row>
    <row r="50" spans="1:11" ht="14.45" customHeight="1" x14ac:dyDescent="0.2">
      <c r="A50" s="821" t="s">
        <v>594</v>
      </c>
      <c r="B50" s="822" t="s">
        <v>595</v>
      </c>
      <c r="C50" s="825" t="s">
        <v>608</v>
      </c>
      <c r="D50" s="839" t="s">
        <v>609</v>
      </c>
      <c r="E50" s="825" t="s">
        <v>3949</v>
      </c>
      <c r="F50" s="839" t="s">
        <v>3950</v>
      </c>
      <c r="G50" s="825" t="s">
        <v>4031</v>
      </c>
      <c r="H50" s="825" t="s">
        <v>4032</v>
      </c>
      <c r="I50" s="831">
        <v>5.8766667048136396</v>
      </c>
      <c r="J50" s="831">
        <v>1500</v>
      </c>
      <c r="K50" s="832">
        <v>8814</v>
      </c>
    </row>
    <row r="51" spans="1:11" ht="14.45" customHeight="1" x14ac:dyDescent="0.2">
      <c r="A51" s="821" t="s">
        <v>594</v>
      </c>
      <c r="B51" s="822" t="s">
        <v>595</v>
      </c>
      <c r="C51" s="825" t="s">
        <v>608</v>
      </c>
      <c r="D51" s="839" t="s">
        <v>609</v>
      </c>
      <c r="E51" s="825" t="s">
        <v>3949</v>
      </c>
      <c r="F51" s="839" t="s">
        <v>3950</v>
      </c>
      <c r="G51" s="825" t="s">
        <v>4033</v>
      </c>
      <c r="H51" s="825" t="s">
        <v>4034</v>
      </c>
      <c r="I51" s="831">
        <v>61.209999084472656</v>
      </c>
      <c r="J51" s="831">
        <v>2</v>
      </c>
      <c r="K51" s="832">
        <v>122.41999816894531</v>
      </c>
    </row>
    <row r="52" spans="1:11" ht="14.45" customHeight="1" x14ac:dyDescent="0.2">
      <c r="A52" s="821" t="s">
        <v>594</v>
      </c>
      <c r="B52" s="822" t="s">
        <v>595</v>
      </c>
      <c r="C52" s="825" t="s">
        <v>608</v>
      </c>
      <c r="D52" s="839" t="s">
        <v>609</v>
      </c>
      <c r="E52" s="825" t="s">
        <v>3949</v>
      </c>
      <c r="F52" s="839" t="s">
        <v>3950</v>
      </c>
      <c r="G52" s="825" t="s">
        <v>4035</v>
      </c>
      <c r="H52" s="825" t="s">
        <v>4036</v>
      </c>
      <c r="I52" s="831">
        <v>0.37999999523162842</v>
      </c>
      <c r="J52" s="831">
        <v>200</v>
      </c>
      <c r="K52" s="832">
        <v>76</v>
      </c>
    </row>
    <row r="53" spans="1:11" ht="14.45" customHeight="1" x14ac:dyDescent="0.2">
      <c r="A53" s="821" t="s">
        <v>594</v>
      </c>
      <c r="B53" s="822" t="s">
        <v>595</v>
      </c>
      <c r="C53" s="825" t="s">
        <v>608</v>
      </c>
      <c r="D53" s="839" t="s">
        <v>609</v>
      </c>
      <c r="E53" s="825" t="s">
        <v>3949</v>
      </c>
      <c r="F53" s="839" t="s">
        <v>3950</v>
      </c>
      <c r="G53" s="825" t="s">
        <v>4037</v>
      </c>
      <c r="H53" s="825" t="s">
        <v>4038</v>
      </c>
      <c r="I53" s="831">
        <v>111.41000366210938</v>
      </c>
      <c r="J53" s="831">
        <v>36</v>
      </c>
      <c r="K53" s="832">
        <v>4010.780029296875</v>
      </c>
    </row>
    <row r="54" spans="1:11" ht="14.45" customHeight="1" x14ac:dyDescent="0.2">
      <c r="A54" s="821" t="s">
        <v>594</v>
      </c>
      <c r="B54" s="822" t="s">
        <v>595</v>
      </c>
      <c r="C54" s="825" t="s">
        <v>608</v>
      </c>
      <c r="D54" s="839" t="s">
        <v>609</v>
      </c>
      <c r="E54" s="825" t="s">
        <v>3949</v>
      </c>
      <c r="F54" s="839" t="s">
        <v>3950</v>
      </c>
      <c r="G54" s="825" t="s">
        <v>4039</v>
      </c>
      <c r="H54" s="825" t="s">
        <v>4040</v>
      </c>
      <c r="I54" s="831">
        <v>4.679999828338623</v>
      </c>
      <c r="J54" s="831">
        <v>24</v>
      </c>
      <c r="K54" s="832">
        <v>112.33000183105469</v>
      </c>
    </row>
    <row r="55" spans="1:11" ht="14.45" customHeight="1" x14ac:dyDescent="0.2">
      <c r="A55" s="821" t="s">
        <v>594</v>
      </c>
      <c r="B55" s="822" t="s">
        <v>595</v>
      </c>
      <c r="C55" s="825" t="s">
        <v>608</v>
      </c>
      <c r="D55" s="839" t="s">
        <v>609</v>
      </c>
      <c r="E55" s="825" t="s">
        <v>3949</v>
      </c>
      <c r="F55" s="839" t="s">
        <v>3950</v>
      </c>
      <c r="G55" s="825" t="s">
        <v>4041</v>
      </c>
      <c r="H55" s="825" t="s">
        <v>4042</v>
      </c>
      <c r="I55" s="831">
        <v>8.3999996185302734</v>
      </c>
      <c r="J55" s="831">
        <v>24</v>
      </c>
      <c r="K55" s="832">
        <v>201.60000610351563</v>
      </c>
    </row>
    <row r="56" spans="1:11" ht="14.45" customHeight="1" x14ac:dyDescent="0.2">
      <c r="A56" s="821" t="s">
        <v>594</v>
      </c>
      <c r="B56" s="822" t="s">
        <v>595</v>
      </c>
      <c r="C56" s="825" t="s">
        <v>608</v>
      </c>
      <c r="D56" s="839" t="s">
        <v>609</v>
      </c>
      <c r="E56" s="825" t="s">
        <v>3949</v>
      </c>
      <c r="F56" s="839" t="s">
        <v>3950</v>
      </c>
      <c r="G56" s="825" t="s">
        <v>4043</v>
      </c>
      <c r="H56" s="825" t="s">
        <v>4044</v>
      </c>
      <c r="I56" s="831">
        <v>13.079999923706055</v>
      </c>
      <c r="J56" s="831">
        <v>20</v>
      </c>
      <c r="K56" s="832">
        <v>261.60000610351563</v>
      </c>
    </row>
    <row r="57" spans="1:11" ht="14.45" customHeight="1" x14ac:dyDescent="0.2">
      <c r="A57" s="821" t="s">
        <v>594</v>
      </c>
      <c r="B57" s="822" t="s">
        <v>595</v>
      </c>
      <c r="C57" s="825" t="s">
        <v>608</v>
      </c>
      <c r="D57" s="839" t="s">
        <v>609</v>
      </c>
      <c r="E57" s="825" t="s">
        <v>3949</v>
      </c>
      <c r="F57" s="839" t="s">
        <v>3950</v>
      </c>
      <c r="G57" s="825" t="s">
        <v>4045</v>
      </c>
      <c r="H57" s="825" t="s">
        <v>4046</v>
      </c>
      <c r="I57" s="831">
        <v>19.319999694824219</v>
      </c>
      <c r="J57" s="831">
        <v>72</v>
      </c>
      <c r="K57" s="832">
        <v>1391.0399780273438</v>
      </c>
    </row>
    <row r="58" spans="1:11" ht="14.45" customHeight="1" x14ac:dyDescent="0.2">
      <c r="A58" s="821" t="s">
        <v>594</v>
      </c>
      <c r="B58" s="822" t="s">
        <v>595</v>
      </c>
      <c r="C58" s="825" t="s">
        <v>608</v>
      </c>
      <c r="D58" s="839" t="s">
        <v>609</v>
      </c>
      <c r="E58" s="825" t="s">
        <v>3949</v>
      </c>
      <c r="F58" s="839" t="s">
        <v>3950</v>
      </c>
      <c r="G58" s="825" t="s">
        <v>4047</v>
      </c>
      <c r="H58" s="825" t="s">
        <v>4048</v>
      </c>
      <c r="I58" s="831">
        <v>2.5799999237060547</v>
      </c>
      <c r="J58" s="831">
        <v>200</v>
      </c>
      <c r="K58" s="832">
        <v>516</v>
      </c>
    </row>
    <row r="59" spans="1:11" ht="14.45" customHeight="1" x14ac:dyDescent="0.2">
      <c r="A59" s="821" t="s">
        <v>594</v>
      </c>
      <c r="B59" s="822" t="s">
        <v>595</v>
      </c>
      <c r="C59" s="825" t="s">
        <v>608</v>
      </c>
      <c r="D59" s="839" t="s">
        <v>609</v>
      </c>
      <c r="E59" s="825" t="s">
        <v>3949</v>
      </c>
      <c r="F59" s="839" t="s">
        <v>3950</v>
      </c>
      <c r="G59" s="825" t="s">
        <v>4049</v>
      </c>
      <c r="H59" s="825" t="s">
        <v>4050</v>
      </c>
      <c r="I59" s="831">
        <v>4.059999942779541</v>
      </c>
      <c r="J59" s="831">
        <v>160</v>
      </c>
      <c r="K59" s="832">
        <v>649.19999694824219</v>
      </c>
    </row>
    <row r="60" spans="1:11" ht="14.45" customHeight="1" x14ac:dyDescent="0.2">
      <c r="A60" s="821" t="s">
        <v>594</v>
      </c>
      <c r="B60" s="822" t="s">
        <v>595</v>
      </c>
      <c r="C60" s="825" t="s">
        <v>608</v>
      </c>
      <c r="D60" s="839" t="s">
        <v>609</v>
      </c>
      <c r="E60" s="825" t="s">
        <v>3949</v>
      </c>
      <c r="F60" s="839" t="s">
        <v>3950</v>
      </c>
      <c r="G60" s="825" t="s">
        <v>4051</v>
      </c>
      <c r="H60" s="825" t="s">
        <v>4052</v>
      </c>
      <c r="I60" s="831">
        <v>12.649999618530273</v>
      </c>
      <c r="J60" s="831">
        <v>30</v>
      </c>
      <c r="K60" s="832">
        <v>379.5</v>
      </c>
    </row>
    <row r="61" spans="1:11" ht="14.45" customHeight="1" x14ac:dyDescent="0.2">
      <c r="A61" s="821" t="s">
        <v>594</v>
      </c>
      <c r="B61" s="822" t="s">
        <v>595</v>
      </c>
      <c r="C61" s="825" t="s">
        <v>608</v>
      </c>
      <c r="D61" s="839" t="s">
        <v>609</v>
      </c>
      <c r="E61" s="825" t="s">
        <v>3949</v>
      </c>
      <c r="F61" s="839" t="s">
        <v>3950</v>
      </c>
      <c r="G61" s="825" t="s">
        <v>4053</v>
      </c>
      <c r="H61" s="825" t="s">
        <v>4054</v>
      </c>
      <c r="I61" s="831">
        <v>991.530029296875</v>
      </c>
      <c r="J61" s="831">
        <v>5</v>
      </c>
      <c r="K61" s="832">
        <v>4957.64990234375</v>
      </c>
    </row>
    <row r="62" spans="1:11" ht="14.45" customHeight="1" x14ac:dyDescent="0.2">
      <c r="A62" s="821" t="s">
        <v>594</v>
      </c>
      <c r="B62" s="822" t="s">
        <v>595</v>
      </c>
      <c r="C62" s="825" t="s">
        <v>608</v>
      </c>
      <c r="D62" s="839" t="s">
        <v>609</v>
      </c>
      <c r="E62" s="825" t="s">
        <v>3949</v>
      </c>
      <c r="F62" s="839" t="s">
        <v>3950</v>
      </c>
      <c r="G62" s="825" t="s">
        <v>4053</v>
      </c>
      <c r="H62" s="825" t="s">
        <v>4055</v>
      </c>
      <c r="I62" s="831">
        <v>991.29998779296875</v>
      </c>
      <c r="J62" s="831">
        <v>3</v>
      </c>
      <c r="K62" s="832">
        <v>2973.8999633789063</v>
      </c>
    </row>
    <row r="63" spans="1:11" ht="14.45" customHeight="1" x14ac:dyDescent="0.2">
      <c r="A63" s="821" t="s">
        <v>594</v>
      </c>
      <c r="B63" s="822" t="s">
        <v>595</v>
      </c>
      <c r="C63" s="825" t="s">
        <v>608</v>
      </c>
      <c r="D63" s="839" t="s">
        <v>609</v>
      </c>
      <c r="E63" s="825" t="s">
        <v>3949</v>
      </c>
      <c r="F63" s="839" t="s">
        <v>3950</v>
      </c>
      <c r="G63" s="825" t="s">
        <v>4056</v>
      </c>
      <c r="H63" s="825" t="s">
        <v>4057</v>
      </c>
      <c r="I63" s="831">
        <v>1253.27001953125</v>
      </c>
      <c r="J63" s="831">
        <v>10</v>
      </c>
      <c r="K63" s="832">
        <v>12532.7001953125</v>
      </c>
    </row>
    <row r="64" spans="1:11" ht="14.45" customHeight="1" x14ac:dyDescent="0.2">
      <c r="A64" s="821" t="s">
        <v>594</v>
      </c>
      <c r="B64" s="822" t="s">
        <v>595</v>
      </c>
      <c r="C64" s="825" t="s">
        <v>608</v>
      </c>
      <c r="D64" s="839" t="s">
        <v>609</v>
      </c>
      <c r="E64" s="825" t="s">
        <v>3949</v>
      </c>
      <c r="F64" s="839" t="s">
        <v>3950</v>
      </c>
      <c r="G64" s="825" t="s">
        <v>4056</v>
      </c>
      <c r="H64" s="825" t="s">
        <v>4058</v>
      </c>
      <c r="I64" s="831">
        <v>1256.6866861979167</v>
      </c>
      <c r="J64" s="831">
        <v>13</v>
      </c>
      <c r="K64" s="832">
        <v>16352.85009765625</v>
      </c>
    </row>
    <row r="65" spans="1:11" ht="14.45" customHeight="1" x14ac:dyDescent="0.2">
      <c r="A65" s="821" t="s">
        <v>594</v>
      </c>
      <c r="B65" s="822" t="s">
        <v>595</v>
      </c>
      <c r="C65" s="825" t="s">
        <v>608</v>
      </c>
      <c r="D65" s="839" t="s">
        <v>609</v>
      </c>
      <c r="E65" s="825" t="s">
        <v>3949</v>
      </c>
      <c r="F65" s="839" t="s">
        <v>3950</v>
      </c>
      <c r="G65" s="825" t="s">
        <v>4059</v>
      </c>
      <c r="H65" s="825" t="s">
        <v>4060</v>
      </c>
      <c r="I65" s="831">
        <v>1490.1700439453125</v>
      </c>
      <c r="J65" s="831">
        <v>5</v>
      </c>
      <c r="K65" s="832">
        <v>7450.85009765625</v>
      </c>
    </row>
    <row r="66" spans="1:11" ht="14.45" customHeight="1" x14ac:dyDescent="0.2">
      <c r="A66" s="821" t="s">
        <v>594</v>
      </c>
      <c r="B66" s="822" t="s">
        <v>595</v>
      </c>
      <c r="C66" s="825" t="s">
        <v>608</v>
      </c>
      <c r="D66" s="839" t="s">
        <v>609</v>
      </c>
      <c r="E66" s="825" t="s">
        <v>3949</v>
      </c>
      <c r="F66" s="839" t="s">
        <v>3950</v>
      </c>
      <c r="G66" s="825" t="s">
        <v>4059</v>
      </c>
      <c r="H66" s="825" t="s">
        <v>4061</v>
      </c>
      <c r="I66" s="831">
        <v>1490.1700439453125</v>
      </c>
      <c r="J66" s="831">
        <v>10</v>
      </c>
      <c r="K66" s="832">
        <v>14901.7001953125</v>
      </c>
    </row>
    <row r="67" spans="1:11" ht="14.45" customHeight="1" x14ac:dyDescent="0.2">
      <c r="A67" s="821" t="s">
        <v>594</v>
      </c>
      <c r="B67" s="822" t="s">
        <v>595</v>
      </c>
      <c r="C67" s="825" t="s">
        <v>608</v>
      </c>
      <c r="D67" s="839" t="s">
        <v>609</v>
      </c>
      <c r="E67" s="825" t="s">
        <v>3949</v>
      </c>
      <c r="F67" s="839" t="s">
        <v>3950</v>
      </c>
      <c r="G67" s="825" t="s">
        <v>4062</v>
      </c>
      <c r="H67" s="825" t="s">
        <v>4063</v>
      </c>
      <c r="I67" s="831">
        <v>77.419998168945313</v>
      </c>
      <c r="J67" s="831">
        <v>35</v>
      </c>
      <c r="K67" s="832">
        <v>2709.6298828125</v>
      </c>
    </row>
    <row r="68" spans="1:11" ht="14.45" customHeight="1" x14ac:dyDescent="0.2">
      <c r="A68" s="821" t="s">
        <v>594</v>
      </c>
      <c r="B68" s="822" t="s">
        <v>595</v>
      </c>
      <c r="C68" s="825" t="s">
        <v>608</v>
      </c>
      <c r="D68" s="839" t="s">
        <v>609</v>
      </c>
      <c r="E68" s="825" t="s">
        <v>3949</v>
      </c>
      <c r="F68" s="839" t="s">
        <v>3950</v>
      </c>
      <c r="G68" s="825" t="s">
        <v>4064</v>
      </c>
      <c r="H68" s="825" t="s">
        <v>4065</v>
      </c>
      <c r="I68" s="831">
        <v>32.790000915527344</v>
      </c>
      <c r="J68" s="831">
        <v>25</v>
      </c>
      <c r="K68" s="832">
        <v>819.75</v>
      </c>
    </row>
    <row r="69" spans="1:11" ht="14.45" customHeight="1" x14ac:dyDescent="0.2">
      <c r="A69" s="821" t="s">
        <v>594</v>
      </c>
      <c r="B69" s="822" t="s">
        <v>595</v>
      </c>
      <c r="C69" s="825" t="s">
        <v>608</v>
      </c>
      <c r="D69" s="839" t="s">
        <v>609</v>
      </c>
      <c r="E69" s="825" t="s">
        <v>3949</v>
      </c>
      <c r="F69" s="839" t="s">
        <v>3950</v>
      </c>
      <c r="G69" s="825" t="s">
        <v>4066</v>
      </c>
      <c r="H69" s="825" t="s">
        <v>4067</v>
      </c>
      <c r="I69" s="831">
        <v>22.520000457763672</v>
      </c>
      <c r="J69" s="831">
        <v>50</v>
      </c>
      <c r="K69" s="832">
        <v>1126.0799560546875</v>
      </c>
    </row>
    <row r="70" spans="1:11" ht="14.45" customHeight="1" x14ac:dyDescent="0.2">
      <c r="A70" s="821" t="s">
        <v>594</v>
      </c>
      <c r="B70" s="822" t="s">
        <v>595</v>
      </c>
      <c r="C70" s="825" t="s">
        <v>608</v>
      </c>
      <c r="D70" s="839" t="s">
        <v>609</v>
      </c>
      <c r="E70" s="825" t="s">
        <v>3949</v>
      </c>
      <c r="F70" s="839" t="s">
        <v>3950</v>
      </c>
      <c r="G70" s="825" t="s">
        <v>4068</v>
      </c>
      <c r="H70" s="825" t="s">
        <v>4069</v>
      </c>
      <c r="I70" s="831">
        <v>4347</v>
      </c>
      <c r="J70" s="831">
        <v>10</v>
      </c>
      <c r="K70" s="832">
        <v>43470</v>
      </c>
    </row>
    <row r="71" spans="1:11" ht="14.45" customHeight="1" x14ac:dyDescent="0.2">
      <c r="A71" s="821" t="s">
        <v>594</v>
      </c>
      <c r="B71" s="822" t="s">
        <v>595</v>
      </c>
      <c r="C71" s="825" t="s">
        <v>608</v>
      </c>
      <c r="D71" s="839" t="s">
        <v>609</v>
      </c>
      <c r="E71" s="825" t="s">
        <v>3949</v>
      </c>
      <c r="F71" s="839" t="s">
        <v>3950</v>
      </c>
      <c r="G71" s="825" t="s">
        <v>4070</v>
      </c>
      <c r="H71" s="825" t="s">
        <v>4071</v>
      </c>
      <c r="I71" s="831">
        <v>0.71555556191338432</v>
      </c>
      <c r="J71" s="831">
        <v>9000</v>
      </c>
      <c r="K71" s="832">
        <v>6440</v>
      </c>
    </row>
    <row r="72" spans="1:11" ht="14.45" customHeight="1" x14ac:dyDescent="0.2">
      <c r="A72" s="821" t="s">
        <v>594</v>
      </c>
      <c r="B72" s="822" t="s">
        <v>595</v>
      </c>
      <c r="C72" s="825" t="s">
        <v>608</v>
      </c>
      <c r="D72" s="839" t="s">
        <v>609</v>
      </c>
      <c r="E72" s="825" t="s">
        <v>3949</v>
      </c>
      <c r="F72" s="839" t="s">
        <v>3950</v>
      </c>
      <c r="G72" s="825" t="s">
        <v>4072</v>
      </c>
      <c r="H72" s="825" t="s">
        <v>4073</v>
      </c>
      <c r="I72" s="831">
        <v>31.080000162124634</v>
      </c>
      <c r="J72" s="831">
        <v>26</v>
      </c>
      <c r="K72" s="832">
        <v>807.83000183105469</v>
      </c>
    </row>
    <row r="73" spans="1:11" ht="14.45" customHeight="1" x14ac:dyDescent="0.2">
      <c r="A73" s="821" t="s">
        <v>594</v>
      </c>
      <c r="B73" s="822" t="s">
        <v>595</v>
      </c>
      <c r="C73" s="825" t="s">
        <v>608</v>
      </c>
      <c r="D73" s="839" t="s">
        <v>609</v>
      </c>
      <c r="E73" s="825" t="s">
        <v>3949</v>
      </c>
      <c r="F73" s="839" t="s">
        <v>3950</v>
      </c>
      <c r="G73" s="825" t="s">
        <v>4074</v>
      </c>
      <c r="H73" s="825" t="s">
        <v>4075</v>
      </c>
      <c r="I73" s="831">
        <v>30.433077005239632</v>
      </c>
      <c r="J73" s="831">
        <v>200</v>
      </c>
      <c r="K73" s="832">
        <v>6105.5399131774902</v>
      </c>
    </row>
    <row r="74" spans="1:11" ht="14.45" customHeight="1" x14ac:dyDescent="0.2">
      <c r="A74" s="821" t="s">
        <v>594</v>
      </c>
      <c r="B74" s="822" t="s">
        <v>595</v>
      </c>
      <c r="C74" s="825" t="s">
        <v>608</v>
      </c>
      <c r="D74" s="839" t="s">
        <v>609</v>
      </c>
      <c r="E74" s="825" t="s">
        <v>4076</v>
      </c>
      <c r="F74" s="839" t="s">
        <v>4077</v>
      </c>
      <c r="G74" s="825" t="s">
        <v>4078</v>
      </c>
      <c r="H74" s="825" t="s">
        <v>4079</v>
      </c>
      <c r="I74" s="831">
        <v>2.0419999599456786</v>
      </c>
      <c r="J74" s="831">
        <v>1200</v>
      </c>
      <c r="K74" s="832">
        <v>2450</v>
      </c>
    </row>
    <row r="75" spans="1:11" ht="14.45" customHeight="1" x14ac:dyDescent="0.2">
      <c r="A75" s="821" t="s">
        <v>594</v>
      </c>
      <c r="B75" s="822" t="s">
        <v>595</v>
      </c>
      <c r="C75" s="825" t="s">
        <v>608</v>
      </c>
      <c r="D75" s="839" t="s">
        <v>609</v>
      </c>
      <c r="E75" s="825" t="s">
        <v>4076</v>
      </c>
      <c r="F75" s="839" t="s">
        <v>4077</v>
      </c>
      <c r="G75" s="825" t="s">
        <v>4080</v>
      </c>
      <c r="H75" s="825" t="s">
        <v>4081</v>
      </c>
      <c r="I75" s="831">
        <v>47.189998626708984</v>
      </c>
      <c r="J75" s="831">
        <v>40</v>
      </c>
      <c r="K75" s="832">
        <v>1887.5999755859375</v>
      </c>
    </row>
    <row r="76" spans="1:11" ht="14.45" customHeight="1" x14ac:dyDescent="0.2">
      <c r="A76" s="821" t="s">
        <v>594</v>
      </c>
      <c r="B76" s="822" t="s">
        <v>595</v>
      </c>
      <c r="C76" s="825" t="s">
        <v>608</v>
      </c>
      <c r="D76" s="839" t="s">
        <v>609</v>
      </c>
      <c r="E76" s="825" t="s">
        <v>4076</v>
      </c>
      <c r="F76" s="839" t="s">
        <v>4077</v>
      </c>
      <c r="G76" s="825" t="s">
        <v>4082</v>
      </c>
      <c r="H76" s="825" t="s">
        <v>4083</v>
      </c>
      <c r="I76" s="831">
        <v>2.9025000929832458</v>
      </c>
      <c r="J76" s="831">
        <v>1300</v>
      </c>
      <c r="K76" s="832">
        <v>3773</v>
      </c>
    </row>
    <row r="77" spans="1:11" ht="14.45" customHeight="1" x14ac:dyDescent="0.2">
      <c r="A77" s="821" t="s">
        <v>594</v>
      </c>
      <c r="B77" s="822" t="s">
        <v>595</v>
      </c>
      <c r="C77" s="825" t="s">
        <v>608</v>
      </c>
      <c r="D77" s="839" t="s">
        <v>609</v>
      </c>
      <c r="E77" s="825" t="s">
        <v>4076</v>
      </c>
      <c r="F77" s="839" t="s">
        <v>4077</v>
      </c>
      <c r="G77" s="825" t="s">
        <v>4084</v>
      </c>
      <c r="H77" s="825" t="s">
        <v>4085</v>
      </c>
      <c r="I77" s="831">
        <v>25.709999084472656</v>
      </c>
      <c r="J77" s="831">
        <v>200</v>
      </c>
      <c r="K77" s="832">
        <v>5142.5</v>
      </c>
    </row>
    <row r="78" spans="1:11" ht="14.45" customHeight="1" x14ac:dyDescent="0.2">
      <c r="A78" s="821" t="s">
        <v>594</v>
      </c>
      <c r="B78" s="822" t="s">
        <v>595</v>
      </c>
      <c r="C78" s="825" t="s">
        <v>608</v>
      </c>
      <c r="D78" s="839" t="s">
        <v>609</v>
      </c>
      <c r="E78" s="825" t="s">
        <v>4076</v>
      </c>
      <c r="F78" s="839" t="s">
        <v>4077</v>
      </c>
      <c r="G78" s="825" t="s">
        <v>4086</v>
      </c>
      <c r="H78" s="825" t="s">
        <v>4087</v>
      </c>
      <c r="I78" s="831">
        <v>60.380001068115234</v>
      </c>
      <c r="J78" s="831">
        <v>60</v>
      </c>
      <c r="K78" s="832">
        <v>3622.739990234375</v>
      </c>
    </row>
    <row r="79" spans="1:11" ht="14.45" customHeight="1" x14ac:dyDescent="0.2">
      <c r="A79" s="821" t="s">
        <v>594</v>
      </c>
      <c r="B79" s="822" t="s">
        <v>595</v>
      </c>
      <c r="C79" s="825" t="s">
        <v>608</v>
      </c>
      <c r="D79" s="839" t="s">
        <v>609</v>
      </c>
      <c r="E79" s="825" t="s">
        <v>4076</v>
      </c>
      <c r="F79" s="839" t="s">
        <v>4077</v>
      </c>
      <c r="G79" s="825" t="s">
        <v>4088</v>
      </c>
      <c r="H79" s="825" t="s">
        <v>4089</v>
      </c>
      <c r="I79" s="831">
        <v>9.9999997764825821E-3</v>
      </c>
      <c r="J79" s="831">
        <v>3000</v>
      </c>
      <c r="K79" s="832">
        <v>30</v>
      </c>
    </row>
    <row r="80" spans="1:11" ht="14.45" customHeight="1" x14ac:dyDescent="0.2">
      <c r="A80" s="821" t="s">
        <v>594</v>
      </c>
      <c r="B80" s="822" t="s">
        <v>595</v>
      </c>
      <c r="C80" s="825" t="s">
        <v>608</v>
      </c>
      <c r="D80" s="839" t="s">
        <v>609</v>
      </c>
      <c r="E80" s="825" t="s">
        <v>4076</v>
      </c>
      <c r="F80" s="839" t="s">
        <v>4077</v>
      </c>
      <c r="G80" s="825" t="s">
        <v>4090</v>
      </c>
      <c r="H80" s="825" t="s">
        <v>4091</v>
      </c>
      <c r="I80" s="831">
        <v>6.0500001907348633</v>
      </c>
      <c r="J80" s="831">
        <v>60</v>
      </c>
      <c r="K80" s="832">
        <v>363</v>
      </c>
    </row>
    <row r="81" spans="1:11" ht="14.45" customHeight="1" x14ac:dyDescent="0.2">
      <c r="A81" s="821" t="s">
        <v>594</v>
      </c>
      <c r="B81" s="822" t="s">
        <v>595</v>
      </c>
      <c r="C81" s="825" t="s">
        <v>608</v>
      </c>
      <c r="D81" s="839" t="s">
        <v>609</v>
      </c>
      <c r="E81" s="825" t="s">
        <v>4076</v>
      </c>
      <c r="F81" s="839" t="s">
        <v>4077</v>
      </c>
      <c r="G81" s="825" t="s">
        <v>4092</v>
      </c>
      <c r="H81" s="825" t="s">
        <v>4093</v>
      </c>
      <c r="I81" s="831">
        <v>4.3600001335144043</v>
      </c>
      <c r="J81" s="831">
        <v>3600</v>
      </c>
      <c r="K81" s="832">
        <v>15681.6298828125</v>
      </c>
    </row>
    <row r="82" spans="1:11" ht="14.45" customHeight="1" x14ac:dyDescent="0.2">
      <c r="A82" s="821" t="s">
        <v>594</v>
      </c>
      <c r="B82" s="822" t="s">
        <v>595</v>
      </c>
      <c r="C82" s="825" t="s">
        <v>608</v>
      </c>
      <c r="D82" s="839" t="s">
        <v>609</v>
      </c>
      <c r="E82" s="825" t="s">
        <v>4076</v>
      </c>
      <c r="F82" s="839" t="s">
        <v>4077</v>
      </c>
      <c r="G82" s="825" t="s">
        <v>4094</v>
      </c>
      <c r="H82" s="825" t="s">
        <v>4095</v>
      </c>
      <c r="I82" s="831">
        <v>21.219999313354492</v>
      </c>
      <c r="J82" s="831">
        <v>25</v>
      </c>
      <c r="K82" s="832">
        <v>530.59002685546875</v>
      </c>
    </row>
    <row r="83" spans="1:11" ht="14.45" customHeight="1" x14ac:dyDescent="0.2">
      <c r="A83" s="821" t="s">
        <v>594</v>
      </c>
      <c r="B83" s="822" t="s">
        <v>595</v>
      </c>
      <c r="C83" s="825" t="s">
        <v>608</v>
      </c>
      <c r="D83" s="839" t="s">
        <v>609</v>
      </c>
      <c r="E83" s="825" t="s">
        <v>4076</v>
      </c>
      <c r="F83" s="839" t="s">
        <v>4077</v>
      </c>
      <c r="G83" s="825" t="s">
        <v>4096</v>
      </c>
      <c r="H83" s="825" t="s">
        <v>4097</v>
      </c>
      <c r="I83" s="831">
        <v>11.142000198364258</v>
      </c>
      <c r="J83" s="831">
        <v>1300</v>
      </c>
      <c r="K83" s="832">
        <v>14484</v>
      </c>
    </row>
    <row r="84" spans="1:11" ht="14.45" customHeight="1" x14ac:dyDescent="0.2">
      <c r="A84" s="821" t="s">
        <v>594</v>
      </c>
      <c r="B84" s="822" t="s">
        <v>595</v>
      </c>
      <c r="C84" s="825" t="s">
        <v>608</v>
      </c>
      <c r="D84" s="839" t="s">
        <v>609</v>
      </c>
      <c r="E84" s="825" t="s">
        <v>4076</v>
      </c>
      <c r="F84" s="839" t="s">
        <v>4077</v>
      </c>
      <c r="G84" s="825" t="s">
        <v>4098</v>
      </c>
      <c r="H84" s="825" t="s">
        <v>4099</v>
      </c>
      <c r="I84" s="831">
        <v>140.36000061035156</v>
      </c>
      <c r="J84" s="831">
        <v>3</v>
      </c>
      <c r="K84" s="832">
        <v>421.07998657226563</v>
      </c>
    </row>
    <row r="85" spans="1:11" ht="14.45" customHeight="1" x14ac:dyDescent="0.2">
      <c r="A85" s="821" t="s">
        <v>594</v>
      </c>
      <c r="B85" s="822" t="s">
        <v>595</v>
      </c>
      <c r="C85" s="825" t="s">
        <v>608</v>
      </c>
      <c r="D85" s="839" t="s">
        <v>609</v>
      </c>
      <c r="E85" s="825" t="s">
        <v>4076</v>
      </c>
      <c r="F85" s="839" t="s">
        <v>4077</v>
      </c>
      <c r="G85" s="825" t="s">
        <v>4100</v>
      </c>
      <c r="H85" s="825" t="s">
        <v>4101</v>
      </c>
      <c r="I85" s="831">
        <v>54.450000762939453</v>
      </c>
      <c r="J85" s="831">
        <v>3</v>
      </c>
      <c r="K85" s="832">
        <v>163.35000610351563</v>
      </c>
    </row>
    <row r="86" spans="1:11" ht="14.45" customHeight="1" x14ac:dyDescent="0.2">
      <c r="A86" s="821" t="s">
        <v>594</v>
      </c>
      <c r="B86" s="822" t="s">
        <v>595</v>
      </c>
      <c r="C86" s="825" t="s">
        <v>608</v>
      </c>
      <c r="D86" s="839" t="s">
        <v>609</v>
      </c>
      <c r="E86" s="825" t="s">
        <v>4076</v>
      </c>
      <c r="F86" s="839" t="s">
        <v>4077</v>
      </c>
      <c r="G86" s="825" t="s">
        <v>4102</v>
      </c>
      <c r="H86" s="825" t="s">
        <v>4103</v>
      </c>
      <c r="I86" s="831">
        <v>27.840000152587891</v>
      </c>
      <c r="J86" s="831">
        <v>50</v>
      </c>
      <c r="K86" s="832">
        <v>1392</v>
      </c>
    </row>
    <row r="87" spans="1:11" ht="14.45" customHeight="1" x14ac:dyDescent="0.2">
      <c r="A87" s="821" t="s">
        <v>594</v>
      </c>
      <c r="B87" s="822" t="s">
        <v>595</v>
      </c>
      <c r="C87" s="825" t="s">
        <v>608</v>
      </c>
      <c r="D87" s="839" t="s">
        <v>609</v>
      </c>
      <c r="E87" s="825" t="s">
        <v>4076</v>
      </c>
      <c r="F87" s="839" t="s">
        <v>4077</v>
      </c>
      <c r="G87" s="825" t="s">
        <v>4104</v>
      </c>
      <c r="H87" s="825" t="s">
        <v>4105</v>
      </c>
      <c r="I87" s="831">
        <v>5.2616668542226153</v>
      </c>
      <c r="J87" s="831">
        <v>3400</v>
      </c>
      <c r="K87" s="832">
        <v>17888</v>
      </c>
    </row>
    <row r="88" spans="1:11" ht="14.45" customHeight="1" x14ac:dyDescent="0.2">
      <c r="A88" s="821" t="s">
        <v>594</v>
      </c>
      <c r="B88" s="822" t="s">
        <v>595</v>
      </c>
      <c r="C88" s="825" t="s">
        <v>608</v>
      </c>
      <c r="D88" s="839" t="s">
        <v>609</v>
      </c>
      <c r="E88" s="825" t="s">
        <v>4076</v>
      </c>
      <c r="F88" s="839" t="s">
        <v>4077</v>
      </c>
      <c r="G88" s="825" t="s">
        <v>4106</v>
      </c>
      <c r="H88" s="825" t="s">
        <v>4107</v>
      </c>
      <c r="I88" s="831">
        <v>26.980000495910645</v>
      </c>
      <c r="J88" s="831">
        <v>150</v>
      </c>
      <c r="K88" s="832">
        <v>4047.39990234375</v>
      </c>
    </row>
    <row r="89" spans="1:11" ht="14.45" customHeight="1" x14ac:dyDescent="0.2">
      <c r="A89" s="821" t="s">
        <v>594</v>
      </c>
      <c r="B89" s="822" t="s">
        <v>595</v>
      </c>
      <c r="C89" s="825" t="s">
        <v>608</v>
      </c>
      <c r="D89" s="839" t="s">
        <v>609</v>
      </c>
      <c r="E89" s="825" t="s">
        <v>4076</v>
      </c>
      <c r="F89" s="839" t="s">
        <v>4077</v>
      </c>
      <c r="G89" s="825" t="s">
        <v>4108</v>
      </c>
      <c r="H89" s="825" t="s">
        <v>4109</v>
      </c>
      <c r="I89" s="831">
        <v>27.950000762939453</v>
      </c>
      <c r="J89" s="831">
        <v>400</v>
      </c>
      <c r="K89" s="832">
        <v>11180.400390625</v>
      </c>
    </row>
    <row r="90" spans="1:11" ht="14.45" customHeight="1" x14ac:dyDescent="0.2">
      <c r="A90" s="821" t="s">
        <v>594</v>
      </c>
      <c r="B90" s="822" t="s">
        <v>595</v>
      </c>
      <c r="C90" s="825" t="s">
        <v>608</v>
      </c>
      <c r="D90" s="839" t="s">
        <v>609</v>
      </c>
      <c r="E90" s="825" t="s">
        <v>4076</v>
      </c>
      <c r="F90" s="839" t="s">
        <v>4077</v>
      </c>
      <c r="G90" s="825" t="s">
        <v>4110</v>
      </c>
      <c r="H90" s="825" t="s">
        <v>4111</v>
      </c>
      <c r="I90" s="831">
        <v>117.40000152587891</v>
      </c>
      <c r="J90" s="831">
        <v>1</v>
      </c>
      <c r="K90" s="832">
        <v>117.40000152587891</v>
      </c>
    </row>
    <row r="91" spans="1:11" ht="14.45" customHeight="1" x14ac:dyDescent="0.2">
      <c r="A91" s="821" t="s">
        <v>594</v>
      </c>
      <c r="B91" s="822" t="s">
        <v>595</v>
      </c>
      <c r="C91" s="825" t="s">
        <v>608</v>
      </c>
      <c r="D91" s="839" t="s">
        <v>609</v>
      </c>
      <c r="E91" s="825" t="s">
        <v>4076</v>
      </c>
      <c r="F91" s="839" t="s">
        <v>4077</v>
      </c>
      <c r="G91" s="825" t="s">
        <v>4112</v>
      </c>
      <c r="H91" s="825" t="s">
        <v>4113</v>
      </c>
      <c r="I91" s="831">
        <v>21.899999618530273</v>
      </c>
      <c r="J91" s="831">
        <v>300</v>
      </c>
      <c r="K91" s="832">
        <v>6570.30029296875</v>
      </c>
    </row>
    <row r="92" spans="1:11" ht="14.45" customHeight="1" x14ac:dyDescent="0.2">
      <c r="A92" s="821" t="s">
        <v>594</v>
      </c>
      <c r="B92" s="822" t="s">
        <v>595</v>
      </c>
      <c r="C92" s="825" t="s">
        <v>608</v>
      </c>
      <c r="D92" s="839" t="s">
        <v>609</v>
      </c>
      <c r="E92" s="825" t="s">
        <v>4076</v>
      </c>
      <c r="F92" s="839" t="s">
        <v>4077</v>
      </c>
      <c r="G92" s="825" t="s">
        <v>4114</v>
      </c>
      <c r="H92" s="825" t="s">
        <v>4115</v>
      </c>
      <c r="I92" s="831">
        <v>21.899999618530273</v>
      </c>
      <c r="J92" s="831">
        <v>350</v>
      </c>
      <c r="K92" s="832">
        <v>7665.350341796875</v>
      </c>
    </row>
    <row r="93" spans="1:11" ht="14.45" customHeight="1" x14ac:dyDescent="0.2">
      <c r="A93" s="821" t="s">
        <v>594</v>
      </c>
      <c r="B93" s="822" t="s">
        <v>595</v>
      </c>
      <c r="C93" s="825" t="s">
        <v>608</v>
      </c>
      <c r="D93" s="839" t="s">
        <v>609</v>
      </c>
      <c r="E93" s="825" t="s">
        <v>4076</v>
      </c>
      <c r="F93" s="839" t="s">
        <v>4077</v>
      </c>
      <c r="G93" s="825" t="s">
        <v>4116</v>
      </c>
      <c r="H93" s="825" t="s">
        <v>4117</v>
      </c>
      <c r="I93" s="831">
        <v>17.979999542236328</v>
      </c>
      <c r="J93" s="831">
        <v>50</v>
      </c>
      <c r="K93" s="832">
        <v>899</v>
      </c>
    </row>
    <row r="94" spans="1:11" ht="14.45" customHeight="1" x14ac:dyDescent="0.2">
      <c r="A94" s="821" t="s">
        <v>594</v>
      </c>
      <c r="B94" s="822" t="s">
        <v>595</v>
      </c>
      <c r="C94" s="825" t="s">
        <v>608</v>
      </c>
      <c r="D94" s="839" t="s">
        <v>609</v>
      </c>
      <c r="E94" s="825" t="s">
        <v>4076</v>
      </c>
      <c r="F94" s="839" t="s">
        <v>4077</v>
      </c>
      <c r="G94" s="825" t="s">
        <v>4118</v>
      </c>
      <c r="H94" s="825" t="s">
        <v>4119</v>
      </c>
      <c r="I94" s="831">
        <v>13.204999923706055</v>
      </c>
      <c r="J94" s="831">
        <v>30</v>
      </c>
      <c r="K94" s="832">
        <v>396.10000610351563</v>
      </c>
    </row>
    <row r="95" spans="1:11" ht="14.45" customHeight="1" x14ac:dyDescent="0.2">
      <c r="A95" s="821" t="s">
        <v>594</v>
      </c>
      <c r="B95" s="822" t="s">
        <v>595</v>
      </c>
      <c r="C95" s="825" t="s">
        <v>608</v>
      </c>
      <c r="D95" s="839" t="s">
        <v>609</v>
      </c>
      <c r="E95" s="825" t="s">
        <v>4076</v>
      </c>
      <c r="F95" s="839" t="s">
        <v>4077</v>
      </c>
      <c r="G95" s="825" t="s">
        <v>4120</v>
      </c>
      <c r="H95" s="825" t="s">
        <v>4121</v>
      </c>
      <c r="I95" s="831">
        <v>13.204999923706055</v>
      </c>
      <c r="J95" s="831">
        <v>20</v>
      </c>
      <c r="K95" s="832">
        <v>264.10000610351563</v>
      </c>
    </row>
    <row r="96" spans="1:11" ht="14.45" customHeight="1" x14ac:dyDescent="0.2">
      <c r="A96" s="821" t="s">
        <v>594</v>
      </c>
      <c r="B96" s="822" t="s">
        <v>595</v>
      </c>
      <c r="C96" s="825" t="s">
        <v>608</v>
      </c>
      <c r="D96" s="839" t="s">
        <v>609</v>
      </c>
      <c r="E96" s="825" t="s">
        <v>4076</v>
      </c>
      <c r="F96" s="839" t="s">
        <v>4077</v>
      </c>
      <c r="G96" s="825" t="s">
        <v>4122</v>
      </c>
      <c r="H96" s="825" t="s">
        <v>4123</v>
      </c>
      <c r="I96" s="831">
        <v>2311.10009765625</v>
      </c>
      <c r="J96" s="831">
        <v>10</v>
      </c>
      <c r="K96" s="832">
        <v>23111</v>
      </c>
    </row>
    <row r="97" spans="1:11" ht="14.45" customHeight="1" x14ac:dyDescent="0.2">
      <c r="A97" s="821" t="s">
        <v>594</v>
      </c>
      <c r="B97" s="822" t="s">
        <v>595</v>
      </c>
      <c r="C97" s="825" t="s">
        <v>608</v>
      </c>
      <c r="D97" s="839" t="s">
        <v>609</v>
      </c>
      <c r="E97" s="825" t="s">
        <v>4076</v>
      </c>
      <c r="F97" s="839" t="s">
        <v>4077</v>
      </c>
      <c r="G97" s="825" t="s">
        <v>4124</v>
      </c>
      <c r="H97" s="825" t="s">
        <v>4125</v>
      </c>
      <c r="I97" s="831">
        <v>4.0300002098083496</v>
      </c>
      <c r="J97" s="831">
        <v>500</v>
      </c>
      <c r="K97" s="832">
        <v>2015</v>
      </c>
    </row>
    <row r="98" spans="1:11" ht="14.45" customHeight="1" x14ac:dyDescent="0.2">
      <c r="A98" s="821" t="s">
        <v>594</v>
      </c>
      <c r="B98" s="822" t="s">
        <v>595</v>
      </c>
      <c r="C98" s="825" t="s">
        <v>608</v>
      </c>
      <c r="D98" s="839" t="s">
        <v>609</v>
      </c>
      <c r="E98" s="825" t="s">
        <v>4076</v>
      </c>
      <c r="F98" s="839" t="s">
        <v>4077</v>
      </c>
      <c r="G98" s="825" t="s">
        <v>4126</v>
      </c>
      <c r="H98" s="825" t="s">
        <v>4127</v>
      </c>
      <c r="I98" s="831">
        <v>7.8683332602183027</v>
      </c>
      <c r="J98" s="831">
        <v>1300</v>
      </c>
      <c r="K98" s="832">
        <v>10229</v>
      </c>
    </row>
    <row r="99" spans="1:11" ht="14.45" customHeight="1" x14ac:dyDescent="0.2">
      <c r="A99" s="821" t="s">
        <v>594</v>
      </c>
      <c r="B99" s="822" t="s">
        <v>595</v>
      </c>
      <c r="C99" s="825" t="s">
        <v>608</v>
      </c>
      <c r="D99" s="839" t="s">
        <v>609</v>
      </c>
      <c r="E99" s="825" t="s">
        <v>4076</v>
      </c>
      <c r="F99" s="839" t="s">
        <v>4077</v>
      </c>
      <c r="G99" s="825" t="s">
        <v>4128</v>
      </c>
      <c r="H99" s="825" t="s">
        <v>4129</v>
      </c>
      <c r="I99" s="831">
        <v>2.2000000476837158</v>
      </c>
      <c r="J99" s="831">
        <v>10</v>
      </c>
      <c r="K99" s="832">
        <v>22</v>
      </c>
    </row>
    <row r="100" spans="1:11" ht="14.45" customHeight="1" x14ac:dyDescent="0.2">
      <c r="A100" s="821" t="s">
        <v>594</v>
      </c>
      <c r="B100" s="822" t="s">
        <v>595</v>
      </c>
      <c r="C100" s="825" t="s">
        <v>608</v>
      </c>
      <c r="D100" s="839" t="s">
        <v>609</v>
      </c>
      <c r="E100" s="825" t="s">
        <v>4076</v>
      </c>
      <c r="F100" s="839" t="s">
        <v>4077</v>
      </c>
      <c r="G100" s="825" t="s">
        <v>4130</v>
      </c>
      <c r="H100" s="825" t="s">
        <v>4131</v>
      </c>
      <c r="I100" s="831">
        <v>35.090000152587891</v>
      </c>
      <c r="J100" s="831">
        <v>12</v>
      </c>
      <c r="K100" s="832">
        <v>421.07999420166016</v>
      </c>
    </row>
    <row r="101" spans="1:11" ht="14.45" customHeight="1" x14ac:dyDescent="0.2">
      <c r="A101" s="821" t="s">
        <v>594</v>
      </c>
      <c r="B101" s="822" t="s">
        <v>595</v>
      </c>
      <c r="C101" s="825" t="s">
        <v>608</v>
      </c>
      <c r="D101" s="839" t="s">
        <v>609</v>
      </c>
      <c r="E101" s="825" t="s">
        <v>4076</v>
      </c>
      <c r="F101" s="839" t="s">
        <v>4077</v>
      </c>
      <c r="G101" s="825" t="s">
        <v>4132</v>
      </c>
      <c r="H101" s="825" t="s">
        <v>4133</v>
      </c>
      <c r="I101" s="831">
        <v>32.310001373291016</v>
      </c>
      <c r="J101" s="831">
        <v>50</v>
      </c>
      <c r="K101" s="832">
        <v>1615.4499816894531</v>
      </c>
    </row>
    <row r="102" spans="1:11" ht="14.45" customHeight="1" x14ac:dyDescent="0.2">
      <c r="A102" s="821" t="s">
        <v>594</v>
      </c>
      <c r="B102" s="822" t="s">
        <v>595</v>
      </c>
      <c r="C102" s="825" t="s">
        <v>608</v>
      </c>
      <c r="D102" s="839" t="s">
        <v>609</v>
      </c>
      <c r="E102" s="825" t="s">
        <v>4076</v>
      </c>
      <c r="F102" s="839" t="s">
        <v>4077</v>
      </c>
      <c r="G102" s="825" t="s">
        <v>4134</v>
      </c>
      <c r="H102" s="825" t="s">
        <v>4135</v>
      </c>
      <c r="I102" s="831">
        <v>480.83999633789063</v>
      </c>
      <c r="J102" s="831">
        <v>1</v>
      </c>
      <c r="K102" s="832">
        <v>480.83999633789063</v>
      </c>
    </row>
    <row r="103" spans="1:11" ht="14.45" customHeight="1" x14ac:dyDescent="0.2">
      <c r="A103" s="821" t="s">
        <v>594</v>
      </c>
      <c r="B103" s="822" t="s">
        <v>595</v>
      </c>
      <c r="C103" s="825" t="s">
        <v>608</v>
      </c>
      <c r="D103" s="839" t="s">
        <v>609</v>
      </c>
      <c r="E103" s="825" t="s">
        <v>4076</v>
      </c>
      <c r="F103" s="839" t="s">
        <v>4077</v>
      </c>
      <c r="G103" s="825" t="s">
        <v>4136</v>
      </c>
      <c r="H103" s="825" t="s">
        <v>4137</v>
      </c>
      <c r="I103" s="831">
        <v>61.055000305175781</v>
      </c>
      <c r="J103" s="831">
        <v>100</v>
      </c>
      <c r="K103" s="832">
        <v>6105.489990234375</v>
      </c>
    </row>
    <row r="104" spans="1:11" ht="14.45" customHeight="1" x14ac:dyDescent="0.2">
      <c r="A104" s="821" t="s">
        <v>594</v>
      </c>
      <c r="B104" s="822" t="s">
        <v>595</v>
      </c>
      <c r="C104" s="825" t="s">
        <v>608</v>
      </c>
      <c r="D104" s="839" t="s">
        <v>609</v>
      </c>
      <c r="E104" s="825" t="s">
        <v>4076</v>
      </c>
      <c r="F104" s="839" t="s">
        <v>4077</v>
      </c>
      <c r="G104" s="825" t="s">
        <v>4138</v>
      </c>
      <c r="H104" s="825" t="s">
        <v>4139</v>
      </c>
      <c r="I104" s="831">
        <v>4.9699997901916504</v>
      </c>
      <c r="J104" s="831">
        <v>200</v>
      </c>
      <c r="K104" s="832">
        <v>994</v>
      </c>
    </row>
    <row r="105" spans="1:11" ht="14.45" customHeight="1" x14ac:dyDescent="0.2">
      <c r="A105" s="821" t="s">
        <v>594</v>
      </c>
      <c r="B105" s="822" t="s">
        <v>595</v>
      </c>
      <c r="C105" s="825" t="s">
        <v>608</v>
      </c>
      <c r="D105" s="839" t="s">
        <v>609</v>
      </c>
      <c r="E105" s="825" t="s">
        <v>4076</v>
      </c>
      <c r="F105" s="839" t="s">
        <v>4077</v>
      </c>
      <c r="G105" s="825" t="s">
        <v>4140</v>
      </c>
      <c r="H105" s="825" t="s">
        <v>4141</v>
      </c>
      <c r="I105" s="831">
        <v>11.739999771118164</v>
      </c>
      <c r="J105" s="831">
        <v>20</v>
      </c>
      <c r="K105" s="832">
        <v>234.80000305175781</v>
      </c>
    </row>
    <row r="106" spans="1:11" ht="14.45" customHeight="1" x14ac:dyDescent="0.2">
      <c r="A106" s="821" t="s">
        <v>594</v>
      </c>
      <c r="B106" s="822" t="s">
        <v>595</v>
      </c>
      <c r="C106" s="825" t="s">
        <v>608</v>
      </c>
      <c r="D106" s="839" t="s">
        <v>609</v>
      </c>
      <c r="E106" s="825" t="s">
        <v>4076</v>
      </c>
      <c r="F106" s="839" t="s">
        <v>4077</v>
      </c>
      <c r="G106" s="825" t="s">
        <v>4140</v>
      </c>
      <c r="H106" s="825" t="s">
        <v>4142</v>
      </c>
      <c r="I106" s="831">
        <v>11.739999771118164</v>
      </c>
      <c r="J106" s="831">
        <v>15</v>
      </c>
      <c r="K106" s="832">
        <v>176.10000610351563</v>
      </c>
    </row>
    <row r="107" spans="1:11" ht="14.45" customHeight="1" x14ac:dyDescent="0.2">
      <c r="A107" s="821" t="s">
        <v>594</v>
      </c>
      <c r="B107" s="822" t="s">
        <v>595</v>
      </c>
      <c r="C107" s="825" t="s">
        <v>608</v>
      </c>
      <c r="D107" s="839" t="s">
        <v>609</v>
      </c>
      <c r="E107" s="825" t="s">
        <v>4076</v>
      </c>
      <c r="F107" s="839" t="s">
        <v>4077</v>
      </c>
      <c r="G107" s="825" t="s">
        <v>4143</v>
      </c>
      <c r="H107" s="825" t="s">
        <v>4144</v>
      </c>
      <c r="I107" s="831">
        <v>13.310000419616699</v>
      </c>
      <c r="J107" s="831">
        <v>160</v>
      </c>
      <c r="K107" s="832">
        <v>2129.6000366210938</v>
      </c>
    </row>
    <row r="108" spans="1:11" ht="14.45" customHeight="1" x14ac:dyDescent="0.2">
      <c r="A108" s="821" t="s">
        <v>594</v>
      </c>
      <c r="B108" s="822" t="s">
        <v>595</v>
      </c>
      <c r="C108" s="825" t="s">
        <v>608</v>
      </c>
      <c r="D108" s="839" t="s">
        <v>609</v>
      </c>
      <c r="E108" s="825" t="s">
        <v>4076</v>
      </c>
      <c r="F108" s="839" t="s">
        <v>4077</v>
      </c>
      <c r="G108" s="825" t="s">
        <v>4145</v>
      </c>
      <c r="H108" s="825" t="s">
        <v>4146</v>
      </c>
      <c r="I108" s="831">
        <v>25.534000396728516</v>
      </c>
      <c r="J108" s="831">
        <v>70</v>
      </c>
      <c r="K108" s="832">
        <v>1787.3000183105469</v>
      </c>
    </row>
    <row r="109" spans="1:11" ht="14.45" customHeight="1" x14ac:dyDescent="0.2">
      <c r="A109" s="821" t="s">
        <v>594</v>
      </c>
      <c r="B109" s="822" t="s">
        <v>595</v>
      </c>
      <c r="C109" s="825" t="s">
        <v>608</v>
      </c>
      <c r="D109" s="839" t="s">
        <v>609</v>
      </c>
      <c r="E109" s="825" t="s">
        <v>4076</v>
      </c>
      <c r="F109" s="839" t="s">
        <v>4077</v>
      </c>
      <c r="G109" s="825" t="s">
        <v>4147</v>
      </c>
      <c r="H109" s="825" t="s">
        <v>4148</v>
      </c>
      <c r="I109" s="831">
        <v>2.2824999690055847</v>
      </c>
      <c r="J109" s="831">
        <v>850</v>
      </c>
      <c r="K109" s="832">
        <v>1939.5</v>
      </c>
    </row>
    <row r="110" spans="1:11" ht="14.45" customHeight="1" x14ac:dyDescent="0.2">
      <c r="A110" s="821" t="s">
        <v>594</v>
      </c>
      <c r="B110" s="822" t="s">
        <v>595</v>
      </c>
      <c r="C110" s="825" t="s">
        <v>608</v>
      </c>
      <c r="D110" s="839" t="s">
        <v>609</v>
      </c>
      <c r="E110" s="825" t="s">
        <v>4076</v>
      </c>
      <c r="F110" s="839" t="s">
        <v>4077</v>
      </c>
      <c r="G110" s="825" t="s">
        <v>4149</v>
      </c>
      <c r="H110" s="825" t="s">
        <v>4150</v>
      </c>
      <c r="I110" s="831">
        <v>1.5</v>
      </c>
      <c r="J110" s="831">
        <v>1000</v>
      </c>
      <c r="K110" s="832">
        <v>1500</v>
      </c>
    </row>
    <row r="111" spans="1:11" ht="14.45" customHeight="1" x14ac:dyDescent="0.2">
      <c r="A111" s="821" t="s">
        <v>594</v>
      </c>
      <c r="B111" s="822" t="s">
        <v>595</v>
      </c>
      <c r="C111" s="825" t="s">
        <v>608</v>
      </c>
      <c r="D111" s="839" t="s">
        <v>609</v>
      </c>
      <c r="E111" s="825" t="s">
        <v>4076</v>
      </c>
      <c r="F111" s="839" t="s">
        <v>4077</v>
      </c>
      <c r="G111" s="825" t="s">
        <v>4151</v>
      </c>
      <c r="H111" s="825" t="s">
        <v>4152</v>
      </c>
      <c r="I111" s="831">
        <v>9.1999998092651367</v>
      </c>
      <c r="J111" s="831">
        <v>4050</v>
      </c>
      <c r="K111" s="832">
        <v>37260</v>
      </c>
    </row>
    <row r="112" spans="1:11" ht="14.45" customHeight="1" x14ac:dyDescent="0.2">
      <c r="A112" s="821" t="s">
        <v>594</v>
      </c>
      <c r="B112" s="822" t="s">
        <v>595</v>
      </c>
      <c r="C112" s="825" t="s">
        <v>608</v>
      </c>
      <c r="D112" s="839" t="s">
        <v>609</v>
      </c>
      <c r="E112" s="825" t="s">
        <v>4076</v>
      </c>
      <c r="F112" s="839" t="s">
        <v>4077</v>
      </c>
      <c r="G112" s="825" t="s">
        <v>4153</v>
      </c>
      <c r="H112" s="825" t="s">
        <v>4154</v>
      </c>
      <c r="I112" s="831">
        <v>58.369998931884766</v>
      </c>
      <c r="J112" s="831">
        <v>25</v>
      </c>
      <c r="K112" s="832">
        <v>1459.25</v>
      </c>
    </row>
    <row r="113" spans="1:11" ht="14.45" customHeight="1" x14ac:dyDescent="0.2">
      <c r="A113" s="821" t="s">
        <v>594</v>
      </c>
      <c r="B113" s="822" t="s">
        <v>595</v>
      </c>
      <c r="C113" s="825" t="s">
        <v>608</v>
      </c>
      <c r="D113" s="839" t="s">
        <v>609</v>
      </c>
      <c r="E113" s="825" t="s">
        <v>4076</v>
      </c>
      <c r="F113" s="839" t="s">
        <v>4077</v>
      </c>
      <c r="G113" s="825" t="s">
        <v>4155</v>
      </c>
      <c r="H113" s="825" t="s">
        <v>4156</v>
      </c>
      <c r="I113" s="831">
        <v>7.1200000445048017</v>
      </c>
      <c r="J113" s="831">
        <v>410</v>
      </c>
      <c r="K113" s="832">
        <v>2917.1000061035156</v>
      </c>
    </row>
    <row r="114" spans="1:11" ht="14.45" customHeight="1" x14ac:dyDescent="0.2">
      <c r="A114" s="821" t="s">
        <v>594</v>
      </c>
      <c r="B114" s="822" t="s">
        <v>595</v>
      </c>
      <c r="C114" s="825" t="s">
        <v>608</v>
      </c>
      <c r="D114" s="839" t="s">
        <v>609</v>
      </c>
      <c r="E114" s="825" t="s">
        <v>4076</v>
      </c>
      <c r="F114" s="839" t="s">
        <v>4077</v>
      </c>
      <c r="G114" s="825" t="s">
        <v>4157</v>
      </c>
      <c r="H114" s="825" t="s">
        <v>4158</v>
      </c>
      <c r="I114" s="831">
        <v>172.5</v>
      </c>
      <c r="J114" s="831">
        <v>2</v>
      </c>
      <c r="K114" s="832">
        <v>345</v>
      </c>
    </row>
    <row r="115" spans="1:11" ht="14.45" customHeight="1" x14ac:dyDescent="0.2">
      <c r="A115" s="821" t="s">
        <v>594</v>
      </c>
      <c r="B115" s="822" t="s">
        <v>595</v>
      </c>
      <c r="C115" s="825" t="s">
        <v>608</v>
      </c>
      <c r="D115" s="839" t="s">
        <v>609</v>
      </c>
      <c r="E115" s="825" t="s">
        <v>4076</v>
      </c>
      <c r="F115" s="839" t="s">
        <v>4077</v>
      </c>
      <c r="G115" s="825" t="s">
        <v>4159</v>
      </c>
      <c r="H115" s="825" t="s">
        <v>4160</v>
      </c>
      <c r="I115" s="831">
        <v>284.35000610351563</v>
      </c>
      <c r="J115" s="831">
        <v>8</v>
      </c>
      <c r="K115" s="832">
        <v>2274.800048828125</v>
      </c>
    </row>
    <row r="116" spans="1:11" ht="14.45" customHeight="1" x14ac:dyDescent="0.2">
      <c r="A116" s="821" t="s">
        <v>594</v>
      </c>
      <c r="B116" s="822" t="s">
        <v>595</v>
      </c>
      <c r="C116" s="825" t="s">
        <v>608</v>
      </c>
      <c r="D116" s="839" t="s">
        <v>609</v>
      </c>
      <c r="E116" s="825" t="s">
        <v>4076</v>
      </c>
      <c r="F116" s="839" t="s">
        <v>4077</v>
      </c>
      <c r="G116" s="825" t="s">
        <v>4161</v>
      </c>
      <c r="H116" s="825" t="s">
        <v>4162</v>
      </c>
      <c r="I116" s="831">
        <v>150</v>
      </c>
      <c r="J116" s="831">
        <v>80</v>
      </c>
      <c r="K116" s="832">
        <v>12000.06005859375</v>
      </c>
    </row>
    <row r="117" spans="1:11" ht="14.45" customHeight="1" x14ac:dyDescent="0.2">
      <c r="A117" s="821" t="s">
        <v>594</v>
      </c>
      <c r="B117" s="822" t="s">
        <v>595</v>
      </c>
      <c r="C117" s="825" t="s">
        <v>608</v>
      </c>
      <c r="D117" s="839" t="s">
        <v>609</v>
      </c>
      <c r="E117" s="825" t="s">
        <v>4076</v>
      </c>
      <c r="F117" s="839" t="s">
        <v>4077</v>
      </c>
      <c r="G117" s="825" t="s">
        <v>4163</v>
      </c>
      <c r="H117" s="825" t="s">
        <v>4164</v>
      </c>
      <c r="I117" s="831">
        <v>6.4800000190734863</v>
      </c>
      <c r="J117" s="831">
        <v>130</v>
      </c>
      <c r="K117" s="832">
        <v>821.39999389648438</v>
      </c>
    </row>
    <row r="118" spans="1:11" ht="14.45" customHeight="1" x14ac:dyDescent="0.2">
      <c r="A118" s="821" t="s">
        <v>594</v>
      </c>
      <c r="B118" s="822" t="s">
        <v>595</v>
      </c>
      <c r="C118" s="825" t="s">
        <v>608</v>
      </c>
      <c r="D118" s="839" t="s">
        <v>609</v>
      </c>
      <c r="E118" s="825" t="s">
        <v>4076</v>
      </c>
      <c r="F118" s="839" t="s">
        <v>4077</v>
      </c>
      <c r="G118" s="825" t="s">
        <v>4165</v>
      </c>
      <c r="H118" s="825" t="s">
        <v>4166</v>
      </c>
      <c r="I118" s="831">
        <v>20.690000534057617</v>
      </c>
      <c r="J118" s="831">
        <v>600</v>
      </c>
      <c r="K118" s="832">
        <v>12414.60009765625</v>
      </c>
    </row>
    <row r="119" spans="1:11" ht="14.45" customHeight="1" x14ac:dyDescent="0.2">
      <c r="A119" s="821" t="s">
        <v>594</v>
      </c>
      <c r="B119" s="822" t="s">
        <v>595</v>
      </c>
      <c r="C119" s="825" t="s">
        <v>608</v>
      </c>
      <c r="D119" s="839" t="s">
        <v>609</v>
      </c>
      <c r="E119" s="825" t="s">
        <v>4076</v>
      </c>
      <c r="F119" s="839" t="s">
        <v>4077</v>
      </c>
      <c r="G119" s="825" t="s">
        <v>4167</v>
      </c>
      <c r="H119" s="825" t="s">
        <v>4168</v>
      </c>
      <c r="I119" s="831">
        <v>14.15749979019165</v>
      </c>
      <c r="J119" s="831">
        <v>60</v>
      </c>
      <c r="K119" s="832">
        <v>849.45002746582031</v>
      </c>
    </row>
    <row r="120" spans="1:11" ht="14.45" customHeight="1" x14ac:dyDescent="0.2">
      <c r="A120" s="821" t="s">
        <v>594</v>
      </c>
      <c r="B120" s="822" t="s">
        <v>595</v>
      </c>
      <c r="C120" s="825" t="s">
        <v>608</v>
      </c>
      <c r="D120" s="839" t="s">
        <v>609</v>
      </c>
      <c r="E120" s="825" t="s">
        <v>4076</v>
      </c>
      <c r="F120" s="839" t="s">
        <v>4077</v>
      </c>
      <c r="G120" s="825" t="s">
        <v>4169</v>
      </c>
      <c r="H120" s="825" t="s">
        <v>4170</v>
      </c>
      <c r="I120" s="831">
        <v>198.69000244140625</v>
      </c>
      <c r="J120" s="831">
        <v>12</v>
      </c>
      <c r="K120" s="832">
        <v>2384.280029296875</v>
      </c>
    </row>
    <row r="121" spans="1:11" ht="14.45" customHeight="1" x14ac:dyDescent="0.2">
      <c r="A121" s="821" t="s">
        <v>594</v>
      </c>
      <c r="B121" s="822" t="s">
        <v>595</v>
      </c>
      <c r="C121" s="825" t="s">
        <v>608</v>
      </c>
      <c r="D121" s="839" t="s">
        <v>609</v>
      </c>
      <c r="E121" s="825" t="s">
        <v>4076</v>
      </c>
      <c r="F121" s="839" t="s">
        <v>4077</v>
      </c>
      <c r="G121" s="825" t="s">
        <v>4171</v>
      </c>
      <c r="H121" s="825" t="s">
        <v>4172</v>
      </c>
      <c r="I121" s="831">
        <v>0.82299998998641966</v>
      </c>
      <c r="J121" s="831">
        <v>8200</v>
      </c>
      <c r="K121" s="832">
        <v>6746</v>
      </c>
    </row>
    <row r="122" spans="1:11" ht="14.45" customHeight="1" x14ac:dyDescent="0.2">
      <c r="A122" s="821" t="s">
        <v>594</v>
      </c>
      <c r="B122" s="822" t="s">
        <v>595</v>
      </c>
      <c r="C122" s="825" t="s">
        <v>608</v>
      </c>
      <c r="D122" s="839" t="s">
        <v>609</v>
      </c>
      <c r="E122" s="825" t="s">
        <v>4076</v>
      </c>
      <c r="F122" s="839" t="s">
        <v>4077</v>
      </c>
      <c r="G122" s="825" t="s">
        <v>4173</v>
      </c>
      <c r="H122" s="825" t="s">
        <v>4174</v>
      </c>
      <c r="I122" s="831">
        <v>0.43500000238418579</v>
      </c>
      <c r="J122" s="831">
        <v>2800</v>
      </c>
      <c r="K122" s="832">
        <v>1216</v>
      </c>
    </row>
    <row r="123" spans="1:11" ht="14.45" customHeight="1" x14ac:dyDescent="0.2">
      <c r="A123" s="821" t="s">
        <v>594</v>
      </c>
      <c r="B123" s="822" t="s">
        <v>595</v>
      </c>
      <c r="C123" s="825" t="s">
        <v>608</v>
      </c>
      <c r="D123" s="839" t="s">
        <v>609</v>
      </c>
      <c r="E123" s="825" t="s">
        <v>4076</v>
      </c>
      <c r="F123" s="839" t="s">
        <v>4077</v>
      </c>
      <c r="G123" s="825" t="s">
        <v>4175</v>
      </c>
      <c r="H123" s="825" t="s">
        <v>4176</v>
      </c>
      <c r="I123" s="831">
        <v>1.137499988079071</v>
      </c>
      <c r="J123" s="831">
        <v>5360</v>
      </c>
      <c r="K123" s="832">
        <v>6095.9999923706055</v>
      </c>
    </row>
    <row r="124" spans="1:11" ht="14.45" customHeight="1" x14ac:dyDescent="0.2">
      <c r="A124" s="821" t="s">
        <v>594</v>
      </c>
      <c r="B124" s="822" t="s">
        <v>595</v>
      </c>
      <c r="C124" s="825" t="s">
        <v>608</v>
      </c>
      <c r="D124" s="839" t="s">
        <v>609</v>
      </c>
      <c r="E124" s="825" t="s">
        <v>4076</v>
      </c>
      <c r="F124" s="839" t="s">
        <v>4077</v>
      </c>
      <c r="G124" s="825" t="s">
        <v>4177</v>
      </c>
      <c r="H124" s="825" t="s">
        <v>4178</v>
      </c>
      <c r="I124" s="831">
        <v>7.1599998474121094</v>
      </c>
      <c r="J124" s="831">
        <v>700</v>
      </c>
      <c r="K124" s="832">
        <v>5009.919921875</v>
      </c>
    </row>
    <row r="125" spans="1:11" ht="14.45" customHeight="1" x14ac:dyDescent="0.2">
      <c r="A125" s="821" t="s">
        <v>594</v>
      </c>
      <c r="B125" s="822" t="s">
        <v>595</v>
      </c>
      <c r="C125" s="825" t="s">
        <v>608</v>
      </c>
      <c r="D125" s="839" t="s">
        <v>609</v>
      </c>
      <c r="E125" s="825" t="s">
        <v>4076</v>
      </c>
      <c r="F125" s="839" t="s">
        <v>4077</v>
      </c>
      <c r="G125" s="825" t="s">
        <v>4179</v>
      </c>
      <c r="H125" s="825" t="s">
        <v>4180</v>
      </c>
      <c r="I125" s="831">
        <v>0.57999998331069946</v>
      </c>
      <c r="J125" s="831">
        <v>3000</v>
      </c>
      <c r="K125" s="832">
        <v>1740</v>
      </c>
    </row>
    <row r="126" spans="1:11" ht="14.45" customHeight="1" x14ac:dyDescent="0.2">
      <c r="A126" s="821" t="s">
        <v>594</v>
      </c>
      <c r="B126" s="822" t="s">
        <v>595</v>
      </c>
      <c r="C126" s="825" t="s">
        <v>608</v>
      </c>
      <c r="D126" s="839" t="s">
        <v>609</v>
      </c>
      <c r="E126" s="825" t="s">
        <v>4076</v>
      </c>
      <c r="F126" s="839" t="s">
        <v>4077</v>
      </c>
      <c r="G126" s="825" t="s">
        <v>4181</v>
      </c>
      <c r="H126" s="825" t="s">
        <v>4182</v>
      </c>
      <c r="I126" s="831">
        <v>9.1449999809265137</v>
      </c>
      <c r="J126" s="831">
        <v>1000</v>
      </c>
      <c r="K126" s="832">
        <v>9146</v>
      </c>
    </row>
    <row r="127" spans="1:11" ht="14.45" customHeight="1" x14ac:dyDescent="0.2">
      <c r="A127" s="821" t="s">
        <v>594</v>
      </c>
      <c r="B127" s="822" t="s">
        <v>595</v>
      </c>
      <c r="C127" s="825" t="s">
        <v>608</v>
      </c>
      <c r="D127" s="839" t="s">
        <v>609</v>
      </c>
      <c r="E127" s="825" t="s">
        <v>4076</v>
      </c>
      <c r="F127" s="839" t="s">
        <v>4077</v>
      </c>
      <c r="G127" s="825" t="s">
        <v>4183</v>
      </c>
      <c r="H127" s="825" t="s">
        <v>4184</v>
      </c>
      <c r="I127" s="831">
        <v>14.659999847412109</v>
      </c>
      <c r="J127" s="831">
        <v>300</v>
      </c>
      <c r="K127" s="832">
        <v>4398</v>
      </c>
    </row>
    <row r="128" spans="1:11" ht="14.45" customHeight="1" x14ac:dyDescent="0.2">
      <c r="A128" s="821" t="s">
        <v>594</v>
      </c>
      <c r="B128" s="822" t="s">
        <v>595</v>
      </c>
      <c r="C128" s="825" t="s">
        <v>608</v>
      </c>
      <c r="D128" s="839" t="s">
        <v>609</v>
      </c>
      <c r="E128" s="825" t="s">
        <v>4076</v>
      </c>
      <c r="F128" s="839" t="s">
        <v>4077</v>
      </c>
      <c r="G128" s="825" t="s">
        <v>4185</v>
      </c>
      <c r="H128" s="825" t="s">
        <v>4186</v>
      </c>
      <c r="I128" s="831">
        <v>5.3762500286102295</v>
      </c>
      <c r="J128" s="831">
        <v>1235</v>
      </c>
      <c r="K128" s="832">
        <v>6671.3000335693359</v>
      </c>
    </row>
    <row r="129" spans="1:11" ht="14.45" customHeight="1" x14ac:dyDescent="0.2">
      <c r="A129" s="821" t="s">
        <v>594</v>
      </c>
      <c r="B129" s="822" t="s">
        <v>595</v>
      </c>
      <c r="C129" s="825" t="s">
        <v>608</v>
      </c>
      <c r="D129" s="839" t="s">
        <v>609</v>
      </c>
      <c r="E129" s="825" t="s">
        <v>4076</v>
      </c>
      <c r="F129" s="839" t="s">
        <v>4077</v>
      </c>
      <c r="G129" s="825" t="s">
        <v>4187</v>
      </c>
      <c r="H129" s="825" t="s">
        <v>4188</v>
      </c>
      <c r="I129" s="831">
        <v>8.8199996948242188</v>
      </c>
      <c r="J129" s="831">
        <v>100</v>
      </c>
      <c r="K129" s="832">
        <v>882</v>
      </c>
    </row>
    <row r="130" spans="1:11" ht="14.45" customHeight="1" x14ac:dyDescent="0.2">
      <c r="A130" s="821" t="s">
        <v>594</v>
      </c>
      <c r="B130" s="822" t="s">
        <v>595</v>
      </c>
      <c r="C130" s="825" t="s">
        <v>608</v>
      </c>
      <c r="D130" s="839" t="s">
        <v>609</v>
      </c>
      <c r="E130" s="825" t="s">
        <v>4076</v>
      </c>
      <c r="F130" s="839" t="s">
        <v>4077</v>
      </c>
      <c r="G130" s="825" t="s">
        <v>4189</v>
      </c>
      <c r="H130" s="825" t="s">
        <v>4190</v>
      </c>
      <c r="I130" s="831">
        <v>8.4700002670288086</v>
      </c>
      <c r="J130" s="831">
        <v>2940</v>
      </c>
      <c r="K130" s="832">
        <v>24901.800598144531</v>
      </c>
    </row>
    <row r="131" spans="1:11" ht="14.45" customHeight="1" x14ac:dyDescent="0.2">
      <c r="A131" s="821" t="s">
        <v>594</v>
      </c>
      <c r="B131" s="822" t="s">
        <v>595</v>
      </c>
      <c r="C131" s="825" t="s">
        <v>608</v>
      </c>
      <c r="D131" s="839" t="s">
        <v>609</v>
      </c>
      <c r="E131" s="825" t="s">
        <v>4076</v>
      </c>
      <c r="F131" s="839" t="s">
        <v>4077</v>
      </c>
      <c r="G131" s="825" t="s">
        <v>4191</v>
      </c>
      <c r="H131" s="825" t="s">
        <v>4192</v>
      </c>
      <c r="I131" s="831">
        <v>1.5528570924486433</v>
      </c>
      <c r="J131" s="831">
        <v>800</v>
      </c>
      <c r="K131" s="832">
        <v>1242</v>
      </c>
    </row>
    <row r="132" spans="1:11" ht="14.45" customHeight="1" x14ac:dyDescent="0.2">
      <c r="A132" s="821" t="s">
        <v>594</v>
      </c>
      <c r="B132" s="822" t="s">
        <v>595</v>
      </c>
      <c r="C132" s="825" t="s">
        <v>608</v>
      </c>
      <c r="D132" s="839" t="s">
        <v>609</v>
      </c>
      <c r="E132" s="825" t="s">
        <v>4076</v>
      </c>
      <c r="F132" s="839" t="s">
        <v>4077</v>
      </c>
      <c r="G132" s="825" t="s">
        <v>4193</v>
      </c>
      <c r="H132" s="825" t="s">
        <v>4194</v>
      </c>
      <c r="I132" s="831">
        <v>6.2300000190734863</v>
      </c>
      <c r="J132" s="831">
        <v>250</v>
      </c>
      <c r="K132" s="832">
        <v>1557.5</v>
      </c>
    </row>
    <row r="133" spans="1:11" ht="14.45" customHeight="1" x14ac:dyDescent="0.2">
      <c r="A133" s="821" t="s">
        <v>594</v>
      </c>
      <c r="B133" s="822" t="s">
        <v>595</v>
      </c>
      <c r="C133" s="825" t="s">
        <v>608</v>
      </c>
      <c r="D133" s="839" t="s">
        <v>609</v>
      </c>
      <c r="E133" s="825" t="s">
        <v>4076</v>
      </c>
      <c r="F133" s="839" t="s">
        <v>4077</v>
      </c>
      <c r="G133" s="825" t="s">
        <v>4195</v>
      </c>
      <c r="H133" s="825" t="s">
        <v>4196</v>
      </c>
      <c r="I133" s="831">
        <v>769.55999755859375</v>
      </c>
      <c r="J133" s="831">
        <v>6</v>
      </c>
      <c r="K133" s="832">
        <v>4617.35986328125</v>
      </c>
    </row>
    <row r="134" spans="1:11" ht="14.45" customHeight="1" x14ac:dyDescent="0.2">
      <c r="A134" s="821" t="s">
        <v>594</v>
      </c>
      <c r="B134" s="822" t="s">
        <v>595</v>
      </c>
      <c r="C134" s="825" t="s">
        <v>608</v>
      </c>
      <c r="D134" s="839" t="s">
        <v>609</v>
      </c>
      <c r="E134" s="825" t="s">
        <v>4076</v>
      </c>
      <c r="F134" s="839" t="s">
        <v>4077</v>
      </c>
      <c r="G134" s="825" t="s">
        <v>4197</v>
      </c>
      <c r="H134" s="825" t="s">
        <v>4198</v>
      </c>
      <c r="I134" s="831">
        <v>43.439998626708984</v>
      </c>
      <c r="J134" s="831">
        <v>10</v>
      </c>
      <c r="K134" s="832">
        <v>434.39999389648438</v>
      </c>
    </row>
    <row r="135" spans="1:11" ht="14.45" customHeight="1" x14ac:dyDescent="0.2">
      <c r="A135" s="821" t="s">
        <v>594</v>
      </c>
      <c r="B135" s="822" t="s">
        <v>595</v>
      </c>
      <c r="C135" s="825" t="s">
        <v>608</v>
      </c>
      <c r="D135" s="839" t="s">
        <v>609</v>
      </c>
      <c r="E135" s="825" t="s">
        <v>4076</v>
      </c>
      <c r="F135" s="839" t="s">
        <v>4077</v>
      </c>
      <c r="G135" s="825" t="s">
        <v>4199</v>
      </c>
      <c r="H135" s="825" t="s">
        <v>4200</v>
      </c>
      <c r="I135" s="831">
        <v>217.77500152587891</v>
      </c>
      <c r="J135" s="831">
        <v>10</v>
      </c>
      <c r="K135" s="832">
        <v>2177.800048828125</v>
      </c>
    </row>
    <row r="136" spans="1:11" ht="14.45" customHeight="1" x14ac:dyDescent="0.2">
      <c r="A136" s="821" t="s">
        <v>594</v>
      </c>
      <c r="B136" s="822" t="s">
        <v>595</v>
      </c>
      <c r="C136" s="825" t="s">
        <v>608</v>
      </c>
      <c r="D136" s="839" t="s">
        <v>609</v>
      </c>
      <c r="E136" s="825" t="s">
        <v>4076</v>
      </c>
      <c r="F136" s="839" t="s">
        <v>4077</v>
      </c>
      <c r="G136" s="825" t="s">
        <v>4201</v>
      </c>
      <c r="H136" s="825" t="s">
        <v>4202</v>
      </c>
      <c r="I136" s="831">
        <v>1.2100000381469727</v>
      </c>
      <c r="J136" s="831">
        <v>225</v>
      </c>
      <c r="K136" s="832">
        <v>272.25</v>
      </c>
    </row>
    <row r="137" spans="1:11" ht="14.45" customHeight="1" x14ac:dyDescent="0.2">
      <c r="A137" s="821" t="s">
        <v>594</v>
      </c>
      <c r="B137" s="822" t="s">
        <v>595</v>
      </c>
      <c r="C137" s="825" t="s">
        <v>608</v>
      </c>
      <c r="D137" s="839" t="s">
        <v>609</v>
      </c>
      <c r="E137" s="825" t="s">
        <v>4076</v>
      </c>
      <c r="F137" s="839" t="s">
        <v>4077</v>
      </c>
      <c r="G137" s="825" t="s">
        <v>4203</v>
      </c>
      <c r="H137" s="825" t="s">
        <v>4204</v>
      </c>
      <c r="I137" s="831">
        <v>5.809999942779541</v>
      </c>
      <c r="J137" s="831">
        <v>1200</v>
      </c>
      <c r="K137" s="832">
        <v>6972</v>
      </c>
    </row>
    <row r="138" spans="1:11" ht="14.45" customHeight="1" x14ac:dyDescent="0.2">
      <c r="A138" s="821" t="s">
        <v>594</v>
      </c>
      <c r="B138" s="822" t="s">
        <v>595</v>
      </c>
      <c r="C138" s="825" t="s">
        <v>608</v>
      </c>
      <c r="D138" s="839" t="s">
        <v>609</v>
      </c>
      <c r="E138" s="825" t="s">
        <v>4076</v>
      </c>
      <c r="F138" s="839" t="s">
        <v>4077</v>
      </c>
      <c r="G138" s="825" t="s">
        <v>4205</v>
      </c>
      <c r="H138" s="825" t="s">
        <v>4206</v>
      </c>
      <c r="I138" s="831">
        <v>3.1360001087188722</v>
      </c>
      <c r="J138" s="831">
        <v>2200</v>
      </c>
      <c r="K138" s="832">
        <v>6896</v>
      </c>
    </row>
    <row r="139" spans="1:11" ht="14.45" customHeight="1" x14ac:dyDescent="0.2">
      <c r="A139" s="821" t="s">
        <v>594</v>
      </c>
      <c r="B139" s="822" t="s">
        <v>595</v>
      </c>
      <c r="C139" s="825" t="s">
        <v>608</v>
      </c>
      <c r="D139" s="839" t="s">
        <v>609</v>
      </c>
      <c r="E139" s="825" t="s">
        <v>4076</v>
      </c>
      <c r="F139" s="839" t="s">
        <v>4077</v>
      </c>
      <c r="G139" s="825" t="s">
        <v>4207</v>
      </c>
      <c r="H139" s="825" t="s">
        <v>4208</v>
      </c>
      <c r="I139" s="831">
        <v>10.890000343322754</v>
      </c>
      <c r="J139" s="831">
        <v>4</v>
      </c>
      <c r="K139" s="832">
        <v>43.560001373291016</v>
      </c>
    </row>
    <row r="140" spans="1:11" ht="14.45" customHeight="1" x14ac:dyDescent="0.2">
      <c r="A140" s="821" t="s">
        <v>594</v>
      </c>
      <c r="B140" s="822" t="s">
        <v>595</v>
      </c>
      <c r="C140" s="825" t="s">
        <v>608</v>
      </c>
      <c r="D140" s="839" t="s">
        <v>609</v>
      </c>
      <c r="E140" s="825" t="s">
        <v>4076</v>
      </c>
      <c r="F140" s="839" t="s">
        <v>4077</v>
      </c>
      <c r="G140" s="825" t="s">
        <v>4209</v>
      </c>
      <c r="H140" s="825" t="s">
        <v>4210</v>
      </c>
      <c r="I140" s="831">
        <v>0.47142856887408663</v>
      </c>
      <c r="J140" s="831">
        <v>5200</v>
      </c>
      <c r="K140" s="832">
        <v>2454</v>
      </c>
    </row>
    <row r="141" spans="1:11" ht="14.45" customHeight="1" x14ac:dyDescent="0.2">
      <c r="A141" s="821" t="s">
        <v>594</v>
      </c>
      <c r="B141" s="822" t="s">
        <v>595</v>
      </c>
      <c r="C141" s="825" t="s">
        <v>608</v>
      </c>
      <c r="D141" s="839" t="s">
        <v>609</v>
      </c>
      <c r="E141" s="825" t="s">
        <v>4076</v>
      </c>
      <c r="F141" s="839" t="s">
        <v>4077</v>
      </c>
      <c r="G141" s="825" t="s">
        <v>4211</v>
      </c>
      <c r="H141" s="825" t="s">
        <v>4212</v>
      </c>
      <c r="I141" s="831">
        <v>1.987500011920929</v>
      </c>
      <c r="J141" s="831">
        <v>1400</v>
      </c>
      <c r="K141" s="832">
        <v>2782</v>
      </c>
    </row>
    <row r="142" spans="1:11" ht="14.45" customHeight="1" x14ac:dyDescent="0.2">
      <c r="A142" s="821" t="s">
        <v>594</v>
      </c>
      <c r="B142" s="822" t="s">
        <v>595</v>
      </c>
      <c r="C142" s="825" t="s">
        <v>608</v>
      </c>
      <c r="D142" s="839" t="s">
        <v>609</v>
      </c>
      <c r="E142" s="825" t="s">
        <v>4076</v>
      </c>
      <c r="F142" s="839" t="s">
        <v>4077</v>
      </c>
      <c r="G142" s="825" t="s">
        <v>4213</v>
      </c>
      <c r="H142" s="825" t="s">
        <v>4214</v>
      </c>
      <c r="I142" s="831">
        <v>2.0466666221618652</v>
      </c>
      <c r="J142" s="831">
        <v>600</v>
      </c>
      <c r="K142" s="832">
        <v>1228</v>
      </c>
    </row>
    <row r="143" spans="1:11" ht="14.45" customHeight="1" x14ac:dyDescent="0.2">
      <c r="A143" s="821" t="s">
        <v>594</v>
      </c>
      <c r="B143" s="822" t="s">
        <v>595</v>
      </c>
      <c r="C143" s="825" t="s">
        <v>608</v>
      </c>
      <c r="D143" s="839" t="s">
        <v>609</v>
      </c>
      <c r="E143" s="825" t="s">
        <v>4076</v>
      </c>
      <c r="F143" s="839" t="s">
        <v>4077</v>
      </c>
      <c r="G143" s="825" t="s">
        <v>4215</v>
      </c>
      <c r="H143" s="825" t="s">
        <v>4216</v>
      </c>
      <c r="I143" s="831">
        <v>1.7999999523162842</v>
      </c>
      <c r="J143" s="831">
        <v>600</v>
      </c>
      <c r="K143" s="832">
        <v>1082.4000244140625</v>
      </c>
    </row>
    <row r="144" spans="1:11" ht="14.45" customHeight="1" x14ac:dyDescent="0.2">
      <c r="A144" s="821" t="s">
        <v>594</v>
      </c>
      <c r="B144" s="822" t="s">
        <v>595</v>
      </c>
      <c r="C144" s="825" t="s">
        <v>608</v>
      </c>
      <c r="D144" s="839" t="s">
        <v>609</v>
      </c>
      <c r="E144" s="825" t="s">
        <v>4076</v>
      </c>
      <c r="F144" s="839" t="s">
        <v>4077</v>
      </c>
      <c r="G144" s="825" t="s">
        <v>4217</v>
      </c>
      <c r="H144" s="825" t="s">
        <v>4218</v>
      </c>
      <c r="I144" s="831">
        <v>3.0699999332427979</v>
      </c>
      <c r="J144" s="831">
        <v>1200</v>
      </c>
      <c r="K144" s="832">
        <v>3684</v>
      </c>
    </row>
    <row r="145" spans="1:11" ht="14.45" customHeight="1" x14ac:dyDescent="0.2">
      <c r="A145" s="821" t="s">
        <v>594</v>
      </c>
      <c r="B145" s="822" t="s">
        <v>595</v>
      </c>
      <c r="C145" s="825" t="s">
        <v>608</v>
      </c>
      <c r="D145" s="839" t="s">
        <v>609</v>
      </c>
      <c r="E145" s="825" t="s">
        <v>4076</v>
      </c>
      <c r="F145" s="839" t="s">
        <v>4077</v>
      </c>
      <c r="G145" s="825" t="s">
        <v>4219</v>
      </c>
      <c r="H145" s="825" t="s">
        <v>4220</v>
      </c>
      <c r="I145" s="831">
        <v>1.9299999475479126</v>
      </c>
      <c r="J145" s="831">
        <v>300</v>
      </c>
      <c r="K145" s="832">
        <v>579</v>
      </c>
    </row>
    <row r="146" spans="1:11" ht="14.45" customHeight="1" x14ac:dyDescent="0.2">
      <c r="A146" s="821" t="s">
        <v>594</v>
      </c>
      <c r="B146" s="822" t="s">
        <v>595</v>
      </c>
      <c r="C146" s="825" t="s">
        <v>608</v>
      </c>
      <c r="D146" s="839" t="s">
        <v>609</v>
      </c>
      <c r="E146" s="825" t="s">
        <v>4076</v>
      </c>
      <c r="F146" s="839" t="s">
        <v>4077</v>
      </c>
      <c r="G146" s="825" t="s">
        <v>4221</v>
      </c>
      <c r="H146" s="825" t="s">
        <v>4222</v>
      </c>
      <c r="I146" s="831">
        <v>3.0999999046325684</v>
      </c>
      <c r="J146" s="831">
        <v>300</v>
      </c>
      <c r="K146" s="832">
        <v>930</v>
      </c>
    </row>
    <row r="147" spans="1:11" ht="14.45" customHeight="1" x14ac:dyDescent="0.2">
      <c r="A147" s="821" t="s">
        <v>594</v>
      </c>
      <c r="B147" s="822" t="s">
        <v>595</v>
      </c>
      <c r="C147" s="825" t="s">
        <v>608</v>
      </c>
      <c r="D147" s="839" t="s">
        <v>609</v>
      </c>
      <c r="E147" s="825" t="s">
        <v>4076</v>
      </c>
      <c r="F147" s="839" t="s">
        <v>4077</v>
      </c>
      <c r="G147" s="825" t="s">
        <v>4223</v>
      </c>
      <c r="H147" s="825" t="s">
        <v>4224</v>
      </c>
      <c r="I147" s="831">
        <v>2.1650000810623169</v>
      </c>
      <c r="J147" s="831">
        <v>1250</v>
      </c>
      <c r="K147" s="832">
        <v>2706.5</v>
      </c>
    </row>
    <row r="148" spans="1:11" ht="14.45" customHeight="1" x14ac:dyDescent="0.2">
      <c r="A148" s="821" t="s">
        <v>594</v>
      </c>
      <c r="B148" s="822" t="s">
        <v>595</v>
      </c>
      <c r="C148" s="825" t="s">
        <v>608</v>
      </c>
      <c r="D148" s="839" t="s">
        <v>609</v>
      </c>
      <c r="E148" s="825" t="s">
        <v>4076</v>
      </c>
      <c r="F148" s="839" t="s">
        <v>4077</v>
      </c>
      <c r="G148" s="825" t="s">
        <v>4225</v>
      </c>
      <c r="H148" s="825" t="s">
        <v>4226</v>
      </c>
      <c r="I148" s="831">
        <v>22.47499942779541</v>
      </c>
      <c r="J148" s="831">
        <v>195</v>
      </c>
      <c r="K148" s="832">
        <v>4376.550048828125</v>
      </c>
    </row>
    <row r="149" spans="1:11" ht="14.45" customHeight="1" x14ac:dyDescent="0.2">
      <c r="A149" s="821" t="s">
        <v>594</v>
      </c>
      <c r="B149" s="822" t="s">
        <v>595</v>
      </c>
      <c r="C149" s="825" t="s">
        <v>608</v>
      </c>
      <c r="D149" s="839" t="s">
        <v>609</v>
      </c>
      <c r="E149" s="825" t="s">
        <v>4076</v>
      </c>
      <c r="F149" s="839" t="s">
        <v>4077</v>
      </c>
      <c r="G149" s="825" t="s">
        <v>4227</v>
      </c>
      <c r="H149" s="825" t="s">
        <v>4228</v>
      </c>
      <c r="I149" s="831">
        <v>2.5166666507720947</v>
      </c>
      <c r="J149" s="831">
        <v>600</v>
      </c>
      <c r="K149" s="832">
        <v>1510</v>
      </c>
    </row>
    <row r="150" spans="1:11" ht="14.45" customHeight="1" x14ac:dyDescent="0.2">
      <c r="A150" s="821" t="s">
        <v>594</v>
      </c>
      <c r="B150" s="822" t="s">
        <v>595</v>
      </c>
      <c r="C150" s="825" t="s">
        <v>608</v>
      </c>
      <c r="D150" s="839" t="s">
        <v>609</v>
      </c>
      <c r="E150" s="825" t="s">
        <v>4076</v>
      </c>
      <c r="F150" s="839" t="s">
        <v>4077</v>
      </c>
      <c r="G150" s="825" t="s">
        <v>4229</v>
      </c>
      <c r="H150" s="825" t="s">
        <v>4230</v>
      </c>
      <c r="I150" s="831">
        <v>3.6049998998641968</v>
      </c>
      <c r="J150" s="831">
        <v>300</v>
      </c>
      <c r="K150" s="832">
        <v>1081.3199768066406</v>
      </c>
    </row>
    <row r="151" spans="1:11" ht="14.45" customHeight="1" x14ac:dyDescent="0.2">
      <c r="A151" s="821" t="s">
        <v>594</v>
      </c>
      <c r="B151" s="822" t="s">
        <v>595</v>
      </c>
      <c r="C151" s="825" t="s">
        <v>608</v>
      </c>
      <c r="D151" s="839" t="s">
        <v>609</v>
      </c>
      <c r="E151" s="825" t="s">
        <v>4076</v>
      </c>
      <c r="F151" s="839" t="s">
        <v>4077</v>
      </c>
      <c r="G151" s="825" t="s">
        <v>4231</v>
      </c>
      <c r="H151" s="825" t="s">
        <v>4232</v>
      </c>
      <c r="I151" s="831">
        <v>23.714999198913574</v>
      </c>
      <c r="J151" s="831">
        <v>100</v>
      </c>
      <c r="K151" s="832">
        <v>2371.5</v>
      </c>
    </row>
    <row r="152" spans="1:11" ht="14.45" customHeight="1" x14ac:dyDescent="0.2">
      <c r="A152" s="821" t="s">
        <v>594</v>
      </c>
      <c r="B152" s="822" t="s">
        <v>595</v>
      </c>
      <c r="C152" s="825" t="s">
        <v>608</v>
      </c>
      <c r="D152" s="839" t="s">
        <v>609</v>
      </c>
      <c r="E152" s="825" t="s">
        <v>4076</v>
      </c>
      <c r="F152" s="839" t="s">
        <v>4077</v>
      </c>
      <c r="G152" s="825" t="s">
        <v>4231</v>
      </c>
      <c r="H152" s="825" t="s">
        <v>4233</v>
      </c>
      <c r="I152" s="831">
        <v>23.121999359130861</v>
      </c>
      <c r="J152" s="831">
        <v>250</v>
      </c>
      <c r="K152" s="832">
        <v>5780.5</v>
      </c>
    </row>
    <row r="153" spans="1:11" ht="14.45" customHeight="1" x14ac:dyDescent="0.2">
      <c r="A153" s="821" t="s">
        <v>594</v>
      </c>
      <c r="B153" s="822" t="s">
        <v>595</v>
      </c>
      <c r="C153" s="825" t="s">
        <v>608</v>
      </c>
      <c r="D153" s="839" t="s">
        <v>609</v>
      </c>
      <c r="E153" s="825" t="s">
        <v>4234</v>
      </c>
      <c r="F153" s="839" t="s">
        <v>4235</v>
      </c>
      <c r="G153" s="825" t="s">
        <v>4236</v>
      </c>
      <c r="H153" s="825" t="s">
        <v>4237</v>
      </c>
      <c r="I153" s="831">
        <v>8.7114285060337604</v>
      </c>
      <c r="J153" s="831">
        <v>1800</v>
      </c>
      <c r="K153" s="832">
        <v>18296</v>
      </c>
    </row>
    <row r="154" spans="1:11" ht="14.45" customHeight="1" x14ac:dyDescent="0.2">
      <c r="A154" s="821" t="s">
        <v>594</v>
      </c>
      <c r="B154" s="822" t="s">
        <v>595</v>
      </c>
      <c r="C154" s="825" t="s">
        <v>608</v>
      </c>
      <c r="D154" s="839" t="s">
        <v>609</v>
      </c>
      <c r="E154" s="825" t="s">
        <v>4234</v>
      </c>
      <c r="F154" s="839" t="s">
        <v>4235</v>
      </c>
      <c r="G154" s="825" t="s">
        <v>4238</v>
      </c>
      <c r="H154" s="825" t="s">
        <v>4239</v>
      </c>
      <c r="I154" s="831">
        <v>16.700000762939453</v>
      </c>
      <c r="J154" s="831">
        <v>200</v>
      </c>
      <c r="K154" s="832">
        <v>3340</v>
      </c>
    </row>
    <row r="155" spans="1:11" ht="14.45" customHeight="1" x14ac:dyDescent="0.2">
      <c r="A155" s="821" t="s">
        <v>594</v>
      </c>
      <c r="B155" s="822" t="s">
        <v>595</v>
      </c>
      <c r="C155" s="825" t="s">
        <v>608</v>
      </c>
      <c r="D155" s="839" t="s">
        <v>609</v>
      </c>
      <c r="E155" s="825" t="s">
        <v>4240</v>
      </c>
      <c r="F155" s="839" t="s">
        <v>4241</v>
      </c>
      <c r="G155" s="825" t="s">
        <v>4242</v>
      </c>
      <c r="H155" s="825" t="s">
        <v>4243</v>
      </c>
      <c r="I155" s="831">
        <v>0.30200001001358034</v>
      </c>
      <c r="J155" s="831">
        <v>2800</v>
      </c>
      <c r="K155" s="832">
        <v>846</v>
      </c>
    </row>
    <row r="156" spans="1:11" ht="14.45" customHeight="1" x14ac:dyDescent="0.2">
      <c r="A156" s="821" t="s">
        <v>594</v>
      </c>
      <c r="B156" s="822" t="s">
        <v>595</v>
      </c>
      <c r="C156" s="825" t="s">
        <v>608</v>
      </c>
      <c r="D156" s="839" t="s">
        <v>609</v>
      </c>
      <c r="E156" s="825" t="s">
        <v>4240</v>
      </c>
      <c r="F156" s="839" t="s">
        <v>4241</v>
      </c>
      <c r="G156" s="825" t="s">
        <v>4244</v>
      </c>
      <c r="H156" s="825" t="s">
        <v>4245</v>
      </c>
      <c r="I156" s="831">
        <v>0.30000001192092896</v>
      </c>
      <c r="J156" s="831">
        <v>600</v>
      </c>
      <c r="K156" s="832">
        <v>180</v>
      </c>
    </row>
    <row r="157" spans="1:11" ht="14.45" customHeight="1" x14ac:dyDescent="0.2">
      <c r="A157" s="821" t="s">
        <v>594</v>
      </c>
      <c r="B157" s="822" t="s">
        <v>595</v>
      </c>
      <c r="C157" s="825" t="s">
        <v>608</v>
      </c>
      <c r="D157" s="839" t="s">
        <v>609</v>
      </c>
      <c r="E157" s="825" t="s">
        <v>4240</v>
      </c>
      <c r="F157" s="839" t="s">
        <v>4241</v>
      </c>
      <c r="G157" s="825" t="s">
        <v>4246</v>
      </c>
      <c r="H157" s="825" t="s">
        <v>4247</v>
      </c>
      <c r="I157" s="831">
        <v>0.30000001192092896</v>
      </c>
      <c r="J157" s="831">
        <v>200</v>
      </c>
      <c r="K157" s="832">
        <v>60</v>
      </c>
    </row>
    <row r="158" spans="1:11" ht="14.45" customHeight="1" x14ac:dyDescent="0.2">
      <c r="A158" s="821" t="s">
        <v>594</v>
      </c>
      <c r="B158" s="822" t="s">
        <v>595</v>
      </c>
      <c r="C158" s="825" t="s">
        <v>608</v>
      </c>
      <c r="D158" s="839" t="s">
        <v>609</v>
      </c>
      <c r="E158" s="825" t="s">
        <v>4240</v>
      </c>
      <c r="F158" s="839" t="s">
        <v>4241</v>
      </c>
      <c r="G158" s="825" t="s">
        <v>4248</v>
      </c>
      <c r="H158" s="825" t="s">
        <v>4249</v>
      </c>
      <c r="I158" s="831">
        <v>0.54666668176651001</v>
      </c>
      <c r="J158" s="831">
        <v>5900</v>
      </c>
      <c r="K158" s="832">
        <v>3223</v>
      </c>
    </row>
    <row r="159" spans="1:11" ht="14.45" customHeight="1" x14ac:dyDescent="0.2">
      <c r="A159" s="821" t="s">
        <v>594</v>
      </c>
      <c r="B159" s="822" t="s">
        <v>595</v>
      </c>
      <c r="C159" s="825" t="s">
        <v>608</v>
      </c>
      <c r="D159" s="839" t="s">
        <v>609</v>
      </c>
      <c r="E159" s="825" t="s">
        <v>4240</v>
      </c>
      <c r="F159" s="839" t="s">
        <v>4241</v>
      </c>
      <c r="G159" s="825" t="s">
        <v>4250</v>
      </c>
      <c r="H159" s="825" t="s">
        <v>4251</v>
      </c>
      <c r="I159" s="831">
        <v>1.797142812183925</v>
      </c>
      <c r="J159" s="831">
        <v>2079</v>
      </c>
      <c r="K159" s="832">
        <v>3743.4499969482422</v>
      </c>
    </row>
    <row r="160" spans="1:11" ht="14.45" customHeight="1" x14ac:dyDescent="0.2">
      <c r="A160" s="821" t="s">
        <v>594</v>
      </c>
      <c r="B160" s="822" t="s">
        <v>595</v>
      </c>
      <c r="C160" s="825" t="s">
        <v>608</v>
      </c>
      <c r="D160" s="839" t="s">
        <v>609</v>
      </c>
      <c r="E160" s="825" t="s">
        <v>4240</v>
      </c>
      <c r="F160" s="839" t="s">
        <v>4241</v>
      </c>
      <c r="G160" s="825" t="s">
        <v>4252</v>
      </c>
      <c r="H160" s="825" t="s">
        <v>4253</v>
      </c>
      <c r="I160" s="831">
        <v>1.809999942779541</v>
      </c>
      <c r="J160" s="831">
        <v>100</v>
      </c>
      <c r="K160" s="832">
        <v>181</v>
      </c>
    </row>
    <row r="161" spans="1:11" ht="14.45" customHeight="1" x14ac:dyDescent="0.2">
      <c r="A161" s="821" t="s">
        <v>594</v>
      </c>
      <c r="B161" s="822" t="s">
        <v>595</v>
      </c>
      <c r="C161" s="825" t="s">
        <v>608</v>
      </c>
      <c r="D161" s="839" t="s">
        <v>609</v>
      </c>
      <c r="E161" s="825" t="s">
        <v>4254</v>
      </c>
      <c r="F161" s="839" t="s">
        <v>4255</v>
      </c>
      <c r="G161" s="825" t="s">
        <v>4256</v>
      </c>
      <c r="H161" s="825" t="s">
        <v>4257</v>
      </c>
      <c r="I161" s="831">
        <v>15.729999542236328</v>
      </c>
      <c r="J161" s="831">
        <v>50</v>
      </c>
      <c r="K161" s="832">
        <v>786.5</v>
      </c>
    </row>
    <row r="162" spans="1:11" ht="14.45" customHeight="1" x14ac:dyDescent="0.2">
      <c r="A162" s="821" t="s">
        <v>594</v>
      </c>
      <c r="B162" s="822" t="s">
        <v>595</v>
      </c>
      <c r="C162" s="825" t="s">
        <v>608</v>
      </c>
      <c r="D162" s="839" t="s">
        <v>609</v>
      </c>
      <c r="E162" s="825" t="s">
        <v>4254</v>
      </c>
      <c r="F162" s="839" t="s">
        <v>4255</v>
      </c>
      <c r="G162" s="825" t="s">
        <v>4258</v>
      </c>
      <c r="H162" s="825" t="s">
        <v>4259</v>
      </c>
      <c r="I162" s="831">
        <v>0.68249999731779099</v>
      </c>
      <c r="J162" s="831">
        <v>23000</v>
      </c>
      <c r="K162" s="832">
        <v>15880</v>
      </c>
    </row>
    <row r="163" spans="1:11" ht="14.45" customHeight="1" x14ac:dyDescent="0.2">
      <c r="A163" s="821" t="s">
        <v>594</v>
      </c>
      <c r="B163" s="822" t="s">
        <v>595</v>
      </c>
      <c r="C163" s="825" t="s">
        <v>608</v>
      </c>
      <c r="D163" s="839" t="s">
        <v>609</v>
      </c>
      <c r="E163" s="825" t="s">
        <v>4254</v>
      </c>
      <c r="F163" s="839" t="s">
        <v>4255</v>
      </c>
      <c r="G163" s="825" t="s">
        <v>4260</v>
      </c>
      <c r="H163" s="825" t="s">
        <v>4261</v>
      </c>
      <c r="I163" s="831">
        <v>0.70999999841054284</v>
      </c>
      <c r="J163" s="831">
        <v>24600</v>
      </c>
      <c r="K163" s="832">
        <v>17584</v>
      </c>
    </row>
    <row r="164" spans="1:11" ht="14.45" customHeight="1" x14ac:dyDescent="0.2">
      <c r="A164" s="821" t="s">
        <v>594</v>
      </c>
      <c r="B164" s="822" t="s">
        <v>595</v>
      </c>
      <c r="C164" s="825" t="s">
        <v>608</v>
      </c>
      <c r="D164" s="839" t="s">
        <v>609</v>
      </c>
      <c r="E164" s="825" t="s">
        <v>4254</v>
      </c>
      <c r="F164" s="839" t="s">
        <v>4255</v>
      </c>
      <c r="G164" s="825" t="s">
        <v>4262</v>
      </c>
      <c r="H164" s="825" t="s">
        <v>4263</v>
      </c>
      <c r="I164" s="831">
        <v>0.71799999475479126</v>
      </c>
      <c r="J164" s="831">
        <v>9000</v>
      </c>
      <c r="K164" s="832">
        <v>6480</v>
      </c>
    </row>
    <row r="165" spans="1:11" ht="14.45" customHeight="1" x14ac:dyDescent="0.2">
      <c r="A165" s="821" t="s">
        <v>594</v>
      </c>
      <c r="B165" s="822" t="s">
        <v>595</v>
      </c>
      <c r="C165" s="825" t="s">
        <v>608</v>
      </c>
      <c r="D165" s="839" t="s">
        <v>609</v>
      </c>
      <c r="E165" s="825" t="s">
        <v>4254</v>
      </c>
      <c r="F165" s="839" t="s">
        <v>4255</v>
      </c>
      <c r="G165" s="825" t="s">
        <v>4258</v>
      </c>
      <c r="H165" s="825" t="s">
        <v>4264</v>
      </c>
      <c r="I165" s="831">
        <v>1.0166666706403096</v>
      </c>
      <c r="J165" s="831">
        <v>8000</v>
      </c>
      <c r="K165" s="832">
        <v>8310</v>
      </c>
    </row>
    <row r="166" spans="1:11" ht="14.45" customHeight="1" x14ac:dyDescent="0.2">
      <c r="A166" s="821" t="s">
        <v>594</v>
      </c>
      <c r="B166" s="822" t="s">
        <v>595</v>
      </c>
      <c r="C166" s="825" t="s">
        <v>608</v>
      </c>
      <c r="D166" s="839" t="s">
        <v>609</v>
      </c>
      <c r="E166" s="825" t="s">
        <v>4254</v>
      </c>
      <c r="F166" s="839" t="s">
        <v>4255</v>
      </c>
      <c r="G166" s="825" t="s">
        <v>4260</v>
      </c>
      <c r="H166" s="825" t="s">
        <v>4265</v>
      </c>
      <c r="I166" s="831">
        <v>1.1100000143051147</v>
      </c>
      <c r="J166" s="831">
        <v>11600</v>
      </c>
      <c r="K166" s="832">
        <v>12828</v>
      </c>
    </row>
    <row r="167" spans="1:11" ht="14.45" customHeight="1" x14ac:dyDescent="0.2">
      <c r="A167" s="821" t="s">
        <v>594</v>
      </c>
      <c r="B167" s="822" t="s">
        <v>595</v>
      </c>
      <c r="C167" s="825" t="s">
        <v>608</v>
      </c>
      <c r="D167" s="839" t="s">
        <v>609</v>
      </c>
      <c r="E167" s="825" t="s">
        <v>4254</v>
      </c>
      <c r="F167" s="839" t="s">
        <v>4255</v>
      </c>
      <c r="G167" s="825" t="s">
        <v>4262</v>
      </c>
      <c r="H167" s="825" t="s">
        <v>4266</v>
      </c>
      <c r="I167" s="831">
        <v>0.85000002384185791</v>
      </c>
      <c r="J167" s="831">
        <v>2000</v>
      </c>
      <c r="K167" s="832">
        <v>1700</v>
      </c>
    </row>
    <row r="168" spans="1:11" ht="14.45" customHeight="1" x14ac:dyDescent="0.2">
      <c r="A168" s="821" t="s">
        <v>594</v>
      </c>
      <c r="B168" s="822" t="s">
        <v>595</v>
      </c>
      <c r="C168" s="825" t="s">
        <v>608</v>
      </c>
      <c r="D168" s="839" t="s">
        <v>609</v>
      </c>
      <c r="E168" s="825" t="s">
        <v>4267</v>
      </c>
      <c r="F168" s="839" t="s">
        <v>4268</v>
      </c>
      <c r="G168" s="825" t="s">
        <v>4269</v>
      </c>
      <c r="H168" s="825" t="s">
        <v>4270</v>
      </c>
      <c r="I168" s="831">
        <v>289.83999633789063</v>
      </c>
      <c r="J168" s="831">
        <v>10</v>
      </c>
      <c r="K168" s="832">
        <v>2898.429931640625</v>
      </c>
    </row>
    <row r="169" spans="1:11" ht="14.45" customHeight="1" x14ac:dyDescent="0.2">
      <c r="A169" s="821" t="s">
        <v>594</v>
      </c>
      <c r="B169" s="822" t="s">
        <v>595</v>
      </c>
      <c r="C169" s="825" t="s">
        <v>608</v>
      </c>
      <c r="D169" s="839" t="s">
        <v>609</v>
      </c>
      <c r="E169" s="825" t="s">
        <v>4271</v>
      </c>
      <c r="F169" s="839" t="s">
        <v>4272</v>
      </c>
      <c r="G169" s="825" t="s">
        <v>4273</v>
      </c>
      <c r="H169" s="825" t="s">
        <v>4274</v>
      </c>
      <c r="I169" s="831">
        <v>13.189999580383301</v>
      </c>
      <c r="J169" s="831">
        <v>60</v>
      </c>
      <c r="K169" s="832">
        <v>791.4000244140625</v>
      </c>
    </row>
    <row r="170" spans="1:11" ht="14.45" customHeight="1" x14ac:dyDescent="0.2">
      <c r="A170" s="821" t="s">
        <v>594</v>
      </c>
      <c r="B170" s="822" t="s">
        <v>595</v>
      </c>
      <c r="C170" s="825" t="s">
        <v>3932</v>
      </c>
      <c r="D170" s="839" t="s">
        <v>3933</v>
      </c>
      <c r="E170" s="825" t="s">
        <v>4076</v>
      </c>
      <c r="F170" s="839" t="s">
        <v>4077</v>
      </c>
      <c r="G170" s="825" t="s">
        <v>4275</v>
      </c>
      <c r="H170" s="825" t="s">
        <v>4276</v>
      </c>
      <c r="I170" s="831">
        <v>11380.990234375</v>
      </c>
      <c r="J170" s="831">
        <v>4</v>
      </c>
      <c r="K170" s="832">
        <v>45523.9609375</v>
      </c>
    </row>
    <row r="171" spans="1:11" ht="14.45" customHeight="1" x14ac:dyDescent="0.2">
      <c r="A171" s="821" t="s">
        <v>594</v>
      </c>
      <c r="B171" s="822" t="s">
        <v>595</v>
      </c>
      <c r="C171" s="825" t="s">
        <v>3932</v>
      </c>
      <c r="D171" s="839" t="s">
        <v>3933</v>
      </c>
      <c r="E171" s="825" t="s">
        <v>4076</v>
      </c>
      <c r="F171" s="839" t="s">
        <v>4077</v>
      </c>
      <c r="G171" s="825" t="s">
        <v>4277</v>
      </c>
      <c r="H171" s="825" t="s">
        <v>4278</v>
      </c>
      <c r="I171" s="831">
        <v>11380.996744791666</v>
      </c>
      <c r="J171" s="831">
        <v>5</v>
      </c>
      <c r="K171" s="832">
        <v>56904.970703125</v>
      </c>
    </row>
    <row r="172" spans="1:11" ht="14.45" customHeight="1" x14ac:dyDescent="0.2">
      <c r="A172" s="821" t="s">
        <v>594</v>
      </c>
      <c r="B172" s="822" t="s">
        <v>595</v>
      </c>
      <c r="C172" s="825" t="s">
        <v>3932</v>
      </c>
      <c r="D172" s="839" t="s">
        <v>3933</v>
      </c>
      <c r="E172" s="825" t="s">
        <v>4076</v>
      </c>
      <c r="F172" s="839" t="s">
        <v>4077</v>
      </c>
      <c r="G172" s="825" t="s">
        <v>4279</v>
      </c>
      <c r="H172" s="825" t="s">
        <v>4280</v>
      </c>
      <c r="I172" s="831">
        <v>11380.9951171875</v>
      </c>
      <c r="J172" s="831">
        <v>3</v>
      </c>
      <c r="K172" s="832">
        <v>34142.98046875</v>
      </c>
    </row>
    <row r="173" spans="1:11" ht="14.45" customHeight="1" x14ac:dyDescent="0.2">
      <c r="A173" s="821" t="s">
        <v>594</v>
      </c>
      <c r="B173" s="822" t="s">
        <v>595</v>
      </c>
      <c r="C173" s="825" t="s">
        <v>3932</v>
      </c>
      <c r="D173" s="839" t="s">
        <v>3933</v>
      </c>
      <c r="E173" s="825" t="s">
        <v>4076</v>
      </c>
      <c r="F173" s="839" t="s">
        <v>4077</v>
      </c>
      <c r="G173" s="825" t="s">
        <v>4281</v>
      </c>
      <c r="H173" s="825" t="s">
        <v>4282</v>
      </c>
      <c r="I173" s="831">
        <v>13850.990234375</v>
      </c>
      <c r="J173" s="831">
        <v>3</v>
      </c>
      <c r="K173" s="832">
        <v>41552.970703125</v>
      </c>
    </row>
    <row r="174" spans="1:11" ht="14.45" customHeight="1" x14ac:dyDescent="0.2">
      <c r="A174" s="821" t="s">
        <v>594</v>
      </c>
      <c r="B174" s="822" t="s">
        <v>595</v>
      </c>
      <c r="C174" s="825" t="s">
        <v>3932</v>
      </c>
      <c r="D174" s="839" t="s">
        <v>3933</v>
      </c>
      <c r="E174" s="825" t="s">
        <v>4076</v>
      </c>
      <c r="F174" s="839" t="s">
        <v>4077</v>
      </c>
      <c r="G174" s="825" t="s">
        <v>4283</v>
      </c>
      <c r="H174" s="825" t="s">
        <v>4284</v>
      </c>
      <c r="I174" s="831">
        <v>13850.990234375</v>
      </c>
      <c r="J174" s="831">
        <v>5</v>
      </c>
      <c r="K174" s="832">
        <v>69254.951171875</v>
      </c>
    </row>
    <row r="175" spans="1:11" ht="14.45" customHeight="1" x14ac:dyDescent="0.2">
      <c r="A175" s="821" t="s">
        <v>594</v>
      </c>
      <c r="B175" s="822" t="s">
        <v>595</v>
      </c>
      <c r="C175" s="825" t="s">
        <v>3932</v>
      </c>
      <c r="D175" s="839" t="s">
        <v>3933</v>
      </c>
      <c r="E175" s="825" t="s">
        <v>4076</v>
      </c>
      <c r="F175" s="839" t="s">
        <v>4077</v>
      </c>
      <c r="G175" s="825" t="s">
        <v>4285</v>
      </c>
      <c r="H175" s="825" t="s">
        <v>4286</v>
      </c>
      <c r="I175" s="831">
        <v>13850.990234375</v>
      </c>
      <c r="J175" s="831">
        <v>4</v>
      </c>
      <c r="K175" s="832">
        <v>55403.9609375</v>
      </c>
    </row>
    <row r="176" spans="1:11" ht="14.45" customHeight="1" x14ac:dyDescent="0.2">
      <c r="A176" s="821" t="s">
        <v>594</v>
      </c>
      <c r="B176" s="822" t="s">
        <v>595</v>
      </c>
      <c r="C176" s="825" t="s">
        <v>3932</v>
      </c>
      <c r="D176" s="839" t="s">
        <v>3933</v>
      </c>
      <c r="E176" s="825" t="s">
        <v>4076</v>
      </c>
      <c r="F176" s="839" t="s">
        <v>4077</v>
      </c>
      <c r="G176" s="825" t="s">
        <v>4287</v>
      </c>
      <c r="H176" s="825" t="s">
        <v>4288</v>
      </c>
      <c r="I176" s="831">
        <v>66799.8984375</v>
      </c>
      <c r="J176" s="831">
        <v>9</v>
      </c>
      <c r="K176" s="832">
        <v>601199.0859375</v>
      </c>
    </row>
    <row r="177" spans="1:11" ht="14.45" customHeight="1" x14ac:dyDescent="0.2">
      <c r="A177" s="821" t="s">
        <v>594</v>
      </c>
      <c r="B177" s="822" t="s">
        <v>595</v>
      </c>
      <c r="C177" s="825" t="s">
        <v>3932</v>
      </c>
      <c r="D177" s="839" t="s">
        <v>3933</v>
      </c>
      <c r="E177" s="825" t="s">
        <v>4076</v>
      </c>
      <c r="F177" s="839" t="s">
        <v>4077</v>
      </c>
      <c r="G177" s="825" t="s">
        <v>4289</v>
      </c>
      <c r="H177" s="825" t="s">
        <v>4290</v>
      </c>
      <c r="I177" s="831">
        <v>66799.8984375</v>
      </c>
      <c r="J177" s="831">
        <v>7</v>
      </c>
      <c r="K177" s="832">
        <v>467599.2890625</v>
      </c>
    </row>
    <row r="178" spans="1:11" ht="14.45" customHeight="1" x14ac:dyDescent="0.2">
      <c r="A178" s="821" t="s">
        <v>594</v>
      </c>
      <c r="B178" s="822" t="s">
        <v>595</v>
      </c>
      <c r="C178" s="825" t="s">
        <v>3932</v>
      </c>
      <c r="D178" s="839" t="s">
        <v>3933</v>
      </c>
      <c r="E178" s="825" t="s">
        <v>4234</v>
      </c>
      <c r="F178" s="839" t="s">
        <v>4235</v>
      </c>
      <c r="G178" s="825" t="s">
        <v>4291</v>
      </c>
      <c r="H178" s="825" t="s">
        <v>4292</v>
      </c>
      <c r="I178" s="831">
        <v>1652.8599853515625</v>
      </c>
      <c r="J178" s="831">
        <v>10</v>
      </c>
      <c r="K178" s="832">
        <v>16528.599975585938</v>
      </c>
    </row>
    <row r="179" spans="1:11" ht="14.45" customHeight="1" x14ac:dyDescent="0.2">
      <c r="A179" s="821" t="s">
        <v>594</v>
      </c>
      <c r="B179" s="822" t="s">
        <v>595</v>
      </c>
      <c r="C179" s="825" t="s">
        <v>613</v>
      </c>
      <c r="D179" s="839" t="s">
        <v>614</v>
      </c>
      <c r="E179" s="825" t="s">
        <v>3949</v>
      </c>
      <c r="F179" s="839" t="s">
        <v>3950</v>
      </c>
      <c r="G179" s="825" t="s">
        <v>4293</v>
      </c>
      <c r="H179" s="825" t="s">
        <v>4294</v>
      </c>
      <c r="I179" s="831">
        <v>4.0999999046325684</v>
      </c>
      <c r="J179" s="831">
        <v>20</v>
      </c>
      <c r="K179" s="832">
        <v>82</v>
      </c>
    </row>
    <row r="180" spans="1:11" ht="14.45" customHeight="1" x14ac:dyDescent="0.2">
      <c r="A180" s="821" t="s">
        <v>594</v>
      </c>
      <c r="B180" s="822" t="s">
        <v>595</v>
      </c>
      <c r="C180" s="825" t="s">
        <v>613</v>
      </c>
      <c r="D180" s="839" t="s">
        <v>614</v>
      </c>
      <c r="E180" s="825" t="s">
        <v>3949</v>
      </c>
      <c r="F180" s="839" t="s">
        <v>3950</v>
      </c>
      <c r="G180" s="825" t="s">
        <v>3963</v>
      </c>
      <c r="H180" s="825" t="s">
        <v>3964</v>
      </c>
      <c r="I180" s="831">
        <v>6.3399999141693115</v>
      </c>
      <c r="J180" s="831">
        <v>30</v>
      </c>
      <c r="K180" s="832">
        <v>189.30000305175781</v>
      </c>
    </row>
    <row r="181" spans="1:11" ht="14.45" customHeight="1" x14ac:dyDescent="0.2">
      <c r="A181" s="821" t="s">
        <v>594</v>
      </c>
      <c r="B181" s="822" t="s">
        <v>595</v>
      </c>
      <c r="C181" s="825" t="s">
        <v>613</v>
      </c>
      <c r="D181" s="839" t="s">
        <v>614</v>
      </c>
      <c r="E181" s="825" t="s">
        <v>3949</v>
      </c>
      <c r="F181" s="839" t="s">
        <v>3950</v>
      </c>
      <c r="G181" s="825" t="s">
        <v>3965</v>
      </c>
      <c r="H181" s="825" t="s">
        <v>3966</v>
      </c>
      <c r="I181" s="831">
        <v>0.98500001430511475</v>
      </c>
      <c r="J181" s="831">
        <v>200</v>
      </c>
      <c r="K181" s="832">
        <v>197</v>
      </c>
    </row>
    <row r="182" spans="1:11" ht="14.45" customHeight="1" x14ac:dyDescent="0.2">
      <c r="A182" s="821" t="s">
        <v>594</v>
      </c>
      <c r="B182" s="822" t="s">
        <v>595</v>
      </c>
      <c r="C182" s="825" t="s">
        <v>613</v>
      </c>
      <c r="D182" s="839" t="s">
        <v>614</v>
      </c>
      <c r="E182" s="825" t="s">
        <v>3949</v>
      </c>
      <c r="F182" s="839" t="s">
        <v>3950</v>
      </c>
      <c r="G182" s="825" t="s">
        <v>3967</v>
      </c>
      <c r="H182" s="825" t="s">
        <v>3968</v>
      </c>
      <c r="I182" s="831">
        <v>1.4800000190734863</v>
      </c>
      <c r="J182" s="831">
        <v>140</v>
      </c>
      <c r="K182" s="832">
        <v>207.20000076293945</v>
      </c>
    </row>
    <row r="183" spans="1:11" ht="14.45" customHeight="1" x14ac:dyDescent="0.2">
      <c r="A183" s="821" t="s">
        <v>594</v>
      </c>
      <c r="B183" s="822" t="s">
        <v>595</v>
      </c>
      <c r="C183" s="825" t="s">
        <v>613</v>
      </c>
      <c r="D183" s="839" t="s">
        <v>614</v>
      </c>
      <c r="E183" s="825" t="s">
        <v>3949</v>
      </c>
      <c r="F183" s="839" t="s">
        <v>3950</v>
      </c>
      <c r="G183" s="825" t="s">
        <v>3969</v>
      </c>
      <c r="H183" s="825" t="s">
        <v>3970</v>
      </c>
      <c r="I183" s="831">
        <v>0.4699999988079071</v>
      </c>
      <c r="J183" s="831">
        <v>100</v>
      </c>
      <c r="K183" s="832">
        <v>47</v>
      </c>
    </row>
    <row r="184" spans="1:11" ht="14.45" customHeight="1" x14ac:dyDescent="0.2">
      <c r="A184" s="821" t="s">
        <v>594</v>
      </c>
      <c r="B184" s="822" t="s">
        <v>595</v>
      </c>
      <c r="C184" s="825" t="s">
        <v>613</v>
      </c>
      <c r="D184" s="839" t="s">
        <v>614</v>
      </c>
      <c r="E184" s="825" t="s">
        <v>3949</v>
      </c>
      <c r="F184" s="839" t="s">
        <v>3950</v>
      </c>
      <c r="G184" s="825" t="s">
        <v>3971</v>
      </c>
      <c r="H184" s="825" t="s">
        <v>3972</v>
      </c>
      <c r="I184" s="831">
        <v>1.1699999570846558</v>
      </c>
      <c r="J184" s="831">
        <v>50</v>
      </c>
      <c r="K184" s="832">
        <v>58.5</v>
      </c>
    </row>
    <row r="185" spans="1:11" ht="14.45" customHeight="1" x14ac:dyDescent="0.2">
      <c r="A185" s="821" t="s">
        <v>594</v>
      </c>
      <c r="B185" s="822" t="s">
        <v>595</v>
      </c>
      <c r="C185" s="825" t="s">
        <v>613</v>
      </c>
      <c r="D185" s="839" t="s">
        <v>614</v>
      </c>
      <c r="E185" s="825" t="s">
        <v>3949</v>
      </c>
      <c r="F185" s="839" t="s">
        <v>3950</v>
      </c>
      <c r="G185" s="825" t="s">
        <v>3975</v>
      </c>
      <c r="H185" s="825" t="s">
        <v>3976</v>
      </c>
      <c r="I185" s="831">
        <v>428.48001098632813</v>
      </c>
      <c r="J185" s="831">
        <v>1</v>
      </c>
      <c r="K185" s="832">
        <v>428.48001098632813</v>
      </c>
    </row>
    <row r="186" spans="1:11" ht="14.45" customHeight="1" x14ac:dyDescent="0.2">
      <c r="A186" s="821" t="s">
        <v>594</v>
      </c>
      <c r="B186" s="822" t="s">
        <v>595</v>
      </c>
      <c r="C186" s="825" t="s">
        <v>613</v>
      </c>
      <c r="D186" s="839" t="s">
        <v>614</v>
      </c>
      <c r="E186" s="825" t="s">
        <v>3949</v>
      </c>
      <c r="F186" s="839" t="s">
        <v>3950</v>
      </c>
      <c r="G186" s="825" t="s">
        <v>3981</v>
      </c>
      <c r="H186" s="825" t="s">
        <v>3982</v>
      </c>
      <c r="I186" s="831">
        <v>34.040000915527344</v>
      </c>
      <c r="J186" s="831">
        <v>10</v>
      </c>
      <c r="K186" s="832">
        <v>340.39999389648438</v>
      </c>
    </row>
    <row r="187" spans="1:11" ht="14.45" customHeight="1" x14ac:dyDescent="0.2">
      <c r="A187" s="821" t="s">
        <v>594</v>
      </c>
      <c r="B187" s="822" t="s">
        <v>595</v>
      </c>
      <c r="C187" s="825" t="s">
        <v>613</v>
      </c>
      <c r="D187" s="839" t="s">
        <v>614</v>
      </c>
      <c r="E187" s="825" t="s">
        <v>3949</v>
      </c>
      <c r="F187" s="839" t="s">
        <v>3950</v>
      </c>
      <c r="G187" s="825" t="s">
        <v>3985</v>
      </c>
      <c r="H187" s="825" t="s">
        <v>3986</v>
      </c>
      <c r="I187" s="831">
        <v>766.6400146484375</v>
      </c>
      <c r="J187" s="831">
        <v>1</v>
      </c>
      <c r="K187" s="832">
        <v>766.6400146484375</v>
      </c>
    </row>
    <row r="188" spans="1:11" ht="14.45" customHeight="1" x14ac:dyDescent="0.2">
      <c r="A188" s="821" t="s">
        <v>594</v>
      </c>
      <c r="B188" s="822" t="s">
        <v>595</v>
      </c>
      <c r="C188" s="825" t="s">
        <v>613</v>
      </c>
      <c r="D188" s="839" t="s">
        <v>614</v>
      </c>
      <c r="E188" s="825" t="s">
        <v>3949</v>
      </c>
      <c r="F188" s="839" t="s">
        <v>3950</v>
      </c>
      <c r="G188" s="825" t="s">
        <v>3993</v>
      </c>
      <c r="H188" s="825" t="s">
        <v>3994</v>
      </c>
      <c r="I188" s="831">
        <v>30.176666895548504</v>
      </c>
      <c r="J188" s="831">
        <v>75</v>
      </c>
      <c r="K188" s="832">
        <v>2263.25</v>
      </c>
    </row>
    <row r="189" spans="1:11" ht="14.45" customHeight="1" x14ac:dyDescent="0.2">
      <c r="A189" s="821" t="s">
        <v>594</v>
      </c>
      <c r="B189" s="822" t="s">
        <v>595</v>
      </c>
      <c r="C189" s="825" t="s">
        <v>613</v>
      </c>
      <c r="D189" s="839" t="s">
        <v>614</v>
      </c>
      <c r="E189" s="825" t="s">
        <v>3949</v>
      </c>
      <c r="F189" s="839" t="s">
        <v>3950</v>
      </c>
      <c r="G189" s="825" t="s">
        <v>4295</v>
      </c>
      <c r="H189" s="825" t="s">
        <v>4296</v>
      </c>
      <c r="I189" s="831">
        <v>2.880000114440918</v>
      </c>
      <c r="J189" s="831">
        <v>50</v>
      </c>
      <c r="K189" s="832">
        <v>144</v>
      </c>
    </row>
    <row r="190" spans="1:11" ht="14.45" customHeight="1" x14ac:dyDescent="0.2">
      <c r="A190" s="821" t="s">
        <v>594</v>
      </c>
      <c r="B190" s="822" t="s">
        <v>595</v>
      </c>
      <c r="C190" s="825" t="s">
        <v>613</v>
      </c>
      <c r="D190" s="839" t="s">
        <v>614</v>
      </c>
      <c r="E190" s="825" t="s">
        <v>3949</v>
      </c>
      <c r="F190" s="839" t="s">
        <v>3950</v>
      </c>
      <c r="G190" s="825" t="s">
        <v>4007</v>
      </c>
      <c r="H190" s="825" t="s">
        <v>4008</v>
      </c>
      <c r="I190" s="831">
        <v>214.58000183105469</v>
      </c>
      <c r="J190" s="831">
        <v>4</v>
      </c>
      <c r="K190" s="832">
        <v>858.32000732421875</v>
      </c>
    </row>
    <row r="191" spans="1:11" ht="14.45" customHeight="1" x14ac:dyDescent="0.2">
      <c r="A191" s="821" t="s">
        <v>594</v>
      </c>
      <c r="B191" s="822" t="s">
        <v>595</v>
      </c>
      <c r="C191" s="825" t="s">
        <v>613</v>
      </c>
      <c r="D191" s="839" t="s">
        <v>614</v>
      </c>
      <c r="E191" s="825" t="s">
        <v>3949</v>
      </c>
      <c r="F191" s="839" t="s">
        <v>3950</v>
      </c>
      <c r="G191" s="825" t="s">
        <v>4011</v>
      </c>
      <c r="H191" s="825" t="s">
        <v>4012</v>
      </c>
      <c r="I191" s="831">
        <v>124.19999694824219</v>
      </c>
      <c r="J191" s="831">
        <v>15</v>
      </c>
      <c r="K191" s="832">
        <v>1863</v>
      </c>
    </row>
    <row r="192" spans="1:11" ht="14.45" customHeight="1" x14ac:dyDescent="0.2">
      <c r="A192" s="821" t="s">
        <v>594</v>
      </c>
      <c r="B192" s="822" t="s">
        <v>595</v>
      </c>
      <c r="C192" s="825" t="s">
        <v>613</v>
      </c>
      <c r="D192" s="839" t="s">
        <v>614</v>
      </c>
      <c r="E192" s="825" t="s">
        <v>3949</v>
      </c>
      <c r="F192" s="839" t="s">
        <v>3950</v>
      </c>
      <c r="G192" s="825" t="s">
        <v>4297</v>
      </c>
      <c r="H192" s="825" t="s">
        <v>4298</v>
      </c>
      <c r="I192" s="831">
        <v>26.020000457763672</v>
      </c>
      <c r="J192" s="831">
        <v>100</v>
      </c>
      <c r="K192" s="832">
        <v>2601.510009765625</v>
      </c>
    </row>
    <row r="193" spans="1:11" ht="14.45" customHeight="1" x14ac:dyDescent="0.2">
      <c r="A193" s="821" t="s">
        <v>594</v>
      </c>
      <c r="B193" s="822" t="s">
        <v>595</v>
      </c>
      <c r="C193" s="825" t="s">
        <v>613</v>
      </c>
      <c r="D193" s="839" t="s">
        <v>614</v>
      </c>
      <c r="E193" s="825" t="s">
        <v>3949</v>
      </c>
      <c r="F193" s="839" t="s">
        <v>3950</v>
      </c>
      <c r="G193" s="825" t="s">
        <v>4299</v>
      </c>
      <c r="H193" s="825" t="s">
        <v>4300</v>
      </c>
      <c r="I193" s="831">
        <v>21.200000762939453</v>
      </c>
      <c r="J193" s="831">
        <v>20</v>
      </c>
      <c r="K193" s="832">
        <v>424.08999633789063</v>
      </c>
    </row>
    <row r="194" spans="1:11" ht="14.45" customHeight="1" x14ac:dyDescent="0.2">
      <c r="A194" s="821" t="s">
        <v>594</v>
      </c>
      <c r="B194" s="822" t="s">
        <v>595</v>
      </c>
      <c r="C194" s="825" t="s">
        <v>613</v>
      </c>
      <c r="D194" s="839" t="s">
        <v>614</v>
      </c>
      <c r="E194" s="825" t="s">
        <v>3949</v>
      </c>
      <c r="F194" s="839" t="s">
        <v>3950</v>
      </c>
      <c r="G194" s="825" t="s">
        <v>4301</v>
      </c>
      <c r="H194" s="825" t="s">
        <v>4302</v>
      </c>
      <c r="I194" s="831">
        <v>61.560001373291016</v>
      </c>
      <c r="J194" s="831">
        <v>5</v>
      </c>
      <c r="K194" s="832">
        <v>307.79998779296875</v>
      </c>
    </row>
    <row r="195" spans="1:11" ht="14.45" customHeight="1" x14ac:dyDescent="0.2">
      <c r="A195" s="821" t="s">
        <v>594</v>
      </c>
      <c r="B195" s="822" t="s">
        <v>595</v>
      </c>
      <c r="C195" s="825" t="s">
        <v>613</v>
      </c>
      <c r="D195" s="839" t="s">
        <v>614</v>
      </c>
      <c r="E195" s="825" t="s">
        <v>3949</v>
      </c>
      <c r="F195" s="839" t="s">
        <v>3950</v>
      </c>
      <c r="G195" s="825" t="s">
        <v>4023</v>
      </c>
      <c r="H195" s="825" t="s">
        <v>4024</v>
      </c>
      <c r="I195" s="831">
        <v>0.86000001430511475</v>
      </c>
      <c r="J195" s="831">
        <v>100</v>
      </c>
      <c r="K195" s="832">
        <v>86</v>
      </c>
    </row>
    <row r="196" spans="1:11" ht="14.45" customHeight="1" x14ac:dyDescent="0.2">
      <c r="A196" s="821" t="s">
        <v>594</v>
      </c>
      <c r="B196" s="822" t="s">
        <v>595</v>
      </c>
      <c r="C196" s="825" t="s">
        <v>613</v>
      </c>
      <c r="D196" s="839" t="s">
        <v>614</v>
      </c>
      <c r="E196" s="825" t="s">
        <v>3949</v>
      </c>
      <c r="F196" s="839" t="s">
        <v>3950</v>
      </c>
      <c r="G196" s="825" t="s">
        <v>4025</v>
      </c>
      <c r="H196" s="825" t="s">
        <v>4026</v>
      </c>
      <c r="I196" s="831">
        <v>1.5199999809265137</v>
      </c>
      <c r="J196" s="831">
        <v>50</v>
      </c>
      <c r="K196" s="832">
        <v>76</v>
      </c>
    </row>
    <row r="197" spans="1:11" ht="14.45" customHeight="1" x14ac:dyDescent="0.2">
      <c r="A197" s="821" t="s">
        <v>594</v>
      </c>
      <c r="B197" s="822" t="s">
        <v>595</v>
      </c>
      <c r="C197" s="825" t="s">
        <v>613</v>
      </c>
      <c r="D197" s="839" t="s">
        <v>614</v>
      </c>
      <c r="E197" s="825" t="s">
        <v>3949</v>
      </c>
      <c r="F197" s="839" t="s">
        <v>3950</v>
      </c>
      <c r="G197" s="825" t="s">
        <v>4027</v>
      </c>
      <c r="H197" s="825" t="s">
        <v>4028</v>
      </c>
      <c r="I197" s="831">
        <v>2.059999942779541</v>
      </c>
      <c r="J197" s="831">
        <v>100</v>
      </c>
      <c r="K197" s="832">
        <v>206</v>
      </c>
    </row>
    <row r="198" spans="1:11" ht="14.45" customHeight="1" x14ac:dyDescent="0.2">
      <c r="A198" s="821" t="s">
        <v>594</v>
      </c>
      <c r="B198" s="822" t="s">
        <v>595</v>
      </c>
      <c r="C198" s="825" t="s">
        <v>613</v>
      </c>
      <c r="D198" s="839" t="s">
        <v>614</v>
      </c>
      <c r="E198" s="825" t="s">
        <v>3949</v>
      </c>
      <c r="F198" s="839" t="s">
        <v>3950</v>
      </c>
      <c r="G198" s="825" t="s">
        <v>4029</v>
      </c>
      <c r="H198" s="825" t="s">
        <v>4030</v>
      </c>
      <c r="I198" s="831">
        <v>3.3599998950958252</v>
      </c>
      <c r="J198" s="831">
        <v>100</v>
      </c>
      <c r="K198" s="832">
        <v>336</v>
      </c>
    </row>
    <row r="199" spans="1:11" ht="14.45" customHeight="1" x14ac:dyDescent="0.2">
      <c r="A199" s="821" t="s">
        <v>594</v>
      </c>
      <c r="B199" s="822" t="s">
        <v>595</v>
      </c>
      <c r="C199" s="825" t="s">
        <v>613</v>
      </c>
      <c r="D199" s="839" t="s">
        <v>614</v>
      </c>
      <c r="E199" s="825" t="s">
        <v>3949</v>
      </c>
      <c r="F199" s="839" t="s">
        <v>3950</v>
      </c>
      <c r="G199" s="825" t="s">
        <v>4031</v>
      </c>
      <c r="H199" s="825" t="s">
        <v>4032</v>
      </c>
      <c r="I199" s="831">
        <v>5.875</v>
      </c>
      <c r="J199" s="831">
        <v>100</v>
      </c>
      <c r="K199" s="832">
        <v>587.5</v>
      </c>
    </row>
    <row r="200" spans="1:11" ht="14.45" customHeight="1" x14ac:dyDescent="0.2">
      <c r="A200" s="821" t="s">
        <v>594</v>
      </c>
      <c r="B200" s="822" t="s">
        <v>595</v>
      </c>
      <c r="C200" s="825" t="s">
        <v>613</v>
      </c>
      <c r="D200" s="839" t="s">
        <v>614</v>
      </c>
      <c r="E200" s="825" t="s">
        <v>3949</v>
      </c>
      <c r="F200" s="839" t="s">
        <v>3950</v>
      </c>
      <c r="G200" s="825" t="s">
        <v>4045</v>
      </c>
      <c r="H200" s="825" t="s">
        <v>4046</v>
      </c>
      <c r="I200" s="831">
        <v>19.319999694824219</v>
      </c>
      <c r="J200" s="831">
        <v>24</v>
      </c>
      <c r="K200" s="832">
        <v>463.67999267578125</v>
      </c>
    </row>
    <row r="201" spans="1:11" ht="14.45" customHeight="1" x14ac:dyDescent="0.2">
      <c r="A201" s="821" t="s">
        <v>594</v>
      </c>
      <c r="B201" s="822" t="s">
        <v>595</v>
      </c>
      <c r="C201" s="825" t="s">
        <v>613</v>
      </c>
      <c r="D201" s="839" t="s">
        <v>614</v>
      </c>
      <c r="E201" s="825" t="s">
        <v>3949</v>
      </c>
      <c r="F201" s="839" t="s">
        <v>3950</v>
      </c>
      <c r="G201" s="825" t="s">
        <v>4070</v>
      </c>
      <c r="H201" s="825" t="s">
        <v>4071</v>
      </c>
      <c r="I201" s="831">
        <v>0.72333333889643348</v>
      </c>
      <c r="J201" s="831">
        <v>730</v>
      </c>
      <c r="K201" s="832">
        <v>537.10000038146973</v>
      </c>
    </row>
    <row r="202" spans="1:11" ht="14.45" customHeight="1" x14ac:dyDescent="0.2">
      <c r="A202" s="821" t="s">
        <v>594</v>
      </c>
      <c r="B202" s="822" t="s">
        <v>595</v>
      </c>
      <c r="C202" s="825" t="s">
        <v>613</v>
      </c>
      <c r="D202" s="839" t="s">
        <v>614</v>
      </c>
      <c r="E202" s="825" t="s">
        <v>3949</v>
      </c>
      <c r="F202" s="839" t="s">
        <v>3950</v>
      </c>
      <c r="G202" s="825" t="s">
        <v>4072</v>
      </c>
      <c r="H202" s="825" t="s">
        <v>4073</v>
      </c>
      <c r="I202" s="831">
        <v>30.965000152587891</v>
      </c>
      <c r="J202" s="831">
        <v>2</v>
      </c>
      <c r="K202" s="832">
        <v>61.930000305175781</v>
      </c>
    </row>
    <row r="203" spans="1:11" ht="14.45" customHeight="1" x14ac:dyDescent="0.2">
      <c r="A203" s="821" t="s">
        <v>594</v>
      </c>
      <c r="B203" s="822" t="s">
        <v>595</v>
      </c>
      <c r="C203" s="825" t="s">
        <v>613</v>
      </c>
      <c r="D203" s="839" t="s">
        <v>614</v>
      </c>
      <c r="E203" s="825" t="s">
        <v>3949</v>
      </c>
      <c r="F203" s="839" t="s">
        <v>3950</v>
      </c>
      <c r="G203" s="825" t="s">
        <v>4074</v>
      </c>
      <c r="H203" s="825" t="s">
        <v>4075</v>
      </c>
      <c r="I203" s="831">
        <v>30.509000205993651</v>
      </c>
      <c r="J203" s="831">
        <v>73</v>
      </c>
      <c r="K203" s="832">
        <v>2227.0599822998047</v>
      </c>
    </row>
    <row r="204" spans="1:11" ht="14.45" customHeight="1" x14ac:dyDescent="0.2">
      <c r="A204" s="821" t="s">
        <v>594</v>
      </c>
      <c r="B204" s="822" t="s">
        <v>595</v>
      </c>
      <c r="C204" s="825" t="s">
        <v>613</v>
      </c>
      <c r="D204" s="839" t="s">
        <v>614</v>
      </c>
      <c r="E204" s="825" t="s">
        <v>4076</v>
      </c>
      <c r="F204" s="839" t="s">
        <v>4077</v>
      </c>
      <c r="G204" s="825" t="s">
        <v>4088</v>
      </c>
      <c r="H204" s="825" t="s">
        <v>4089</v>
      </c>
      <c r="I204" s="831">
        <v>1.0999999754130841E-2</v>
      </c>
      <c r="J204" s="831">
        <v>650</v>
      </c>
      <c r="K204" s="832">
        <v>6.7000000178813934</v>
      </c>
    </row>
    <row r="205" spans="1:11" ht="14.45" customHeight="1" x14ac:dyDescent="0.2">
      <c r="A205" s="821" t="s">
        <v>594</v>
      </c>
      <c r="B205" s="822" t="s">
        <v>595</v>
      </c>
      <c r="C205" s="825" t="s">
        <v>613</v>
      </c>
      <c r="D205" s="839" t="s">
        <v>614</v>
      </c>
      <c r="E205" s="825" t="s">
        <v>4076</v>
      </c>
      <c r="F205" s="839" t="s">
        <v>4077</v>
      </c>
      <c r="G205" s="825" t="s">
        <v>4092</v>
      </c>
      <c r="H205" s="825" t="s">
        <v>4093</v>
      </c>
      <c r="I205" s="831">
        <v>4.3600001335144043</v>
      </c>
      <c r="J205" s="831">
        <v>300</v>
      </c>
      <c r="K205" s="832">
        <v>1306.800048828125</v>
      </c>
    </row>
    <row r="206" spans="1:11" ht="14.45" customHeight="1" x14ac:dyDescent="0.2">
      <c r="A206" s="821" t="s">
        <v>594</v>
      </c>
      <c r="B206" s="822" t="s">
        <v>595</v>
      </c>
      <c r="C206" s="825" t="s">
        <v>613</v>
      </c>
      <c r="D206" s="839" t="s">
        <v>614</v>
      </c>
      <c r="E206" s="825" t="s">
        <v>4076</v>
      </c>
      <c r="F206" s="839" t="s">
        <v>4077</v>
      </c>
      <c r="G206" s="825" t="s">
        <v>4303</v>
      </c>
      <c r="H206" s="825" t="s">
        <v>4304</v>
      </c>
      <c r="I206" s="831">
        <v>17.979999542236328</v>
      </c>
      <c r="J206" s="831">
        <v>50</v>
      </c>
      <c r="K206" s="832">
        <v>899.00001525878906</v>
      </c>
    </row>
    <row r="207" spans="1:11" ht="14.45" customHeight="1" x14ac:dyDescent="0.2">
      <c r="A207" s="821" t="s">
        <v>594</v>
      </c>
      <c r="B207" s="822" t="s">
        <v>595</v>
      </c>
      <c r="C207" s="825" t="s">
        <v>613</v>
      </c>
      <c r="D207" s="839" t="s">
        <v>614</v>
      </c>
      <c r="E207" s="825" t="s">
        <v>4076</v>
      </c>
      <c r="F207" s="839" t="s">
        <v>4077</v>
      </c>
      <c r="G207" s="825" t="s">
        <v>4305</v>
      </c>
      <c r="H207" s="825" t="s">
        <v>4306</v>
      </c>
      <c r="I207" s="831">
        <v>3.1500000953674316</v>
      </c>
      <c r="J207" s="831">
        <v>19</v>
      </c>
      <c r="K207" s="832">
        <v>59.850000381469727</v>
      </c>
    </row>
    <row r="208" spans="1:11" ht="14.45" customHeight="1" x14ac:dyDescent="0.2">
      <c r="A208" s="821" t="s">
        <v>594</v>
      </c>
      <c r="B208" s="822" t="s">
        <v>595</v>
      </c>
      <c r="C208" s="825" t="s">
        <v>613</v>
      </c>
      <c r="D208" s="839" t="s">
        <v>614</v>
      </c>
      <c r="E208" s="825" t="s">
        <v>4076</v>
      </c>
      <c r="F208" s="839" t="s">
        <v>4077</v>
      </c>
      <c r="G208" s="825" t="s">
        <v>4140</v>
      </c>
      <c r="H208" s="825" t="s">
        <v>4141</v>
      </c>
      <c r="I208" s="831">
        <v>11.736666361490885</v>
      </c>
      <c r="J208" s="831">
        <v>9</v>
      </c>
      <c r="K208" s="832">
        <v>105.63000106811523</v>
      </c>
    </row>
    <row r="209" spans="1:11" ht="14.45" customHeight="1" x14ac:dyDescent="0.2">
      <c r="A209" s="821" t="s">
        <v>594</v>
      </c>
      <c r="B209" s="822" t="s">
        <v>595</v>
      </c>
      <c r="C209" s="825" t="s">
        <v>613</v>
      </c>
      <c r="D209" s="839" t="s">
        <v>614</v>
      </c>
      <c r="E209" s="825" t="s">
        <v>4076</v>
      </c>
      <c r="F209" s="839" t="s">
        <v>4077</v>
      </c>
      <c r="G209" s="825" t="s">
        <v>4140</v>
      </c>
      <c r="H209" s="825" t="s">
        <v>4142</v>
      </c>
      <c r="I209" s="831">
        <v>11.729999542236328</v>
      </c>
      <c r="J209" s="831">
        <v>9</v>
      </c>
      <c r="K209" s="832">
        <v>105.56999969482422</v>
      </c>
    </row>
    <row r="210" spans="1:11" ht="14.45" customHeight="1" x14ac:dyDescent="0.2">
      <c r="A210" s="821" t="s">
        <v>594</v>
      </c>
      <c r="B210" s="822" t="s">
        <v>595</v>
      </c>
      <c r="C210" s="825" t="s">
        <v>613</v>
      </c>
      <c r="D210" s="839" t="s">
        <v>614</v>
      </c>
      <c r="E210" s="825" t="s">
        <v>4076</v>
      </c>
      <c r="F210" s="839" t="s">
        <v>4077</v>
      </c>
      <c r="G210" s="825" t="s">
        <v>4143</v>
      </c>
      <c r="H210" s="825" t="s">
        <v>4144</v>
      </c>
      <c r="I210" s="831">
        <v>13.310000419616699</v>
      </c>
      <c r="J210" s="831">
        <v>3</v>
      </c>
      <c r="K210" s="832">
        <v>39.930000305175781</v>
      </c>
    </row>
    <row r="211" spans="1:11" ht="14.45" customHeight="1" x14ac:dyDescent="0.2">
      <c r="A211" s="821" t="s">
        <v>594</v>
      </c>
      <c r="B211" s="822" t="s">
        <v>595</v>
      </c>
      <c r="C211" s="825" t="s">
        <v>613</v>
      </c>
      <c r="D211" s="839" t="s">
        <v>614</v>
      </c>
      <c r="E211" s="825" t="s">
        <v>4076</v>
      </c>
      <c r="F211" s="839" t="s">
        <v>4077</v>
      </c>
      <c r="G211" s="825" t="s">
        <v>4149</v>
      </c>
      <c r="H211" s="825" t="s">
        <v>4150</v>
      </c>
      <c r="I211" s="831">
        <v>1.5</v>
      </c>
      <c r="J211" s="831">
        <v>140</v>
      </c>
      <c r="K211" s="832">
        <v>210</v>
      </c>
    </row>
    <row r="212" spans="1:11" ht="14.45" customHeight="1" x14ac:dyDescent="0.2">
      <c r="A212" s="821" t="s">
        <v>594</v>
      </c>
      <c r="B212" s="822" t="s">
        <v>595</v>
      </c>
      <c r="C212" s="825" t="s">
        <v>613</v>
      </c>
      <c r="D212" s="839" t="s">
        <v>614</v>
      </c>
      <c r="E212" s="825" t="s">
        <v>4076</v>
      </c>
      <c r="F212" s="839" t="s">
        <v>4077</v>
      </c>
      <c r="G212" s="825" t="s">
        <v>4151</v>
      </c>
      <c r="H212" s="825" t="s">
        <v>4152</v>
      </c>
      <c r="I212" s="831">
        <v>9.1999998092651367</v>
      </c>
      <c r="J212" s="831">
        <v>250</v>
      </c>
      <c r="K212" s="832">
        <v>2300</v>
      </c>
    </row>
    <row r="213" spans="1:11" ht="14.45" customHeight="1" x14ac:dyDescent="0.2">
      <c r="A213" s="821" t="s">
        <v>594</v>
      </c>
      <c r="B213" s="822" t="s">
        <v>595</v>
      </c>
      <c r="C213" s="825" t="s">
        <v>613</v>
      </c>
      <c r="D213" s="839" t="s">
        <v>614</v>
      </c>
      <c r="E213" s="825" t="s">
        <v>4076</v>
      </c>
      <c r="F213" s="839" t="s">
        <v>4077</v>
      </c>
      <c r="G213" s="825" t="s">
        <v>4157</v>
      </c>
      <c r="H213" s="825" t="s">
        <v>4158</v>
      </c>
      <c r="I213" s="831">
        <v>172.5</v>
      </c>
      <c r="J213" s="831">
        <v>2</v>
      </c>
      <c r="K213" s="832">
        <v>345</v>
      </c>
    </row>
    <row r="214" spans="1:11" ht="14.45" customHeight="1" x14ac:dyDescent="0.2">
      <c r="A214" s="821" t="s">
        <v>594</v>
      </c>
      <c r="B214" s="822" t="s">
        <v>595</v>
      </c>
      <c r="C214" s="825" t="s">
        <v>613</v>
      </c>
      <c r="D214" s="839" t="s">
        <v>614</v>
      </c>
      <c r="E214" s="825" t="s">
        <v>4076</v>
      </c>
      <c r="F214" s="839" t="s">
        <v>4077</v>
      </c>
      <c r="G214" s="825" t="s">
        <v>4179</v>
      </c>
      <c r="H214" s="825" t="s">
        <v>4180</v>
      </c>
      <c r="I214" s="831">
        <v>0.5899999737739563</v>
      </c>
      <c r="J214" s="831">
        <v>100</v>
      </c>
      <c r="K214" s="832">
        <v>59</v>
      </c>
    </row>
    <row r="215" spans="1:11" ht="14.45" customHeight="1" x14ac:dyDescent="0.2">
      <c r="A215" s="821" t="s">
        <v>594</v>
      </c>
      <c r="B215" s="822" t="s">
        <v>595</v>
      </c>
      <c r="C215" s="825" t="s">
        <v>613</v>
      </c>
      <c r="D215" s="839" t="s">
        <v>614</v>
      </c>
      <c r="E215" s="825" t="s">
        <v>4076</v>
      </c>
      <c r="F215" s="839" t="s">
        <v>4077</v>
      </c>
      <c r="G215" s="825" t="s">
        <v>4207</v>
      </c>
      <c r="H215" s="825" t="s">
        <v>4208</v>
      </c>
      <c r="I215" s="831">
        <v>10.890000343322754</v>
      </c>
      <c r="J215" s="831">
        <v>1</v>
      </c>
      <c r="K215" s="832">
        <v>10.890000343322754</v>
      </c>
    </row>
    <row r="216" spans="1:11" ht="14.45" customHeight="1" x14ac:dyDescent="0.2">
      <c r="A216" s="821" t="s">
        <v>594</v>
      </c>
      <c r="B216" s="822" t="s">
        <v>595</v>
      </c>
      <c r="C216" s="825" t="s">
        <v>613</v>
      </c>
      <c r="D216" s="839" t="s">
        <v>614</v>
      </c>
      <c r="E216" s="825" t="s">
        <v>4076</v>
      </c>
      <c r="F216" s="839" t="s">
        <v>4077</v>
      </c>
      <c r="G216" s="825" t="s">
        <v>4211</v>
      </c>
      <c r="H216" s="825" t="s">
        <v>4212</v>
      </c>
      <c r="I216" s="831">
        <v>1.9844444592793782</v>
      </c>
      <c r="J216" s="831">
        <v>650</v>
      </c>
      <c r="K216" s="832">
        <v>1290</v>
      </c>
    </row>
    <row r="217" spans="1:11" ht="14.45" customHeight="1" x14ac:dyDescent="0.2">
      <c r="A217" s="821" t="s">
        <v>594</v>
      </c>
      <c r="B217" s="822" t="s">
        <v>595</v>
      </c>
      <c r="C217" s="825" t="s">
        <v>613</v>
      </c>
      <c r="D217" s="839" t="s">
        <v>614</v>
      </c>
      <c r="E217" s="825" t="s">
        <v>4076</v>
      </c>
      <c r="F217" s="839" t="s">
        <v>4077</v>
      </c>
      <c r="G217" s="825" t="s">
        <v>4213</v>
      </c>
      <c r="H217" s="825" t="s">
        <v>4214</v>
      </c>
      <c r="I217" s="831">
        <v>2.0444444020589194</v>
      </c>
      <c r="J217" s="831">
        <v>550</v>
      </c>
      <c r="K217" s="832">
        <v>1124.5</v>
      </c>
    </row>
    <row r="218" spans="1:11" ht="14.45" customHeight="1" x14ac:dyDescent="0.2">
      <c r="A218" s="821" t="s">
        <v>594</v>
      </c>
      <c r="B218" s="822" t="s">
        <v>595</v>
      </c>
      <c r="C218" s="825" t="s">
        <v>613</v>
      </c>
      <c r="D218" s="839" t="s">
        <v>614</v>
      </c>
      <c r="E218" s="825" t="s">
        <v>4076</v>
      </c>
      <c r="F218" s="839" t="s">
        <v>4077</v>
      </c>
      <c r="G218" s="825" t="s">
        <v>4219</v>
      </c>
      <c r="H218" s="825" t="s">
        <v>4220</v>
      </c>
      <c r="I218" s="831">
        <v>1.9257142373493739</v>
      </c>
      <c r="J218" s="831">
        <v>400</v>
      </c>
      <c r="K218" s="832">
        <v>770</v>
      </c>
    </row>
    <row r="219" spans="1:11" ht="14.45" customHeight="1" x14ac:dyDescent="0.2">
      <c r="A219" s="821" t="s">
        <v>594</v>
      </c>
      <c r="B219" s="822" t="s">
        <v>595</v>
      </c>
      <c r="C219" s="825" t="s">
        <v>613</v>
      </c>
      <c r="D219" s="839" t="s">
        <v>614</v>
      </c>
      <c r="E219" s="825" t="s">
        <v>4076</v>
      </c>
      <c r="F219" s="839" t="s">
        <v>4077</v>
      </c>
      <c r="G219" s="825" t="s">
        <v>4221</v>
      </c>
      <c r="H219" s="825" t="s">
        <v>4222</v>
      </c>
      <c r="I219" s="831">
        <v>2.8154544613578101</v>
      </c>
      <c r="J219" s="831">
        <v>700</v>
      </c>
      <c r="K219" s="832">
        <v>2168.0099999997765</v>
      </c>
    </row>
    <row r="220" spans="1:11" ht="14.45" customHeight="1" x14ac:dyDescent="0.2">
      <c r="A220" s="821" t="s">
        <v>594</v>
      </c>
      <c r="B220" s="822" t="s">
        <v>595</v>
      </c>
      <c r="C220" s="825" t="s">
        <v>613</v>
      </c>
      <c r="D220" s="839" t="s">
        <v>614</v>
      </c>
      <c r="E220" s="825" t="s">
        <v>4076</v>
      </c>
      <c r="F220" s="839" t="s">
        <v>4077</v>
      </c>
      <c r="G220" s="825" t="s">
        <v>4223</v>
      </c>
      <c r="H220" s="825" t="s">
        <v>4224</v>
      </c>
      <c r="I220" s="831">
        <v>2.1675000786781311</v>
      </c>
      <c r="J220" s="831">
        <v>500</v>
      </c>
      <c r="K220" s="832">
        <v>1084</v>
      </c>
    </row>
    <row r="221" spans="1:11" ht="14.45" customHeight="1" x14ac:dyDescent="0.2">
      <c r="A221" s="821" t="s">
        <v>594</v>
      </c>
      <c r="B221" s="822" t="s">
        <v>595</v>
      </c>
      <c r="C221" s="825" t="s">
        <v>613</v>
      </c>
      <c r="D221" s="839" t="s">
        <v>614</v>
      </c>
      <c r="E221" s="825" t="s">
        <v>4076</v>
      </c>
      <c r="F221" s="839" t="s">
        <v>4077</v>
      </c>
      <c r="G221" s="825" t="s">
        <v>4231</v>
      </c>
      <c r="H221" s="825" t="s">
        <v>4232</v>
      </c>
      <c r="I221" s="831">
        <v>23.714999198913574</v>
      </c>
      <c r="J221" s="831">
        <v>24</v>
      </c>
      <c r="K221" s="832">
        <v>569.13999938964844</v>
      </c>
    </row>
    <row r="222" spans="1:11" ht="14.45" customHeight="1" x14ac:dyDescent="0.2">
      <c r="A222" s="821" t="s">
        <v>594</v>
      </c>
      <c r="B222" s="822" t="s">
        <v>595</v>
      </c>
      <c r="C222" s="825" t="s">
        <v>613</v>
      </c>
      <c r="D222" s="839" t="s">
        <v>614</v>
      </c>
      <c r="E222" s="825" t="s">
        <v>4076</v>
      </c>
      <c r="F222" s="839" t="s">
        <v>4077</v>
      </c>
      <c r="G222" s="825" t="s">
        <v>4231</v>
      </c>
      <c r="H222" s="825" t="s">
        <v>4233</v>
      </c>
      <c r="I222" s="831">
        <v>23.469999313354492</v>
      </c>
      <c r="J222" s="831">
        <v>36</v>
      </c>
      <c r="K222" s="832">
        <v>844.91998291015625</v>
      </c>
    </row>
    <row r="223" spans="1:11" ht="14.45" customHeight="1" x14ac:dyDescent="0.2">
      <c r="A223" s="821" t="s">
        <v>594</v>
      </c>
      <c r="B223" s="822" t="s">
        <v>595</v>
      </c>
      <c r="C223" s="825" t="s">
        <v>613</v>
      </c>
      <c r="D223" s="839" t="s">
        <v>614</v>
      </c>
      <c r="E223" s="825" t="s">
        <v>4240</v>
      </c>
      <c r="F223" s="839" t="s">
        <v>4241</v>
      </c>
      <c r="G223" s="825" t="s">
        <v>4250</v>
      </c>
      <c r="H223" s="825" t="s">
        <v>4251</v>
      </c>
      <c r="I223" s="831">
        <v>1.7999999523162842</v>
      </c>
      <c r="J223" s="831">
        <v>100</v>
      </c>
      <c r="K223" s="832">
        <v>180</v>
      </c>
    </row>
    <row r="224" spans="1:11" ht="14.45" customHeight="1" x14ac:dyDescent="0.2">
      <c r="A224" s="821" t="s">
        <v>594</v>
      </c>
      <c r="B224" s="822" t="s">
        <v>595</v>
      </c>
      <c r="C224" s="825" t="s">
        <v>613</v>
      </c>
      <c r="D224" s="839" t="s">
        <v>614</v>
      </c>
      <c r="E224" s="825" t="s">
        <v>4254</v>
      </c>
      <c r="F224" s="839" t="s">
        <v>4255</v>
      </c>
      <c r="G224" s="825" t="s">
        <v>4307</v>
      </c>
      <c r="H224" s="825" t="s">
        <v>4308</v>
      </c>
      <c r="I224" s="831">
        <v>7.0199999809265137</v>
      </c>
      <c r="J224" s="831">
        <v>3</v>
      </c>
      <c r="K224" s="832">
        <v>21.059999465942383</v>
      </c>
    </row>
    <row r="225" spans="1:11" ht="14.45" customHeight="1" x14ac:dyDescent="0.2">
      <c r="A225" s="821" t="s">
        <v>594</v>
      </c>
      <c r="B225" s="822" t="s">
        <v>595</v>
      </c>
      <c r="C225" s="825" t="s">
        <v>613</v>
      </c>
      <c r="D225" s="839" t="s">
        <v>614</v>
      </c>
      <c r="E225" s="825" t="s">
        <v>4254</v>
      </c>
      <c r="F225" s="839" t="s">
        <v>4255</v>
      </c>
      <c r="G225" s="825" t="s">
        <v>4258</v>
      </c>
      <c r="H225" s="825" t="s">
        <v>4259</v>
      </c>
      <c r="I225" s="831">
        <v>0.69750000536441803</v>
      </c>
      <c r="J225" s="831">
        <v>800</v>
      </c>
      <c r="K225" s="832">
        <v>558</v>
      </c>
    </row>
    <row r="226" spans="1:11" ht="14.45" customHeight="1" x14ac:dyDescent="0.2">
      <c r="A226" s="821" t="s">
        <v>594</v>
      </c>
      <c r="B226" s="822" t="s">
        <v>595</v>
      </c>
      <c r="C226" s="825" t="s">
        <v>613</v>
      </c>
      <c r="D226" s="839" t="s">
        <v>614</v>
      </c>
      <c r="E226" s="825" t="s">
        <v>4254</v>
      </c>
      <c r="F226" s="839" t="s">
        <v>4255</v>
      </c>
      <c r="G226" s="825" t="s">
        <v>4262</v>
      </c>
      <c r="H226" s="825" t="s">
        <v>4263</v>
      </c>
      <c r="I226" s="831">
        <v>0.7199999988079071</v>
      </c>
      <c r="J226" s="831">
        <v>800</v>
      </c>
      <c r="K226" s="832">
        <v>576</v>
      </c>
    </row>
    <row r="227" spans="1:11" ht="14.45" customHeight="1" x14ac:dyDescent="0.2">
      <c r="A227" s="821" t="s">
        <v>594</v>
      </c>
      <c r="B227" s="822" t="s">
        <v>595</v>
      </c>
      <c r="C227" s="825" t="s">
        <v>613</v>
      </c>
      <c r="D227" s="839" t="s">
        <v>614</v>
      </c>
      <c r="E227" s="825" t="s">
        <v>4254</v>
      </c>
      <c r="F227" s="839" t="s">
        <v>4255</v>
      </c>
      <c r="G227" s="825" t="s">
        <v>4258</v>
      </c>
      <c r="H227" s="825" t="s">
        <v>4264</v>
      </c>
      <c r="I227" s="831">
        <v>1.2100000381469727</v>
      </c>
      <c r="J227" s="831">
        <v>200</v>
      </c>
      <c r="K227" s="832">
        <v>242</v>
      </c>
    </row>
    <row r="228" spans="1:11" ht="14.45" customHeight="1" x14ac:dyDescent="0.2">
      <c r="A228" s="821" t="s">
        <v>594</v>
      </c>
      <c r="B228" s="822" t="s">
        <v>595</v>
      </c>
      <c r="C228" s="825" t="s">
        <v>613</v>
      </c>
      <c r="D228" s="839" t="s">
        <v>614</v>
      </c>
      <c r="E228" s="825" t="s">
        <v>4254</v>
      </c>
      <c r="F228" s="839" t="s">
        <v>4255</v>
      </c>
      <c r="G228" s="825" t="s">
        <v>4262</v>
      </c>
      <c r="H228" s="825" t="s">
        <v>4266</v>
      </c>
      <c r="I228" s="831">
        <v>1.0399999618530273</v>
      </c>
      <c r="J228" s="831">
        <v>200</v>
      </c>
      <c r="K228" s="832">
        <v>208</v>
      </c>
    </row>
    <row r="229" spans="1:11" ht="14.45" customHeight="1" x14ac:dyDescent="0.2">
      <c r="A229" s="821" t="s">
        <v>594</v>
      </c>
      <c r="B229" s="822" t="s">
        <v>595</v>
      </c>
      <c r="C229" s="825" t="s">
        <v>616</v>
      </c>
      <c r="D229" s="839" t="s">
        <v>617</v>
      </c>
      <c r="E229" s="825" t="s">
        <v>3935</v>
      </c>
      <c r="F229" s="839" t="s">
        <v>3936</v>
      </c>
      <c r="G229" s="825" t="s">
        <v>4309</v>
      </c>
      <c r="H229" s="825" t="s">
        <v>4310</v>
      </c>
      <c r="I229" s="831">
        <v>2210.719970703125</v>
      </c>
      <c r="J229" s="831">
        <v>1</v>
      </c>
      <c r="K229" s="832">
        <v>2210.719970703125</v>
      </c>
    </row>
    <row r="230" spans="1:11" ht="14.45" customHeight="1" x14ac:dyDescent="0.2">
      <c r="A230" s="821" t="s">
        <v>594</v>
      </c>
      <c r="B230" s="822" t="s">
        <v>595</v>
      </c>
      <c r="C230" s="825" t="s">
        <v>616</v>
      </c>
      <c r="D230" s="839" t="s">
        <v>617</v>
      </c>
      <c r="E230" s="825" t="s">
        <v>3935</v>
      </c>
      <c r="F230" s="839" t="s">
        <v>3936</v>
      </c>
      <c r="G230" s="825" t="s">
        <v>4311</v>
      </c>
      <c r="H230" s="825" t="s">
        <v>4312</v>
      </c>
      <c r="I230" s="831">
        <v>5445</v>
      </c>
      <c r="J230" s="831">
        <v>4</v>
      </c>
      <c r="K230" s="832">
        <v>21780</v>
      </c>
    </row>
    <row r="231" spans="1:11" ht="14.45" customHeight="1" x14ac:dyDescent="0.2">
      <c r="A231" s="821" t="s">
        <v>594</v>
      </c>
      <c r="B231" s="822" t="s">
        <v>595</v>
      </c>
      <c r="C231" s="825" t="s">
        <v>616</v>
      </c>
      <c r="D231" s="839" t="s">
        <v>617</v>
      </c>
      <c r="E231" s="825" t="s">
        <v>3935</v>
      </c>
      <c r="F231" s="839" t="s">
        <v>3936</v>
      </c>
      <c r="G231" s="825" t="s">
        <v>4313</v>
      </c>
      <c r="H231" s="825" t="s">
        <v>4314</v>
      </c>
      <c r="I231" s="831">
        <v>5445</v>
      </c>
      <c r="J231" s="831">
        <v>4</v>
      </c>
      <c r="K231" s="832">
        <v>21780</v>
      </c>
    </row>
    <row r="232" spans="1:11" ht="14.45" customHeight="1" x14ac:dyDescent="0.2">
      <c r="A232" s="821" t="s">
        <v>594</v>
      </c>
      <c r="B232" s="822" t="s">
        <v>595</v>
      </c>
      <c r="C232" s="825" t="s">
        <v>616</v>
      </c>
      <c r="D232" s="839" t="s">
        <v>617</v>
      </c>
      <c r="E232" s="825" t="s">
        <v>3935</v>
      </c>
      <c r="F232" s="839" t="s">
        <v>3936</v>
      </c>
      <c r="G232" s="825" t="s">
        <v>4315</v>
      </c>
      <c r="H232" s="825" t="s">
        <v>4316</v>
      </c>
      <c r="I232" s="831">
        <v>5445</v>
      </c>
      <c r="J232" s="831">
        <v>4</v>
      </c>
      <c r="K232" s="832">
        <v>21780</v>
      </c>
    </row>
    <row r="233" spans="1:11" ht="14.45" customHeight="1" x14ac:dyDescent="0.2">
      <c r="A233" s="821" t="s">
        <v>594</v>
      </c>
      <c r="B233" s="822" t="s">
        <v>595</v>
      </c>
      <c r="C233" s="825" t="s">
        <v>616</v>
      </c>
      <c r="D233" s="839" t="s">
        <v>617</v>
      </c>
      <c r="E233" s="825" t="s">
        <v>3935</v>
      </c>
      <c r="F233" s="839" t="s">
        <v>3936</v>
      </c>
      <c r="G233" s="825" t="s">
        <v>4317</v>
      </c>
      <c r="H233" s="825" t="s">
        <v>4318</v>
      </c>
      <c r="I233" s="831">
        <v>5445</v>
      </c>
      <c r="J233" s="831">
        <v>3</v>
      </c>
      <c r="K233" s="832">
        <v>16335</v>
      </c>
    </row>
    <row r="234" spans="1:11" ht="14.45" customHeight="1" x14ac:dyDescent="0.2">
      <c r="A234" s="821" t="s">
        <v>594</v>
      </c>
      <c r="B234" s="822" t="s">
        <v>595</v>
      </c>
      <c r="C234" s="825" t="s">
        <v>616</v>
      </c>
      <c r="D234" s="839" t="s">
        <v>617</v>
      </c>
      <c r="E234" s="825" t="s">
        <v>3935</v>
      </c>
      <c r="F234" s="839" t="s">
        <v>3936</v>
      </c>
      <c r="G234" s="825" t="s">
        <v>3937</v>
      </c>
      <c r="H234" s="825" t="s">
        <v>3938</v>
      </c>
      <c r="I234" s="831">
        <v>147.17999267578125</v>
      </c>
      <c r="J234" s="831">
        <v>100</v>
      </c>
      <c r="K234" s="832">
        <v>14718.230041503906</v>
      </c>
    </row>
    <row r="235" spans="1:11" ht="14.45" customHeight="1" x14ac:dyDescent="0.2">
      <c r="A235" s="821" t="s">
        <v>594</v>
      </c>
      <c r="B235" s="822" t="s">
        <v>595</v>
      </c>
      <c r="C235" s="825" t="s">
        <v>616</v>
      </c>
      <c r="D235" s="839" t="s">
        <v>617</v>
      </c>
      <c r="E235" s="825" t="s">
        <v>3935</v>
      </c>
      <c r="F235" s="839" t="s">
        <v>3936</v>
      </c>
      <c r="G235" s="825" t="s">
        <v>3939</v>
      </c>
      <c r="H235" s="825" t="s">
        <v>3940</v>
      </c>
      <c r="I235" s="831">
        <v>147.17999267578125</v>
      </c>
      <c r="J235" s="831">
        <v>100</v>
      </c>
      <c r="K235" s="832">
        <v>14718.160034179688</v>
      </c>
    </row>
    <row r="236" spans="1:11" ht="14.45" customHeight="1" x14ac:dyDescent="0.2">
      <c r="A236" s="821" t="s">
        <v>594</v>
      </c>
      <c r="B236" s="822" t="s">
        <v>595</v>
      </c>
      <c r="C236" s="825" t="s">
        <v>616</v>
      </c>
      <c r="D236" s="839" t="s">
        <v>617</v>
      </c>
      <c r="E236" s="825" t="s">
        <v>3935</v>
      </c>
      <c r="F236" s="839" t="s">
        <v>3936</v>
      </c>
      <c r="G236" s="825" t="s">
        <v>3941</v>
      </c>
      <c r="H236" s="825" t="s">
        <v>3942</v>
      </c>
      <c r="I236" s="831">
        <v>164.55999755859375</v>
      </c>
      <c r="J236" s="831">
        <v>47</v>
      </c>
      <c r="K236" s="832">
        <v>7734.3198852539063</v>
      </c>
    </row>
    <row r="237" spans="1:11" ht="14.45" customHeight="1" x14ac:dyDescent="0.2">
      <c r="A237" s="821" t="s">
        <v>594</v>
      </c>
      <c r="B237" s="822" t="s">
        <v>595</v>
      </c>
      <c r="C237" s="825" t="s">
        <v>616</v>
      </c>
      <c r="D237" s="839" t="s">
        <v>617</v>
      </c>
      <c r="E237" s="825" t="s">
        <v>3935</v>
      </c>
      <c r="F237" s="839" t="s">
        <v>3936</v>
      </c>
      <c r="G237" s="825" t="s">
        <v>4319</v>
      </c>
      <c r="H237" s="825" t="s">
        <v>4320</v>
      </c>
      <c r="I237" s="831">
        <v>150</v>
      </c>
      <c r="J237" s="831">
        <v>1</v>
      </c>
      <c r="K237" s="832">
        <v>150</v>
      </c>
    </row>
    <row r="238" spans="1:11" ht="14.45" customHeight="1" x14ac:dyDescent="0.2">
      <c r="A238" s="821" t="s">
        <v>594</v>
      </c>
      <c r="B238" s="822" t="s">
        <v>595</v>
      </c>
      <c r="C238" s="825" t="s">
        <v>616</v>
      </c>
      <c r="D238" s="839" t="s">
        <v>617</v>
      </c>
      <c r="E238" s="825" t="s">
        <v>3935</v>
      </c>
      <c r="F238" s="839" t="s">
        <v>3936</v>
      </c>
      <c r="G238" s="825" t="s">
        <v>4321</v>
      </c>
      <c r="H238" s="825" t="s">
        <v>4322</v>
      </c>
      <c r="I238" s="831">
        <v>9228.1904296875</v>
      </c>
      <c r="J238" s="831">
        <v>1</v>
      </c>
      <c r="K238" s="832">
        <v>9228.1904296875</v>
      </c>
    </row>
    <row r="239" spans="1:11" ht="14.45" customHeight="1" x14ac:dyDescent="0.2">
      <c r="A239" s="821" t="s">
        <v>594</v>
      </c>
      <c r="B239" s="822" t="s">
        <v>595</v>
      </c>
      <c r="C239" s="825" t="s">
        <v>616</v>
      </c>
      <c r="D239" s="839" t="s">
        <v>617</v>
      </c>
      <c r="E239" s="825" t="s">
        <v>3935</v>
      </c>
      <c r="F239" s="839" t="s">
        <v>3936</v>
      </c>
      <c r="G239" s="825" t="s">
        <v>3943</v>
      </c>
      <c r="H239" s="825" t="s">
        <v>3944</v>
      </c>
      <c r="I239" s="831">
        <v>12.639230801508976</v>
      </c>
      <c r="J239" s="831">
        <v>130</v>
      </c>
      <c r="K239" s="832">
        <v>1642.7000350952148</v>
      </c>
    </row>
    <row r="240" spans="1:11" ht="14.45" customHeight="1" x14ac:dyDescent="0.2">
      <c r="A240" s="821" t="s">
        <v>594</v>
      </c>
      <c r="B240" s="822" t="s">
        <v>595</v>
      </c>
      <c r="C240" s="825" t="s">
        <v>616</v>
      </c>
      <c r="D240" s="839" t="s">
        <v>617</v>
      </c>
      <c r="E240" s="825" t="s">
        <v>3935</v>
      </c>
      <c r="F240" s="839" t="s">
        <v>3936</v>
      </c>
      <c r="G240" s="825" t="s">
        <v>4323</v>
      </c>
      <c r="H240" s="825" t="s">
        <v>4324</v>
      </c>
      <c r="I240" s="831">
        <v>3035.31005859375</v>
      </c>
      <c r="J240" s="831">
        <v>14</v>
      </c>
      <c r="K240" s="832">
        <v>42494.3408203125</v>
      </c>
    </row>
    <row r="241" spans="1:11" ht="14.45" customHeight="1" x14ac:dyDescent="0.2">
      <c r="A241" s="821" t="s">
        <v>594</v>
      </c>
      <c r="B241" s="822" t="s">
        <v>595</v>
      </c>
      <c r="C241" s="825" t="s">
        <v>616</v>
      </c>
      <c r="D241" s="839" t="s">
        <v>617</v>
      </c>
      <c r="E241" s="825" t="s">
        <v>3935</v>
      </c>
      <c r="F241" s="839" t="s">
        <v>3936</v>
      </c>
      <c r="G241" s="825" t="s">
        <v>4325</v>
      </c>
      <c r="H241" s="825" t="s">
        <v>4326</v>
      </c>
      <c r="I241" s="831">
        <v>3035.31005859375</v>
      </c>
      <c r="J241" s="831">
        <v>7</v>
      </c>
      <c r="K241" s="832">
        <v>21247.17041015625</v>
      </c>
    </row>
    <row r="242" spans="1:11" ht="14.45" customHeight="1" x14ac:dyDescent="0.2">
      <c r="A242" s="821" t="s">
        <v>594</v>
      </c>
      <c r="B242" s="822" t="s">
        <v>595</v>
      </c>
      <c r="C242" s="825" t="s">
        <v>616</v>
      </c>
      <c r="D242" s="839" t="s">
        <v>617</v>
      </c>
      <c r="E242" s="825" t="s">
        <v>3935</v>
      </c>
      <c r="F242" s="839" t="s">
        <v>3936</v>
      </c>
      <c r="G242" s="825" t="s">
        <v>4327</v>
      </c>
      <c r="H242" s="825" t="s">
        <v>4328</v>
      </c>
      <c r="I242" s="831">
        <v>2277.85009765625</v>
      </c>
      <c r="J242" s="831">
        <v>7</v>
      </c>
      <c r="K242" s="832">
        <v>15944.95068359375</v>
      </c>
    </row>
    <row r="243" spans="1:11" ht="14.45" customHeight="1" x14ac:dyDescent="0.2">
      <c r="A243" s="821" t="s">
        <v>594</v>
      </c>
      <c r="B243" s="822" t="s">
        <v>595</v>
      </c>
      <c r="C243" s="825" t="s">
        <v>616</v>
      </c>
      <c r="D243" s="839" t="s">
        <v>617</v>
      </c>
      <c r="E243" s="825" t="s">
        <v>3935</v>
      </c>
      <c r="F243" s="839" t="s">
        <v>3936</v>
      </c>
      <c r="G243" s="825" t="s">
        <v>4329</v>
      </c>
      <c r="H243" s="825" t="s">
        <v>4330</v>
      </c>
      <c r="I243" s="831">
        <v>2277.8480957031252</v>
      </c>
      <c r="J243" s="831">
        <v>5</v>
      </c>
      <c r="K243" s="832">
        <v>11389.240478515625</v>
      </c>
    </row>
    <row r="244" spans="1:11" ht="14.45" customHeight="1" x14ac:dyDescent="0.2">
      <c r="A244" s="821" t="s">
        <v>594</v>
      </c>
      <c r="B244" s="822" t="s">
        <v>595</v>
      </c>
      <c r="C244" s="825" t="s">
        <v>616</v>
      </c>
      <c r="D244" s="839" t="s">
        <v>617</v>
      </c>
      <c r="E244" s="825" t="s">
        <v>3935</v>
      </c>
      <c r="F244" s="839" t="s">
        <v>3936</v>
      </c>
      <c r="G244" s="825" t="s">
        <v>4331</v>
      </c>
      <c r="H244" s="825" t="s">
        <v>4332</v>
      </c>
      <c r="I244" s="831">
        <v>9228.1904296875</v>
      </c>
      <c r="J244" s="831">
        <v>2</v>
      </c>
      <c r="K244" s="832">
        <v>18456.380859375</v>
      </c>
    </row>
    <row r="245" spans="1:11" ht="14.45" customHeight="1" x14ac:dyDescent="0.2">
      <c r="A245" s="821" t="s">
        <v>594</v>
      </c>
      <c r="B245" s="822" t="s">
        <v>595</v>
      </c>
      <c r="C245" s="825" t="s">
        <v>616</v>
      </c>
      <c r="D245" s="839" t="s">
        <v>617</v>
      </c>
      <c r="E245" s="825" t="s">
        <v>3935</v>
      </c>
      <c r="F245" s="839" t="s">
        <v>3936</v>
      </c>
      <c r="G245" s="825" t="s">
        <v>4333</v>
      </c>
      <c r="H245" s="825" t="s">
        <v>4334</v>
      </c>
      <c r="I245" s="831">
        <v>22994.58984375</v>
      </c>
      <c r="J245" s="831">
        <v>1</v>
      </c>
      <c r="K245" s="832">
        <v>22994.58984375</v>
      </c>
    </row>
    <row r="246" spans="1:11" ht="14.45" customHeight="1" x14ac:dyDescent="0.2">
      <c r="A246" s="821" t="s">
        <v>594</v>
      </c>
      <c r="B246" s="822" t="s">
        <v>595</v>
      </c>
      <c r="C246" s="825" t="s">
        <v>616</v>
      </c>
      <c r="D246" s="839" t="s">
        <v>617</v>
      </c>
      <c r="E246" s="825" t="s">
        <v>3935</v>
      </c>
      <c r="F246" s="839" t="s">
        <v>3936</v>
      </c>
      <c r="G246" s="825" t="s">
        <v>4335</v>
      </c>
      <c r="H246" s="825" t="s">
        <v>4336</v>
      </c>
      <c r="I246" s="831">
        <v>22994.599609375</v>
      </c>
      <c r="J246" s="831">
        <v>1.5</v>
      </c>
      <c r="K246" s="832">
        <v>34491.8994140625</v>
      </c>
    </row>
    <row r="247" spans="1:11" ht="14.45" customHeight="1" x14ac:dyDescent="0.2">
      <c r="A247" s="821" t="s">
        <v>594</v>
      </c>
      <c r="B247" s="822" t="s">
        <v>595</v>
      </c>
      <c r="C247" s="825" t="s">
        <v>616</v>
      </c>
      <c r="D247" s="839" t="s">
        <v>617</v>
      </c>
      <c r="E247" s="825" t="s">
        <v>3935</v>
      </c>
      <c r="F247" s="839" t="s">
        <v>3936</v>
      </c>
      <c r="G247" s="825" t="s">
        <v>4337</v>
      </c>
      <c r="H247" s="825" t="s">
        <v>4338</v>
      </c>
      <c r="I247" s="831">
        <v>22994.599609375</v>
      </c>
      <c r="J247" s="831">
        <v>1</v>
      </c>
      <c r="K247" s="832">
        <v>22994.599609375</v>
      </c>
    </row>
    <row r="248" spans="1:11" ht="14.45" customHeight="1" x14ac:dyDescent="0.2">
      <c r="A248" s="821" t="s">
        <v>594</v>
      </c>
      <c r="B248" s="822" t="s">
        <v>595</v>
      </c>
      <c r="C248" s="825" t="s">
        <v>616</v>
      </c>
      <c r="D248" s="839" t="s">
        <v>617</v>
      </c>
      <c r="E248" s="825" t="s">
        <v>3935</v>
      </c>
      <c r="F248" s="839" t="s">
        <v>3936</v>
      </c>
      <c r="G248" s="825" t="s">
        <v>4339</v>
      </c>
      <c r="H248" s="825" t="s">
        <v>4340</v>
      </c>
      <c r="I248" s="831">
        <v>16187.7099609375</v>
      </c>
      <c r="J248" s="831">
        <v>1</v>
      </c>
      <c r="K248" s="832">
        <v>16187.7099609375</v>
      </c>
    </row>
    <row r="249" spans="1:11" ht="14.45" customHeight="1" x14ac:dyDescent="0.2">
      <c r="A249" s="821" t="s">
        <v>594</v>
      </c>
      <c r="B249" s="822" t="s">
        <v>595</v>
      </c>
      <c r="C249" s="825" t="s">
        <v>616</v>
      </c>
      <c r="D249" s="839" t="s">
        <v>617</v>
      </c>
      <c r="E249" s="825" t="s">
        <v>3935</v>
      </c>
      <c r="F249" s="839" t="s">
        <v>3936</v>
      </c>
      <c r="G249" s="825" t="s">
        <v>4341</v>
      </c>
      <c r="H249" s="825" t="s">
        <v>4342</v>
      </c>
      <c r="I249" s="831">
        <v>3709.6732584635415</v>
      </c>
      <c r="J249" s="831">
        <v>1.75</v>
      </c>
      <c r="K249" s="832">
        <v>6491.9198608398438</v>
      </c>
    </row>
    <row r="250" spans="1:11" ht="14.45" customHeight="1" x14ac:dyDescent="0.2">
      <c r="A250" s="821" t="s">
        <v>594</v>
      </c>
      <c r="B250" s="822" t="s">
        <v>595</v>
      </c>
      <c r="C250" s="825" t="s">
        <v>616</v>
      </c>
      <c r="D250" s="839" t="s">
        <v>617</v>
      </c>
      <c r="E250" s="825" t="s">
        <v>3935</v>
      </c>
      <c r="F250" s="839" t="s">
        <v>3936</v>
      </c>
      <c r="G250" s="825" t="s">
        <v>4343</v>
      </c>
      <c r="H250" s="825" t="s">
        <v>4344</v>
      </c>
      <c r="I250" s="831">
        <v>3130.7514299665177</v>
      </c>
      <c r="J250" s="831">
        <v>8</v>
      </c>
      <c r="K250" s="832">
        <v>25046.009765625</v>
      </c>
    </row>
    <row r="251" spans="1:11" ht="14.45" customHeight="1" x14ac:dyDescent="0.2">
      <c r="A251" s="821" t="s">
        <v>594</v>
      </c>
      <c r="B251" s="822" t="s">
        <v>595</v>
      </c>
      <c r="C251" s="825" t="s">
        <v>616</v>
      </c>
      <c r="D251" s="839" t="s">
        <v>617</v>
      </c>
      <c r="E251" s="825" t="s">
        <v>3935</v>
      </c>
      <c r="F251" s="839" t="s">
        <v>3936</v>
      </c>
      <c r="G251" s="825" t="s">
        <v>4345</v>
      </c>
      <c r="H251" s="825" t="s">
        <v>4346</v>
      </c>
      <c r="I251" s="831">
        <v>213.35000610351563</v>
      </c>
      <c r="J251" s="831">
        <v>27</v>
      </c>
      <c r="K251" s="832">
        <v>5760.3800048828125</v>
      </c>
    </row>
    <row r="252" spans="1:11" ht="14.45" customHeight="1" x14ac:dyDescent="0.2">
      <c r="A252" s="821" t="s">
        <v>594</v>
      </c>
      <c r="B252" s="822" t="s">
        <v>595</v>
      </c>
      <c r="C252" s="825" t="s">
        <v>616</v>
      </c>
      <c r="D252" s="839" t="s">
        <v>617</v>
      </c>
      <c r="E252" s="825" t="s">
        <v>3935</v>
      </c>
      <c r="F252" s="839" t="s">
        <v>3936</v>
      </c>
      <c r="G252" s="825" t="s">
        <v>4347</v>
      </c>
      <c r="H252" s="825" t="s">
        <v>4348</v>
      </c>
      <c r="I252" s="831">
        <v>2722.4993896484375</v>
      </c>
      <c r="J252" s="831">
        <v>59</v>
      </c>
      <c r="K252" s="832">
        <v>160627.48046875</v>
      </c>
    </row>
    <row r="253" spans="1:11" ht="14.45" customHeight="1" x14ac:dyDescent="0.2">
      <c r="A253" s="821" t="s">
        <v>594</v>
      </c>
      <c r="B253" s="822" t="s">
        <v>595</v>
      </c>
      <c r="C253" s="825" t="s">
        <v>616</v>
      </c>
      <c r="D253" s="839" t="s">
        <v>617</v>
      </c>
      <c r="E253" s="825" t="s">
        <v>3935</v>
      </c>
      <c r="F253" s="839" t="s">
        <v>3936</v>
      </c>
      <c r="G253" s="825" t="s">
        <v>4349</v>
      </c>
      <c r="H253" s="825" t="s">
        <v>4350</v>
      </c>
      <c r="I253" s="831">
        <v>125.83999633789063</v>
      </c>
      <c r="J253" s="831">
        <v>1</v>
      </c>
      <c r="K253" s="832">
        <v>125.83999633789063</v>
      </c>
    </row>
    <row r="254" spans="1:11" ht="14.45" customHeight="1" x14ac:dyDescent="0.2">
      <c r="A254" s="821" t="s">
        <v>594</v>
      </c>
      <c r="B254" s="822" t="s">
        <v>595</v>
      </c>
      <c r="C254" s="825" t="s">
        <v>616</v>
      </c>
      <c r="D254" s="839" t="s">
        <v>617</v>
      </c>
      <c r="E254" s="825" t="s">
        <v>3935</v>
      </c>
      <c r="F254" s="839" t="s">
        <v>3936</v>
      </c>
      <c r="G254" s="825" t="s">
        <v>4351</v>
      </c>
      <c r="H254" s="825" t="s">
        <v>4352</v>
      </c>
      <c r="I254" s="831">
        <v>3957</v>
      </c>
      <c r="J254" s="831">
        <v>1</v>
      </c>
      <c r="K254" s="832">
        <v>3957</v>
      </c>
    </row>
    <row r="255" spans="1:11" ht="14.45" customHeight="1" x14ac:dyDescent="0.2">
      <c r="A255" s="821" t="s">
        <v>594</v>
      </c>
      <c r="B255" s="822" t="s">
        <v>595</v>
      </c>
      <c r="C255" s="825" t="s">
        <v>616</v>
      </c>
      <c r="D255" s="839" t="s">
        <v>617</v>
      </c>
      <c r="E255" s="825" t="s">
        <v>3935</v>
      </c>
      <c r="F255" s="839" t="s">
        <v>3936</v>
      </c>
      <c r="G255" s="825" t="s">
        <v>4353</v>
      </c>
      <c r="H255" s="825" t="s">
        <v>4354</v>
      </c>
      <c r="I255" s="831">
        <v>2624.5400390625</v>
      </c>
      <c r="J255" s="831">
        <v>2</v>
      </c>
      <c r="K255" s="832">
        <v>5249.080078125</v>
      </c>
    </row>
    <row r="256" spans="1:11" ht="14.45" customHeight="1" x14ac:dyDescent="0.2">
      <c r="A256" s="821" t="s">
        <v>594</v>
      </c>
      <c r="B256" s="822" t="s">
        <v>595</v>
      </c>
      <c r="C256" s="825" t="s">
        <v>616</v>
      </c>
      <c r="D256" s="839" t="s">
        <v>617</v>
      </c>
      <c r="E256" s="825" t="s">
        <v>3935</v>
      </c>
      <c r="F256" s="839" t="s">
        <v>3936</v>
      </c>
      <c r="G256" s="825" t="s">
        <v>4355</v>
      </c>
      <c r="H256" s="825" t="s">
        <v>4356</v>
      </c>
      <c r="I256" s="831">
        <v>11883</v>
      </c>
      <c r="J256" s="831">
        <v>1</v>
      </c>
      <c r="K256" s="832">
        <v>11883</v>
      </c>
    </row>
    <row r="257" spans="1:11" ht="14.45" customHeight="1" x14ac:dyDescent="0.2">
      <c r="A257" s="821" t="s">
        <v>594</v>
      </c>
      <c r="B257" s="822" t="s">
        <v>595</v>
      </c>
      <c r="C257" s="825" t="s">
        <v>616</v>
      </c>
      <c r="D257" s="839" t="s">
        <v>617</v>
      </c>
      <c r="E257" s="825" t="s">
        <v>3945</v>
      </c>
      <c r="F257" s="839" t="s">
        <v>3946</v>
      </c>
      <c r="G257" s="825" t="s">
        <v>3947</v>
      </c>
      <c r="H257" s="825" t="s">
        <v>3948</v>
      </c>
      <c r="I257" s="831">
        <v>21.239999771118164</v>
      </c>
      <c r="J257" s="831">
        <v>28</v>
      </c>
      <c r="K257" s="832">
        <v>594.719970703125</v>
      </c>
    </row>
    <row r="258" spans="1:11" ht="14.45" customHeight="1" x14ac:dyDescent="0.2">
      <c r="A258" s="821" t="s">
        <v>594</v>
      </c>
      <c r="B258" s="822" t="s">
        <v>595</v>
      </c>
      <c r="C258" s="825" t="s">
        <v>616</v>
      </c>
      <c r="D258" s="839" t="s">
        <v>617</v>
      </c>
      <c r="E258" s="825" t="s">
        <v>4357</v>
      </c>
      <c r="F258" s="839" t="s">
        <v>4358</v>
      </c>
      <c r="G258" s="825" t="s">
        <v>4359</v>
      </c>
      <c r="H258" s="825" t="s">
        <v>4360</v>
      </c>
      <c r="I258" s="831">
        <v>50.580001831054688</v>
      </c>
      <c r="J258" s="831">
        <v>3</v>
      </c>
      <c r="K258" s="832">
        <v>151.72999572753906</v>
      </c>
    </row>
    <row r="259" spans="1:11" ht="14.45" customHeight="1" x14ac:dyDescent="0.2">
      <c r="A259" s="821" t="s">
        <v>594</v>
      </c>
      <c r="B259" s="822" t="s">
        <v>595</v>
      </c>
      <c r="C259" s="825" t="s">
        <v>616</v>
      </c>
      <c r="D259" s="839" t="s">
        <v>617</v>
      </c>
      <c r="E259" s="825" t="s">
        <v>4357</v>
      </c>
      <c r="F259" s="839" t="s">
        <v>4358</v>
      </c>
      <c r="G259" s="825" t="s">
        <v>4361</v>
      </c>
      <c r="H259" s="825" t="s">
        <v>4362</v>
      </c>
      <c r="I259" s="831">
        <v>40.900001525878906</v>
      </c>
      <c r="J259" s="831">
        <v>3</v>
      </c>
      <c r="K259" s="832">
        <v>122.69000244140625</v>
      </c>
    </row>
    <row r="260" spans="1:11" ht="14.45" customHeight="1" x14ac:dyDescent="0.2">
      <c r="A260" s="821" t="s">
        <v>594</v>
      </c>
      <c r="B260" s="822" t="s">
        <v>595</v>
      </c>
      <c r="C260" s="825" t="s">
        <v>616</v>
      </c>
      <c r="D260" s="839" t="s">
        <v>617</v>
      </c>
      <c r="E260" s="825" t="s">
        <v>3949</v>
      </c>
      <c r="F260" s="839" t="s">
        <v>3950</v>
      </c>
      <c r="G260" s="825" t="s">
        <v>3961</v>
      </c>
      <c r="H260" s="825" t="s">
        <v>3962</v>
      </c>
      <c r="I260" s="831">
        <v>1568</v>
      </c>
      <c r="J260" s="831">
        <v>4</v>
      </c>
      <c r="K260" s="832">
        <v>6272</v>
      </c>
    </row>
    <row r="261" spans="1:11" ht="14.45" customHeight="1" x14ac:dyDescent="0.2">
      <c r="A261" s="821" t="s">
        <v>594</v>
      </c>
      <c r="B261" s="822" t="s">
        <v>595</v>
      </c>
      <c r="C261" s="825" t="s">
        <v>616</v>
      </c>
      <c r="D261" s="839" t="s">
        <v>617</v>
      </c>
      <c r="E261" s="825" t="s">
        <v>3949</v>
      </c>
      <c r="F261" s="839" t="s">
        <v>3950</v>
      </c>
      <c r="G261" s="825" t="s">
        <v>4293</v>
      </c>
      <c r="H261" s="825" t="s">
        <v>4294</v>
      </c>
      <c r="I261" s="831">
        <v>4.2300000190734863</v>
      </c>
      <c r="J261" s="831">
        <v>60</v>
      </c>
      <c r="K261" s="832">
        <v>253.80000305175781</v>
      </c>
    </row>
    <row r="262" spans="1:11" ht="14.45" customHeight="1" x14ac:dyDescent="0.2">
      <c r="A262" s="821" t="s">
        <v>594</v>
      </c>
      <c r="B262" s="822" t="s">
        <v>595</v>
      </c>
      <c r="C262" s="825" t="s">
        <v>616</v>
      </c>
      <c r="D262" s="839" t="s">
        <v>617</v>
      </c>
      <c r="E262" s="825" t="s">
        <v>3949</v>
      </c>
      <c r="F262" s="839" t="s">
        <v>3950</v>
      </c>
      <c r="G262" s="825" t="s">
        <v>3963</v>
      </c>
      <c r="H262" s="825" t="s">
        <v>3964</v>
      </c>
      <c r="I262" s="831">
        <v>6.3324999809265137</v>
      </c>
      <c r="J262" s="831">
        <v>120</v>
      </c>
      <c r="K262" s="832">
        <v>759.90000915527344</v>
      </c>
    </row>
    <row r="263" spans="1:11" ht="14.45" customHeight="1" x14ac:dyDescent="0.2">
      <c r="A263" s="821" t="s">
        <v>594</v>
      </c>
      <c r="B263" s="822" t="s">
        <v>595</v>
      </c>
      <c r="C263" s="825" t="s">
        <v>616</v>
      </c>
      <c r="D263" s="839" t="s">
        <v>617</v>
      </c>
      <c r="E263" s="825" t="s">
        <v>3949</v>
      </c>
      <c r="F263" s="839" t="s">
        <v>3950</v>
      </c>
      <c r="G263" s="825" t="s">
        <v>3963</v>
      </c>
      <c r="H263" s="825" t="s">
        <v>4363</v>
      </c>
      <c r="I263" s="831">
        <v>6.429999828338623</v>
      </c>
      <c r="J263" s="831">
        <v>30</v>
      </c>
      <c r="K263" s="832">
        <v>192.89999389648438</v>
      </c>
    </row>
    <row r="264" spans="1:11" ht="14.45" customHeight="1" x14ac:dyDescent="0.2">
      <c r="A264" s="821" t="s">
        <v>594</v>
      </c>
      <c r="B264" s="822" t="s">
        <v>595</v>
      </c>
      <c r="C264" s="825" t="s">
        <v>616</v>
      </c>
      <c r="D264" s="839" t="s">
        <v>617</v>
      </c>
      <c r="E264" s="825" t="s">
        <v>3949</v>
      </c>
      <c r="F264" s="839" t="s">
        <v>3950</v>
      </c>
      <c r="G264" s="825" t="s">
        <v>4364</v>
      </c>
      <c r="H264" s="825" t="s">
        <v>4365</v>
      </c>
      <c r="I264" s="831">
        <v>8.8125002384185791</v>
      </c>
      <c r="J264" s="831">
        <v>200</v>
      </c>
      <c r="K264" s="832">
        <v>1761.1500434875488</v>
      </c>
    </row>
    <row r="265" spans="1:11" ht="14.45" customHeight="1" x14ac:dyDescent="0.2">
      <c r="A265" s="821" t="s">
        <v>594</v>
      </c>
      <c r="B265" s="822" t="s">
        <v>595</v>
      </c>
      <c r="C265" s="825" t="s">
        <v>616</v>
      </c>
      <c r="D265" s="839" t="s">
        <v>617</v>
      </c>
      <c r="E265" s="825" t="s">
        <v>3949</v>
      </c>
      <c r="F265" s="839" t="s">
        <v>3950</v>
      </c>
      <c r="G265" s="825" t="s">
        <v>4366</v>
      </c>
      <c r="H265" s="825" t="s">
        <v>4367</v>
      </c>
      <c r="I265" s="831">
        <v>13.430000305175781</v>
      </c>
      <c r="J265" s="831">
        <v>190</v>
      </c>
      <c r="K265" s="832">
        <v>2551.6999816894531</v>
      </c>
    </row>
    <row r="266" spans="1:11" ht="14.45" customHeight="1" x14ac:dyDescent="0.2">
      <c r="A266" s="821" t="s">
        <v>594</v>
      </c>
      <c r="B266" s="822" t="s">
        <v>595</v>
      </c>
      <c r="C266" s="825" t="s">
        <v>616</v>
      </c>
      <c r="D266" s="839" t="s">
        <v>617</v>
      </c>
      <c r="E266" s="825" t="s">
        <v>3949</v>
      </c>
      <c r="F266" s="839" t="s">
        <v>3950</v>
      </c>
      <c r="G266" s="825" t="s">
        <v>4368</v>
      </c>
      <c r="H266" s="825" t="s">
        <v>4369</v>
      </c>
      <c r="I266" s="831">
        <v>0.46833333373069763</v>
      </c>
      <c r="J266" s="831">
        <v>4500</v>
      </c>
      <c r="K266" s="832">
        <v>2155</v>
      </c>
    </row>
    <row r="267" spans="1:11" ht="14.45" customHeight="1" x14ac:dyDescent="0.2">
      <c r="A267" s="821" t="s">
        <v>594</v>
      </c>
      <c r="B267" s="822" t="s">
        <v>595</v>
      </c>
      <c r="C267" s="825" t="s">
        <v>616</v>
      </c>
      <c r="D267" s="839" t="s">
        <v>617</v>
      </c>
      <c r="E267" s="825" t="s">
        <v>3949</v>
      </c>
      <c r="F267" s="839" t="s">
        <v>3950</v>
      </c>
      <c r="G267" s="825" t="s">
        <v>4370</v>
      </c>
      <c r="H267" s="825" t="s">
        <v>4371</v>
      </c>
      <c r="I267" s="831">
        <v>0.63799998760223386</v>
      </c>
      <c r="J267" s="831">
        <v>8000</v>
      </c>
      <c r="K267" s="832">
        <v>5115</v>
      </c>
    </row>
    <row r="268" spans="1:11" ht="14.45" customHeight="1" x14ac:dyDescent="0.2">
      <c r="A268" s="821" t="s">
        <v>594</v>
      </c>
      <c r="B268" s="822" t="s">
        <v>595</v>
      </c>
      <c r="C268" s="825" t="s">
        <v>616</v>
      </c>
      <c r="D268" s="839" t="s">
        <v>617</v>
      </c>
      <c r="E268" s="825" t="s">
        <v>3949</v>
      </c>
      <c r="F268" s="839" t="s">
        <v>3950</v>
      </c>
      <c r="G268" s="825" t="s">
        <v>3967</v>
      </c>
      <c r="H268" s="825" t="s">
        <v>3968</v>
      </c>
      <c r="I268" s="831">
        <v>1.4042857033865792</v>
      </c>
      <c r="J268" s="831">
        <v>10700</v>
      </c>
      <c r="K268" s="832">
        <v>14978</v>
      </c>
    </row>
    <row r="269" spans="1:11" ht="14.45" customHeight="1" x14ac:dyDescent="0.2">
      <c r="A269" s="821" t="s">
        <v>594</v>
      </c>
      <c r="B269" s="822" t="s">
        <v>595</v>
      </c>
      <c r="C269" s="825" t="s">
        <v>616</v>
      </c>
      <c r="D269" s="839" t="s">
        <v>617</v>
      </c>
      <c r="E269" s="825" t="s">
        <v>3949</v>
      </c>
      <c r="F269" s="839" t="s">
        <v>3950</v>
      </c>
      <c r="G269" s="825" t="s">
        <v>4372</v>
      </c>
      <c r="H269" s="825" t="s">
        <v>4373</v>
      </c>
      <c r="I269" s="831">
        <v>0.1550000011920929</v>
      </c>
      <c r="J269" s="831">
        <v>700</v>
      </c>
      <c r="K269" s="832">
        <v>110</v>
      </c>
    </row>
    <row r="270" spans="1:11" ht="14.45" customHeight="1" x14ac:dyDescent="0.2">
      <c r="A270" s="821" t="s">
        <v>594</v>
      </c>
      <c r="B270" s="822" t="s">
        <v>595</v>
      </c>
      <c r="C270" s="825" t="s">
        <v>616</v>
      </c>
      <c r="D270" s="839" t="s">
        <v>617</v>
      </c>
      <c r="E270" s="825" t="s">
        <v>3949</v>
      </c>
      <c r="F270" s="839" t="s">
        <v>3950</v>
      </c>
      <c r="G270" s="825" t="s">
        <v>3969</v>
      </c>
      <c r="H270" s="825" t="s">
        <v>3970</v>
      </c>
      <c r="I270" s="831">
        <v>0.48699999153614043</v>
      </c>
      <c r="J270" s="831">
        <v>3406</v>
      </c>
      <c r="K270" s="832">
        <v>1667.8199999332428</v>
      </c>
    </row>
    <row r="271" spans="1:11" ht="14.45" customHeight="1" x14ac:dyDescent="0.2">
      <c r="A271" s="821" t="s">
        <v>594</v>
      </c>
      <c r="B271" s="822" t="s">
        <v>595</v>
      </c>
      <c r="C271" s="825" t="s">
        <v>616</v>
      </c>
      <c r="D271" s="839" t="s">
        <v>617</v>
      </c>
      <c r="E271" s="825" t="s">
        <v>3949</v>
      </c>
      <c r="F271" s="839" t="s">
        <v>3950</v>
      </c>
      <c r="G271" s="825" t="s">
        <v>4374</v>
      </c>
      <c r="H271" s="825" t="s">
        <v>4375</v>
      </c>
      <c r="I271" s="831">
        <v>0.27666667103767395</v>
      </c>
      <c r="J271" s="831">
        <v>1000</v>
      </c>
      <c r="K271" s="832">
        <v>277</v>
      </c>
    </row>
    <row r="272" spans="1:11" ht="14.45" customHeight="1" x14ac:dyDescent="0.2">
      <c r="A272" s="821" t="s">
        <v>594</v>
      </c>
      <c r="B272" s="822" t="s">
        <v>595</v>
      </c>
      <c r="C272" s="825" t="s">
        <v>616</v>
      </c>
      <c r="D272" s="839" t="s">
        <v>617</v>
      </c>
      <c r="E272" s="825" t="s">
        <v>3949</v>
      </c>
      <c r="F272" s="839" t="s">
        <v>3950</v>
      </c>
      <c r="G272" s="825" t="s">
        <v>3971</v>
      </c>
      <c r="H272" s="825" t="s">
        <v>3972</v>
      </c>
      <c r="I272" s="831">
        <v>1.2766666611035664</v>
      </c>
      <c r="J272" s="831">
        <v>1800</v>
      </c>
      <c r="K272" s="832">
        <v>2298</v>
      </c>
    </row>
    <row r="273" spans="1:11" ht="14.45" customHeight="1" x14ac:dyDescent="0.2">
      <c r="A273" s="821" t="s">
        <v>594</v>
      </c>
      <c r="B273" s="822" t="s">
        <v>595</v>
      </c>
      <c r="C273" s="825" t="s">
        <v>616</v>
      </c>
      <c r="D273" s="839" t="s">
        <v>617</v>
      </c>
      <c r="E273" s="825" t="s">
        <v>3949</v>
      </c>
      <c r="F273" s="839" t="s">
        <v>3950</v>
      </c>
      <c r="G273" s="825" t="s">
        <v>4376</v>
      </c>
      <c r="H273" s="825" t="s">
        <v>4377</v>
      </c>
      <c r="I273" s="831">
        <v>0.43999999761581421</v>
      </c>
      <c r="J273" s="831">
        <v>8500</v>
      </c>
      <c r="K273" s="832">
        <v>3740</v>
      </c>
    </row>
    <row r="274" spans="1:11" ht="14.45" customHeight="1" x14ac:dyDescent="0.2">
      <c r="A274" s="821" t="s">
        <v>594</v>
      </c>
      <c r="B274" s="822" t="s">
        <v>595</v>
      </c>
      <c r="C274" s="825" t="s">
        <v>616</v>
      </c>
      <c r="D274" s="839" t="s">
        <v>617</v>
      </c>
      <c r="E274" s="825" t="s">
        <v>3949</v>
      </c>
      <c r="F274" s="839" t="s">
        <v>3950</v>
      </c>
      <c r="G274" s="825" t="s">
        <v>3973</v>
      </c>
      <c r="H274" s="825" t="s">
        <v>3974</v>
      </c>
      <c r="I274" s="831">
        <v>157.84000205993652</v>
      </c>
      <c r="J274" s="831">
        <v>22</v>
      </c>
      <c r="K274" s="832">
        <v>3471.7400817871094</v>
      </c>
    </row>
    <row r="275" spans="1:11" ht="14.45" customHeight="1" x14ac:dyDescent="0.2">
      <c r="A275" s="821" t="s">
        <v>594</v>
      </c>
      <c r="B275" s="822" t="s">
        <v>595</v>
      </c>
      <c r="C275" s="825" t="s">
        <v>616</v>
      </c>
      <c r="D275" s="839" t="s">
        <v>617</v>
      </c>
      <c r="E275" s="825" t="s">
        <v>3949</v>
      </c>
      <c r="F275" s="839" t="s">
        <v>3950</v>
      </c>
      <c r="G275" s="825" t="s">
        <v>4378</v>
      </c>
      <c r="H275" s="825" t="s">
        <v>4379</v>
      </c>
      <c r="I275" s="831">
        <v>86.379997253417969</v>
      </c>
      <c r="J275" s="831">
        <v>20</v>
      </c>
      <c r="K275" s="832">
        <v>1727.5700073242188</v>
      </c>
    </row>
    <row r="276" spans="1:11" ht="14.45" customHeight="1" x14ac:dyDescent="0.2">
      <c r="A276" s="821" t="s">
        <v>594</v>
      </c>
      <c r="B276" s="822" t="s">
        <v>595</v>
      </c>
      <c r="C276" s="825" t="s">
        <v>616</v>
      </c>
      <c r="D276" s="839" t="s">
        <v>617</v>
      </c>
      <c r="E276" s="825" t="s">
        <v>3949</v>
      </c>
      <c r="F276" s="839" t="s">
        <v>3950</v>
      </c>
      <c r="G276" s="825" t="s">
        <v>4380</v>
      </c>
      <c r="H276" s="825" t="s">
        <v>4381</v>
      </c>
      <c r="I276" s="831">
        <v>2.5399999618530273</v>
      </c>
      <c r="J276" s="831">
        <v>350</v>
      </c>
      <c r="K276" s="832">
        <v>889.00001525878906</v>
      </c>
    </row>
    <row r="277" spans="1:11" ht="14.45" customHeight="1" x14ac:dyDescent="0.2">
      <c r="A277" s="821" t="s">
        <v>594</v>
      </c>
      <c r="B277" s="822" t="s">
        <v>595</v>
      </c>
      <c r="C277" s="825" t="s">
        <v>616</v>
      </c>
      <c r="D277" s="839" t="s">
        <v>617</v>
      </c>
      <c r="E277" s="825" t="s">
        <v>3949</v>
      </c>
      <c r="F277" s="839" t="s">
        <v>3950</v>
      </c>
      <c r="G277" s="825" t="s">
        <v>4382</v>
      </c>
      <c r="H277" s="825" t="s">
        <v>4383</v>
      </c>
      <c r="I277" s="831">
        <v>109.875</v>
      </c>
      <c r="J277" s="831">
        <v>3</v>
      </c>
      <c r="K277" s="832">
        <v>329.41000366210938</v>
      </c>
    </row>
    <row r="278" spans="1:11" ht="14.45" customHeight="1" x14ac:dyDescent="0.2">
      <c r="A278" s="821" t="s">
        <v>594</v>
      </c>
      <c r="B278" s="822" t="s">
        <v>595</v>
      </c>
      <c r="C278" s="825" t="s">
        <v>616</v>
      </c>
      <c r="D278" s="839" t="s">
        <v>617</v>
      </c>
      <c r="E278" s="825" t="s">
        <v>3949</v>
      </c>
      <c r="F278" s="839" t="s">
        <v>3950</v>
      </c>
      <c r="G278" s="825" t="s">
        <v>3983</v>
      </c>
      <c r="H278" s="825" t="s">
        <v>3984</v>
      </c>
      <c r="I278" s="831">
        <v>790.8800048828125</v>
      </c>
      <c r="J278" s="831">
        <v>1</v>
      </c>
      <c r="K278" s="832">
        <v>790.8800048828125</v>
      </c>
    </row>
    <row r="279" spans="1:11" ht="14.45" customHeight="1" x14ac:dyDescent="0.2">
      <c r="A279" s="821" t="s">
        <v>594</v>
      </c>
      <c r="B279" s="822" t="s">
        <v>595</v>
      </c>
      <c r="C279" s="825" t="s">
        <v>616</v>
      </c>
      <c r="D279" s="839" t="s">
        <v>617</v>
      </c>
      <c r="E279" s="825" t="s">
        <v>3949</v>
      </c>
      <c r="F279" s="839" t="s">
        <v>3950</v>
      </c>
      <c r="G279" s="825" t="s">
        <v>4384</v>
      </c>
      <c r="H279" s="825" t="s">
        <v>4385</v>
      </c>
      <c r="I279" s="831">
        <v>355.35000610351563</v>
      </c>
      <c r="J279" s="831">
        <v>6</v>
      </c>
      <c r="K279" s="832">
        <v>2132.1000366210938</v>
      </c>
    </row>
    <row r="280" spans="1:11" ht="14.45" customHeight="1" x14ac:dyDescent="0.2">
      <c r="A280" s="821" t="s">
        <v>594</v>
      </c>
      <c r="B280" s="822" t="s">
        <v>595</v>
      </c>
      <c r="C280" s="825" t="s">
        <v>616</v>
      </c>
      <c r="D280" s="839" t="s">
        <v>617</v>
      </c>
      <c r="E280" s="825" t="s">
        <v>3949</v>
      </c>
      <c r="F280" s="839" t="s">
        <v>3950</v>
      </c>
      <c r="G280" s="825" t="s">
        <v>3987</v>
      </c>
      <c r="H280" s="825" t="s">
        <v>3988</v>
      </c>
      <c r="I280" s="831">
        <v>65.279999732971191</v>
      </c>
      <c r="J280" s="831">
        <v>50</v>
      </c>
      <c r="K280" s="832">
        <v>3285.320068359375</v>
      </c>
    </row>
    <row r="281" spans="1:11" ht="14.45" customHeight="1" x14ac:dyDescent="0.2">
      <c r="A281" s="821" t="s">
        <v>594</v>
      </c>
      <c r="B281" s="822" t="s">
        <v>595</v>
      </c>
      <c r="C281" s="825" t="s">
        <v>616</v>
      </c>
      <c r="D281" s="839" t="s">
        <v>617</v>
      </c>
      <c r="E281" s="825" t="s">
        <v>3949</v>
      </c>
      <c r="F281" s="839" t="s">
        <v>3950</v>
      </c>
      <c r="G281" s="825" t="s">
        <v>4386</v>
      </c>
      <c r="H281" s="825" t="s">
        <v>4387</v>
      </c>
      <c r="I281" s="831">
        <v>123.27999877929688</v>
      </c>
      <c r="J281" s="831">
        <v>30</v>
      </c>
      <c r="K281" s="832">
        <v>3698.400146484375</v>
      </c>
    </row>
    <row r="282" spans="1:11" ht="14.45" customHeight="1" x14ac:dyDescent="0.2">
      <c r="A282" s="821" t="s">
        <v>594</v>
      </c>
      <c r="B282" s="822" t="s">
        <v>595</v>
      </c>
      <c r="C282" s="825" t="s">
        <v>616</v>
      </c>
      <c r="D282" s="839" t="s">
        <v>617</v>
      </c>
      <c r="E282" s="825" t="s">
        <v>3949</v>
      </c>
      <c r="F282" s="839" t="s">
        <v>3950</v>
      </c>
      <c r="G282" s="825" t="s">
        <v>3989</v>
      </c>
      <c r="H282" s="825" t="s">
        <v>3990</v>
      </c>
      <c r="I282" s="831">
        <v>272.44000244140625</v>
      </c>
      <c r="J282" s="831">
        <v>6</v>
      </c>
      <c r="K282" s="832">
        <v>1634.6099853515625</v>
      </c>
    </row>
    <row r="283" spans="1:11" ht="14.45" customHeight="1" x14ac:dyDescent="0.2">
      <c r="A283" s="821" t="s">
        <v>594</v>
      </c>
      <c r="B283" s="822" t="s">
        <v>595</v>
      </c>
      <c r="C283" s="825" t="s">
        <v>616</v>
      </c>
      <c r="D283" s="839" t="s">
        <v>617</v>
      </c>
      <c r="E283" s="825" t="s">
        <v>3949</v>
      </c>
      <c r="F283" s="839" t="s">
        <v>3950</v>
      </c>
      <c r="G283" s="825" t="s">
        <v>3991</v>
      </c>
      <c r="H283" s="825" t="s">
        <v>3992</v>
      </c>
      <c r="I283" s="831">
        <v>22.149999618530273</v>
      </c>
      <c r="J283" s="831">
        <v>250</v>
      </c>
      <c r="K283" s="832">
        <v>5537.5</v>
      </c>
    </row>
    <row r="284" spans="1:11" ht="14.45" customHeight="1" x14ac:dyDescent="0.2">
      <c r="A284" s="821" t="s">
        <v>594</v>
      </c>
      <c r="B284" s="822" t="s">
        <v>595</v>
      </c>
      <c r="C284" s="825" t="s">
        <v>616</v>
      </c>
      <c r="D284" s="839" t="s">
        <v>617</v>
      </c>
      <c r="E284" s="825" t="s">
        <v>3949</v>
      </c>
      <c r="F284" s="839" t="s">
        <v>3950</v>
      </c>
      <c r="G284" s="825" t="s">
        <v>3993</v>
      </c>
      <c r="H284" s="825" t="s">
        <v>3994</v>
      </c>
      <c r="I284" s="831">
        <v>30.170000076293945</v>
      </c>
      <c r="J284" s="831">
        <v>100</v>
      </c>
      <c r="K284" s="832">
        <v>3017</v>
      </c>
    </row>
    <row r="285" spans="1:11" ht="14.45" customHeight="1" x14ac:dyDescent="0.2">
      <c r="A285" s="821" t="s">
        <v>594</v>
      </c>
      <c r="B285" s="822" t="s">
        <v>595</v>
      </c>
      <c r="C285" s="825" t="s">
        <v>616</v>
      </c>
      <c r="D285" s="839" t="s">
        <v>617</v>
      </c>
      <c r="E285" s="825" t="s">
        <v>3949</v>
      </c>
      <c r="F285" s="839" t="s">
        <v>3950</v>
      </c>
      <c r="G285" s="825" t="s">
        <v>4295</v>
      </c>
      <c r="H285" s="825" t="s">
        <v>4296</v>
      </c>
      <c r="I285" s="831">
        <v>2.872499942779541</v>
      </c>
      <c r="J285" s="831">
        <v>200</v>
      </c>
      <c r="K285" s="832">
        <v>574.5</v>
      </c>
    </row>
    <row r="286" spans="1:11" ht="14.45" customHeight="1" x14ac:dyDescent="0.2">
      <c r="A286" s="821" t="s">
        <v>594</v>
      </c>
      <c r="B286" s="822" t="s">
        <v>595</v>
      </c>
      <c r="C286" s="825" t="s">
        <v>616</v>
      </c>
      <c r="D286" s="839" t="s">
        <v>617</v>
      </c>
      <c r="E286" s="825" t="s">
        <v>3949</v>
      </c>
      <c r="F286" s="839" t="s">
        <v>3950</v>
      </c>
      <c r="G286" s="825" t="s">
        <v>4388</v>
      </c>
      <c r="H286" s="825" t="s">
        <v>4389</v>
      </c>
      <c r="I286" s="831">
        <v>5.2699999809265137</v>
      </c>
      <c r="J286" s="831">
        <v>160</v>
      </c>
      <c r="K286" s="832">
        <v>843.20001602172852</v>
      </c>
    </row>
    <row r="287" spans="1:11" ht="14.45" customHeight="1" x14ac:dyDescent="0.2">
      <c r="A287" s="821" t="s">
        <v>594</v>
      </c>
      <c r="B287" s="822" t="s">
        <v>595</v>
      </c>
      <c r="C287" s="825" t="s">
        <v>616</v>
      </c>
      <c r="D287" s="839" t="s">
        <v>617</v>
      </c>
      <c r="E287" s="825" t="s">
        <v>3949</v>
      </c>
      <c r="F287" s="839" t="s">
        <v>3950</v>
      </c>
      <c r="G287" s="825" t="s">
        <v>4007</v>
      </c>
      <c r="H287" s="825" t="s">
        <v>4008</v>
      </c>
      <c r="I287" s="831">
        <v>214.42000034877233</v>
      </c>
      <c r="J287" s="831">
        <v>20</v>
      </c>
      <c r="K287" s="832">
        <v>4288.81005859375</v>
      </c>
    </row>
    <row r="288" spans="1:11" ht="14.45" customHeight="1" x14ac:dyDescent="0.2">
      <c r="A288" s="821" t="s">
        <v>594</v>
      </c>
      <c r="B288" s="822" t="s">
        <v>595</v>
      </c>
      <c r="C288" s="825" t="s">
        <v>616</v>
      </c>
      <c r="D288" s="839" t="s">
        <v>617</v>
      </c>
      <c r="E288" s="825" t="s">
        <v>3949</v>
      </c>
      <c r="F288" s="839" t="s">
        <v>3950</v>
      </c>
      <c r="G288" s="825" t="s">
        <v>4390</v>
      </c>
      <c r="H288" s="825" t="s">
        <v>4391</v>
      </c>
      <c r="I288" s="831">
        <v>790.280029296875</v>
      </c>
      <c r="J288" s="831">
        <v>1</v>
      </c>
      <c r="K288" s="832">
        <v>790.280029296875</v>
      </c>
    </row>
    <row r="289" spans="1:11" ht="14.45" customHeight="1" x14ac:dyDescent="0.2">
      <c r="A289" s="821" t="s">
        <v>594</v>
      </c>
      <c r="B289" s="822" t="s">
        <v>595</v>
      </c>
      <c r="C289" s="825" t="s">
        <v>616</v>
      </c>
      <c r="D289" s="839" t="s">
        <v>617</v>
      </c>
      <c r="E289" s="825" t="s">
        <v>3949</v>
      </c>
      <c r="F289" s="839" t="s">
        <v>3950</v>
      </c>
      <c r="G289" s="825" t="s">
        <v>4392</v>
      </c>
      <c r="H289" s="825" t="s">
        <v>4393</v>
      </c>
      <c r="I289" s="831">
        <v>5.7300000190734863</v>
      </c>
      <c r="J289" s="831">
        <v>70</v>
      </c>
      <c r="K289" s="832">
        <v>400.98000335693359</v>
      </c>
    </row>
    <row r="290" spans="1:11" ht="14.45" customHeight="1" x14ac:dyDescent="0.2">
      <c r="A290" s="821" t="s">
        <v>594</v>
      </c>
      <c r="B290" s="822" t="s">
        <v>595</v>
      </c>
      <c r="C290" s="825" t="s">
        <v>616</v>
      </c>
      <c r="D290" s="839" t="s">
        <v>617</v>
      </c>
      <c r="E290" s="825" t="s">
        <v>3949</v>
      </c>
      <c r="F290" s="839" t="s">
        <v>3950</v>
      </c>
      <c r="G290" s="825" t="s">
        <v>4394</v>
      </c>
      <c r="H290" s="825" t="s">
        <v>4395</v>
      </c>
      <c r="I290" s="831">
        <v>129.25999450683594</v>
      </c>
      <c r="J290" s="831">
        <v>30</v>
      </c>
      <c r="K290" s="832">
        <v>3877.7999267578125</v>
      </c>
    </row>
    <row r="291" spans="1:11" ht="14.45" customHeight="1" x14ac:dyDescent="0.2">
      <c r="A291" s="821" t="s">
        <v>594</v>
      </c>
      <c r="B291" s="822" t="s">
        <v>595</v>
      </c>
      <c r="C291" s="825" t="s">
        <v>616</v>
      </c>
      <c r="D291" s="839" t="s">
        <v>617</v>
      </c>
      <c r="E291" s="825" t="s">
        <v>3949</v>
      </c>
      <c r="F291" s="839" t="s">
        <v>3950</v>
      </c>
      <c r="G291" s="825" t="s">
        <v>4396</v>
      </c>
      <c r="H291" s="825" t="s">
        <v>4397</v>
      </c>
      <c r="I291" s="831">
        <v>310.5</v>
      </c>
      <c r="J291" s="831">
        <v>10</v>
      </c>
      <c r="K291" s="832">
        <v>3105</v>
      </c>
    </row>
    <row r="292" spans="1:11" ht="14.45" customHeight="1" x14ac:dyDescent="0.2">
      <c r="A292" s="821" t="s">
        <v>594</v>
      </c>
      <c r="B292" s="822" t="s">
        <v>595</v>
      </c>
      <c r="C292" s="825" t="s">
        <v>616</v>
      </c>
      <c r="D292" s="839" t="s">
        <v>617</v>
      </c>
      <c r="E292" s="825" t="s">
        <v>3949</v>
      </c>
      <c r="F292" s="839" t="s">
        <v>3950</v>
      </c>
      <c r="G292" s="825" t="s">
        <v>4013</v>
      </c>
      <c r="H292" s="825" t="s">
        <v>4014</v>
      </c>
      <c r="I292" s="831">
        <v>283.01998901367188</v>
      </c>
      <c r="J292" s="831">
        <v>5</v>
      </c>
      <c r="K292" s="832">
        <v>1415.0799560546875</v>
      </c>
    </row>
    <row r="293" spans="1:11" ht="14.45" customHeight="1" x14ac:dyDescent="0.2">
      <c r="A293" s="821" t="s">
        <v>594</v>
      </c>
      <c r="B293" s="822" t="s">
        <v>595</v>
      </c>
      <c r="C293" s="825" t="s">
        <v>616</v>
      </c>
      <c r="D293" s="839" t="s">
        <v>617</v>
      </c>
      <c r="E293" s="825" t="s">
        <v>3949</v>
      </c>
      <c r="F293" s="839" t="s">
        <v>3950</v>
      </c>
      <c r="G293" s="825" t="s">
        <v>4398</v>
      </c>
      <c r="H293" s="825" t="s">
        <v>4399</v>
      </c>
      <c r="I293" s="831">
        <v>58.529998779296875</v>
      </c>
      <c r="J293" s="831">
        <v>10</v>
      </c>
      <c r="K293" s="832">
        <v>585.34002685546875</v>
      </c>
    </row>
    <row r="294" spans="1:11" ht="14.45" customHeight="1" x14ac:dyDescent="0.2">
      <c r="A294" s="821" t="s">
        <v>594</v>
      </c>
      <c r="B294" s="822" t="s">
        <v>595</v>
      </c>
      <c r="C294" s="825" t="s">
        <v>616</v>
      </c>
      <c r="D294" s="839" t="s">
        <v>617</v>
      </c>
      <c r="E294" s="825" t="s">
        <v>3949</v>
      </c>
      <c r="F294" s="839" t="s">
        <v>3950</v>
      </c>
      <c r="G294" s="825" t="s">
        <v>4297</v>
      </c>
      <c r="H294" s="825" t="s">
        <v>4298</v>
      </c>
      <c r="I294" s="831">
        <v>26.020000457763672</v>
      </c>
      <c r="J294" s="831">
        <v>10</v>
      </c>
      <c r="K294" s="832">
        <v>260.14999389648438</v>
      </c>
    </row>
    <row r="295" spans="1:11" ht="14.45" customHeight="1" x14ac:dyDescent="0.2">
      <c r="A295" s="821" t="s">
        <v>594</v>
      </c>
      <c r="B295" s="822" t="s">
        <v>595</v>
      </c>
      <c r="C295" s="825" t="s">
        <v>616</v>
      </c>
      <c r="D295" s="839" t="s">
        <v>617</v>
      </c>
      <c r="E295" s="825" t="s">
        <v>3949</v>
      </c>
      <c r="F295" s="839" t="s">
        <v>3950</v>
      </c>
      <c r="G295" s="825" t="s">
        <v>4400</v>
      </c>
      <c r="H295" s="825" t="s">
        <v>4401</v>
      </c>
      <c r="I295" s="831">
        <v>656.6400146484375</v>
      </c>
      <c r="J295" s="831">
        <v>1</v>
      </c>
      <c r="K295" s="832">
        <v>656.6400146484375</v>
      </c>
    </row>
    <row r="296" spans="1:11" ht="14.45" customHeight="1" x14ac:dyDescent="0.2">
      <c r="A296" s="821" t="s">
        <v>594</v>
      </c>
      <c r="B296" s="822" t="s">
        <v>595</v>
      </c>
      <c r="C296" s="825" t="s">
        <v>616</v>
      </c>
      <c r="D296" s="839" t="s">
        <v>617</v>
      </c>
      <c r="E296" s="825" t="s">
        <v>3949</v>
      </c>
      <c r="F296" s="839" t="s">
        <v>3950</v>
      </c>
      <c r="G296" s="825" t="s">
        <v>4299</v>
      </c>
      <c r="H296" s="825" t="s">
        <v>4300</v>
      </c>
      <c r="I296" s="831">
        <v>21.200000762939453</v>
      </c>
      <c r="J296" s="831">
        <v>10</v>
      </c>
      <c r="K296" s="832">
        <v>212.03999328613281</v>
      </c>
    </row>
    <row r="297" spans="1:11" ht="14.45" customHeight="1" x14ac:dyDescent="0.2">
      <c r="A297" s="821" t="s">
        <v>594</v>
      </c>
      <c r="B297" s="822" t="s">
        <v>595</v>
      </c>
      <c r="C297" s="825" t="s">
        <v>616</v>
      </c>
      <c r="D297" s="839" t="s">
        <v>617</v>
      </c>
      <c r="E297" s="825" t="s">
        <v>3949</v>
      </c>
      <c r="F297" s="839" t="s">
        <v>3950</v>
      </c>
      <c r="G297" s="825" t="s">
        <v>4402</v>
      </c>
      <c r="H297" s="825" t="s">
        <v>4403</v>
      </c>
      <c r="I297" s="831">
        <v>37.279998779296875</v>
      </c>
      <c r="J297" s="831">
        <v>10</v>
      </c>
      <c r="K297" s="832">
        <v>372.77999877929688</v>
      </c>
    </row>
    <row r="298" spans="1:11" ht="14.45" customHeight="1" x14ac:dyDescent="0.2">
      <c r="A298" s="821" t="s">
        <v>594</v>
      </c>
      <c r="B298" s="822" t="s">
        <v>595</v>
      </c>
      <c r="C298" s="825" t="s">
        <v>616</v>
      </c>
      <c r="D298" s="839" t="s">
        <v>617</v>
      </c>
      <c r="E298" s="825" t="s">
        <v>3949</v>
      </c>
      <c r="F298" s="839" t="s">
        <v>3950</v>
      </c>
      <c r="G298" s="825" t="s">
        <v>4404</v>
      </c>
      <c r="H298" s="825" t="s">
        <v>4405</v>
      </c>
      <c r="I298" s="831">
        <v>72.680000305175781</v>
      </c>
      <c r="J298" s="831">
        <v>10</v>
      </c>
      <c r="K298" s="832">
        <v>726.75</v>
      </c>
    </row>
    <row r="299" spans="1:11" ht="14.45" customHeight="1" x14ac:dyDescent="0.2">
      <c r="A299" s="821" t="s">
        <v>594</v>
      </c>
      <c r="B299" s="822" t="s">
        <v>595</v>
      </c>
      <c r="C299" s="825" t="s">
        <v>616</v>
      </c>
      <c r="D299" s="839" t="s">
        <v>617</v>
      </c>
      <c r="E299" s="825" t="s">
        <v>3949</v>
      </c>
      <c r="F299" s="839" t="s">
        <v>3950</v>
      </c>
      <c r="G299" s="825" t="s">
        <v>4406</v>
      </c>
      <c r="H299" s="825" t="s">
        <v>4407</v>
      </c>
      <c r="I299" s="831">
        <v>7.3400000466240778</v>
      </c>
      <c r="J299" s="831">
        <v>900</v>
      </c>
      <c r="K299" s="832">
        <v>6606</v>
      </c>
    </row>
    <row r="300" spans="1:11" ht="14.45" customHeight="1" x14ac:dyDescent="0.2">
      <c r="A300" s="821" t="s">
        <v>594</v>
      </c>
      <c r="B300" s="822" t="s">
        <v>595</v>
      </c>
      <c r="C300" s="825" t="s">
        <v>616</v>
      </c>
      <c r="D300" s="839" t="s">
        <v>617</v>
      </c>
      <c r="E300" s="825" t="s">
        <v>3949</v>
      </c>
      <c r="F300" s="839" t="s">
        <v>3950</v>
      </c>
      <c r="G300" s="825" t="s">
        <v>4015</v>
      </c>
      <c r="H300" s="825" t="s">
        <v>4016</v>
      </c>
      <c r="I300" s="831">
        <v>22.944545919244941</v>
      </c>
      <c r="J300" s="831">
        <v>1350</v>
      </c>
      <c r="K300" s="832">
        <v>30973.069946289063</v>
      </c>
    </row>
    <row r="301" spans="1:11" ht="14.45" customHeight="1" x14ac:dyDescent="0.2">
      <c r="A301" s="821" t="s">
        <v>594</v>
      </c>
      <c r="B301" s="822" t="s">
        <v>595</v>
      </c>
      <c r="C301" s="825" t="s">
        <v>616</v>
      </c>
      <c r="D301" s="839" t="s">
        <v>617</v>
      </c>
      <c r="E301" s="825" t="s">
        <v>3949</v>
      </c>
      <c r="F301" s="839" t="s">
        <v>3950</v>
      </c>
      <c r="G301" s="825" t="s">
        <v>4019</v>
      </c>
      <c r="H301" s="825" t="s">
        <v>4020</v>
      </c>
      <c r="I301" s="831">
        <v>227.55999755859375</v>
      </c>
      <c r="J301" s="831">
        <v>25</v>
      </c>
      <c r="K301" s="832">
        <v>5688.9599609375</v>
      </c>
    </row>
    <row r="302" spans="1:11" ht="14.45" customHeight="1" x14ac:dyDescent="0.2">
      <c r="A302" s="821" t="s">
        <v>594</v>
      </c>
      <c r="B302" s="822" t="s">
        <v>595</v>
      </c>
      <c r="C302" s="825" t="s">
        <v>616</v>
      </c>
      <c r="D302" s="839" t="s">
        <v>617</v>
      </c>
      <c r="E302" s="825" t="s">
        <v>3949</v>
      </c>
      <c r="F302" s="839" t="s">
        <v>3950</v>
      </c>
      <c r="G302" s="825" t="s">
        <v>4023</v>
      </c>
      <c r="H302" s="825" t="s">
        <v>4024</v>
      </c>
      <c r="I302" s="831">
        <v>0.85875001549720764</v>
      </c>
      <c r="J302" s="831">
        <v>1100</v>
      </c>
      <c r="K302" s="832">
        <v>945</v>
      </c>
    </row>
    <row r="303" spans="1:11" ht="14.45" customHeight="1" x14ac:dyDescent="0.2">
      <c r="A303" s="821" t="s">
        <v>594</v>
      </c>
      <c r="B303" s="822" t="s">
        <v>595</v>
      </c>
      <c r="C303" s="825" t="s">
        <v>616</v>
      </c>
      <c r="D303" s="839" t="s">
        <v>617</v>
      </c>
      <c r="E303" s="825" t="s">
        <v>3949</v>
      </c>
      <c r="F303" s="839" t="s">
        <v>3950</v>
      </c>
      <c r="G303" s="825" t="s">
        <v>4027</v>
      </c>
      <c r="H303" s="825" t="s">
        <v>4028</v>
      </c>
      <c r="I303" s="831">
        <v>2.0627272129058838</v>
      </c>
      <c r="J303" s="831">
        <v>2600</v>
      </c>
      <c r="K303" s="832">
        <v>5363.5</v>
      </c>
    </row>
    <row r="304" spans="1:11" ht="14.45" customHeight="1" x14ac:dyDescent="0.2">
      <c r="A304" s="821" t="s">
        <v>594</v>
      </c>
      <c r="B304" s="822" t="s">
        <v>595</v>
      </c>
      <c r="C304" s="825" t="s">
        <v>616</v>
      </c>
      <c r="D304" s="839" t="s">
        <v>617</v>
      </c>
      <c r="E304" s="825" t="s">
        <v>3949</v>
      </c>
      <c r="F304" s="839" t="s">
        <v>3950</v>
      </c>
      <c r="G304" s="825" t="s">
        <v>4031</v>
      </c>
      <c r="H304" s="825" t="s">
        <v>4032</v>
      </c>
      <c r="I304" s="831">
        <v>5.8760000228881832</v>
      </c>
      <c r="J304" s="831">
        <v>1450</v>
      </c>
      <c r="K304" s="832">
        <v>8519</v>
      </c>
    </row>
    <row r="305" spans="1:11" ht="14.45" customHeight="1" x14ac:dyDescent="0.2">
      <c r="A305" s="821" t="s">
        <v>594</v>
      </c>
      <c r="B305" s="822" t="s">
        <v>595</v>
      </c>
      <c r="C305" s="825" t="s">
        <v>616</v>
      </c>
      <c r="D305" s="839" t="s">
        <v>617</v>
      </c>
      <c r="E305" s="825" t="s">
        <v>3949</v>
      </c>
      <c r="F305" s="839" t="s">
        <v>3950</v>
      </c>
      <c r="G305" s="825" t="s">
        <v>4408</v>
      </c>
      <c r="H305" s="825" t="s">
        <v>4409</v>
      </c>
      <c r="I305" s="831">
        <v>24.840000152587891</v>
      </c>
      <c r="J305" s="831">
        <v>36</v>
      </c>
      <c r="K305" s="832">
        <v>894.23995971679688</v>
      </c>
    </row>
    <row r="306" spans="1:11" ht="14.45" customHeight="1" x14ac:dyDescent="0.2">
      <c r="A306" s="821" t="s">
        <v>594</v>
      </c>
      <c r="B306" s="822" t="s">
        <v>595</v>
      </c>
      <c r="C306" s="825" t="s">
        <v>616</v>
      </c>
      <c r="D306" s="839" t="s">
        <v>617</v>
      </c>
      <c r="E306" s="825" t="s">
        <v>3949</v>
      </c>
      <c r="F306" s="839" t="s">
        <v>3950</v>
      </c>
      <c r="G306" s="825" t="s">
        <v>4410</v>
      </c>
      <c r="H306" s="825" t="s">
        <v>4411</v>
      </c>
      <c r="I306" s="831">
        <v>9.2950000762939453</v>
      </c>
      <c r="J306" s="831">
        <v>100</v>
      </c>
      <c r="K306" s="832">
        <v>929.5</v>
      </c>
    </row>
    <row r="307" spans="1:11" ht="14.45" customHeight="1" x14ac:dyDescent="0.2">
      <c r="A307" s="821" t="s">
        <v>594</v>
      </c>
      <c r="B307" s="822" t="s">
        <v>595</v>
      </c>
      <c r="C307" s="825" t="s">
        <v>616</v>
      </c>
      <c r="D307" s="839" t="s">
        <v>617</v>
      </c>
      <c r="E307" s="825" t="s">
        <v>3949</v>
      </c>
      <c r="F307" s="839" t="s">
        <v>3950</v>
      </c>
      <c r="G307" s="825" t="s">
        <v>4412</v>
      </c>
      <c r="H307" s="825" t="s">
        <v>4413</v>
      </c>
      <c r="I307" s="831">
        <v>14.470000267028809</v>
      </c>
      <c r="J307" s="831">
        <v>12</v>
      </c>
      <c r="K307" s="832">
        <v>173.63999938964844</v>
      </c>
    </row>
    <row r="308" spans="1:11" ht="14.45" customHeight="1" x14ac:dyDescent="0.2">
      <c r="A308" s="821" t="s">
        <v>594</v>
      </c>
      <c r="B308" s="822" t="s">
        <v>595</v>
      </c>
      <c r="C308" s="825" t="s">
        <v>616</v>
      </c>
      <c r="D308" s="839" t="s">
        <v>617</v>
      </c>
      <c r="E308" s="825" t="s">
        <v>3949</v>
      </c>
      <c r="F308" s="839" t="s">
        <v>3950</v>
      </c>
      <c r="G308" s="825" t="s">
        <v>4414</v>
      </c>
      <c r="H308" s="825" t="s">
        <v>4415</v>
      </c>
      <c r="I308" s="831">
        <v>46</v>
      </c>
      <c r="J308" s="831">
        <v>5</v>
      </c>
      <c r="K308" s="832">
        <v>230</v>
      </c>
    </row>
    <row r="309" spans="1:11" ht="14.45" customHeight="1" x14ac:dyDescent="0.2">
      <c r="A309" s="821" t="s">
        <v>594</v>
      </c>
      <c r="B309" s="822" t="s">
        <v>595</v>
      </c>
      <c r="C309" s="825" t="s">
        <v>616</v>
      </c>
      <c r="D309" s="839" t="s">
        <v>617</v>
      </c>
      <c r="E309" s="825" t="s">
        <v>3949</v>
      </c>
      <c r="F309" s="839" t="s">
        <v>3950</v>
      </c>
      <c r="G309" s="825" t="s">
        <v>4033</v>
      </c>
      <c r="H309" s="825" t="s">
        <v>4034</v>
      </c>
      <c r="I309" s="831">
        <v>61.209999084472656</v>
      </c>
      <c r="J309" s="831">
        <v>1</v>
      </c>
      <c r="K309" s="832">
        <v>61.209999084472656</v>
      </c>
    </row>
    <row r="310" spans="1:11" ht="14.45" customHeight="1" x14ac:dyDescent="0.2">
      <c r="A310" s="821" t="s">
        <v>594</v>
      </c>
      <c r="B310" s="822" t="s">
        <v>595</v>
      </c>
      <c r="C310" s="825" t="s">
        <v>616</v>
      </c>
      <c r="D310" s="839" t="s">
        <v>617</v>
      </c>
      <c r="E310" s="825" t="s">
        <v>3949</v>
      </c>
      <c r="F310" s="839" t="s">
        <v>3950</v>
      </c>
      <c r="G310" s="825" t="s">
        <v>4416</v>
      </c>
      <c r="H310" s="825" t="s">
        <v>4417</v>
      </c>
      <c r="I310" s="831">
        <v>98.373334248860672</v>
      </c>
      <c r="J310" s="831">
        <v>15</v>
      </c>
      <c r="K310" s="832">
        <v>1475.6000061035156</v>
      </c>
    </row>
    <row r="311" spans="1:11" ht="14.45" customHeight="1" x14ac:dyDescent="0.2">
      <c r="A311" s="821" t="s">
        <v>594</v>
      </c>
      <c r="B311" s="822" t="s">
        <v>595</v>
      </c>
      <c r="C311" s="825" t="s">
        <v>616</v>
      </c>
      <c r="D311" s="839" t="s">
        <v>617</v>
      </c>
      <c r="E311" s="825" t="s">
        <v>3949</v>
      </c>
      <c r="F311" s="839" t="s">
        <v>3950</v>
      </c>
      <c r="G311" s="825" t="s">
        <v>4037</v>
      </c>
      <c r="H311" s="825" t="s">
        <v>4038</v>
      </c>
      <c r="I311" s="831">
        <v>111.41000366210938</v>
      </c>
      <c r="J311" s="831">
        <v>12</v>
      </c>
      <c r="K311" s="832">
        <v>1336.93994140625</v>
      </c>
    </row>
    <row r="312" spans="1:11" ht="14.45" customHeight="1" x14ac:dyDescent="0.2">
      <c r="A312" s="821" t="s">
        <v>594</v>
      </c>
      <c r="B312" s="822" t="s">
        <v>595</v>
      </c>
      <c r="C312" s="825" t="s">
        <v>616</v>
      </c>
      <c r="D312" s="839" t="s">
        <v>617</v>
      </c>
      <c r="E312" s="825" t="s">
        <v>3949</v>
      </c>
      <c r="F312" s="839" t="s">
        <v>3950</v>
      </c>
      <c r="G312" s="825" t="s">
        <v>4041</v>
      </c>
      <c r="H312" s="825" t="s">
        <v>4042</v>
      </c>
      <c r="I312" s="831">
        <v>8.3949999809265137</v>
      </c>
      <c r="J312" s="831">
        <v>72</v>
      </c>
      <c r="K312" s="832">
        <v>604.44001007080078</v>
      </c>
    </row>
    <row r="313" spans="1:11" ht="14.45" customHeight="1" x14ac:dyDescent="0.2">
      <c r="A313" s="821" t="s">
        <v>594</v>
      </c>
      <c r="B313" s="822" t="s">
        <v>595</v>
      </c>
      <c r="C313" s="825" t="s">
        <v>616</v>
      </c>
      <c r="D313" s="839" t="s">
        <v>617</v>
      </c>
      <c r="E313" s="825" t="s">
        <v>3949</v>
      </c>
      <c r="F313" s="839" t="s">
        <v>3950</v>
      </c>
      <c r="G313" s="825" t="s">
        <v>4418</v>
      </c>
      <c r="H313" s="825" t="s">
        <v>4419</v>
      </c>
      <c r="I313" s="831">
        <v>7.9900000890096026</v>
      </c>
      <c r="J313" s="831">
        <v>72</v>
      </c>
      <c r="K313" s="832">
        <v>575.27999877929688</v>
      </c>
    </row>
    <row r="314" spans="1:11" ht="14.45" customHeight="1" x14ac:dyDescent="0.2">
      <c r="A314" s="821" t="s">
        <v>594</v>
      </c>
      <c r="B314" s="822" t="s">
        <v>595</v>
      </c>
      <c r="C314" s="825" t="s">
        <v>616</v>
      </c>
      <c r="D314" s="839" t="s">
        <v>617</v>
      </c>
      <c r="E314" s="825" t="s">
        <v>3949</v>
      </c>
      <c r="F314" s="839" t="s">
        <v>3950</v>
      </c>
      <c r="G314" s="825" t="s">
        <v>4045</v>
      </c>
      <c r="H314" s="825" t="s">
        <v>4046</v>
      </c>
      <c r="I314" s="831">
        <v>19.199999491373699</v>
      </c>
      <c r="J314" s="831">
        <v>36</v>
      </c>
      <c r="K314" s="832">
        <v>691.19999694824219</v>
      </c>
    </row>
    <row r="315" spans="1:11" ht="14.45" customHeight="1" x14ac:dyDescent="0.2">
      <c r="A315" s="821" t="s">
        <v>594</v>
      </c>
      <c r="B315" s="822" t="s">
        <v>595</v>
      </c>
      <c r="C315" s="825" t="s">
        <v>616</v>
      </c>
      <c r="D315" s="839" t="s">
        <v>617</v>
      </c>
      <c r="E315" s="825" t="s">
        <v>3949</v>
      </c>
      <c r="F315" s="839" t="s">
        <v>3950</v>
      </c>
      <c r="G315" s="825" t="s">
        <v>4420</v>
      </c>
      <c r="H315" s="825" t="s">
        <v>4421</v>
      </c>
      <c r="I315" s="831">
        <v>2.0666665765974255</v>
      </c>
      <c r="J315" s="831">
        <v>580</v>
      </c>
      <c r="K315" s="832">
        <v>1210.0699882507324</v>
      </c>
    </row>
    <row r="316" spans="1:11" ht="14.45" customHeight="1" x14ac:dyDescent="0.2">
      <c r="A316" s="821" t="s">
        <v>594</v>
      </c>
      <c r="B316" s="822" t="s">
        <v>595</v>
      </c>
      <c r="C316" s="825" t="s">
        <v>616</v>
      </c>
      <c r="D316" s="839" t="s">
        <v>617</v>
      </c>
      <c r="E316" s="825" t="s">
        <v>3949</v>
      </c>
      <c r="F316" s="839" t="s">
        <v>3950</v>
      </c>
      <c r="G316" s="825" t="s">
        <v>4422</v>
      </c>
      <c r="H316" s="825" t="s">
        <v>4423</v>
      </c>
      <c r="I316" s="831">
        <v>25.553332646687824</v>
      </c>
      <c r="J316" s="831">
        <v>72</v>
      </c>
      <c r="K316" s="832">
        <v>1839.9400024414063</v>
      </c>
    </row>
    <row r="317" spans="1:11" ht="14.45" customHeight="1" x14ac:dyDescent="0.2">
      <c r="A317" s="821" t="s">
        <v>594</v>
      </c>
      <c r="B317" s="822" t="s">
        <v>595</v>
      </c>
      <c r="C317" s="825" t="s">
        <v>616</v>
      </c>
      <c r="D317" s="839" t="s">
        <v>617</v>
      </c>
      <c r="E317" s="825" t="s">
        <v>3949</v>
      </c>
      <c r="F317" s="839" t="s">
        <v>3950</v>
      </c>
      <c r="G317" s="825" t="s">
        <v>4424</v>
      </c>
      <c r="H317" s="825" t="s">
        <v>4425</v>
      </c>
      <c r="I317" s="831">
        <v>15.758000183105469</v>
      </c>
      <c r="J317" s="831">
        <v>1000</v>
      </c>
      <c r="K317" s="832">
        <v>15755.400024414063</v>
      </c>
    </row>
    <row r="318" spans="1:11" ht="14.45" customHeight="1" x14ac:dyDescent="0.2">
      <c r="A318" s="821" t="s">
        <v>594</v>
      </c>
      <c r="B318" s="822" t="s">
        <v>595</v>
      </c>
      <c r="C318" s="825" t="s">
        <v>616</v>
      </c>
      <c r="D318" s="839" t="s">
        <v>617</v>
      </c>
      <c r="E318" s="825" t="s">
        <v>3949</v>
      </c>
      <c r="F318" s="839" t="s">
        <v>3950</v>
      </c>
      <c r="G318" s="825" t="s">
        <v>4047</v>
      </c>
      <c r="H318" s="825" t="s">
        <v>4048</v>
      </c>
      <c r="I318" s="831">
        <v>2.5542856625148227</v>
      </c>
      <c r="J318" s="831">
        <v>140</v>
      </c>
      <c r="K318" s="832">
        <v>357.59999465942383</v>
      </c>
    </row>
    <row r="319" spans="1:11" ht="14.45" customHeight="1" x14ac:dyDescent="0.2">
      <c r="A319" s="821" t="s">
        <v>594</v>
      </c>
      <c r="B319" s="822" t="s">
        <v>595</v>
      </c>
      <c r="C319" s="825" t="s">
        <v>616</v>
      </c>
      <c r="D319" s="839" t="s">
        <v>617</v>
      </c>
      <c r="E319" s="825" t="s">
        <v>3949</v>
      </c>
      <c r="F319" s="839" t="s">
        <v>3950</v>
      </c>
      <c r="G319" s="825" t="s">
        <v>4049</v>
      </c>
      <c r="H319" s="825" t="s">
        <v>4050</v>
      </c>
      <c r="I319" s="831">
        <v>4.0285715035029819</v>
      </c>
      <c r="J319" s="831">
        <v>140</v>
      </c>
      <c r="K319" s="832">
        <v>564.00000762939453</v>
      </c>
    </row>
    <row r="320" spans="1:11" ht="14.45" customHeight="1" x14ac:dyDescent="0.2">
      <c r="A320" s="821" t="s">
        <v>594</v>
      </c>
      <c r="B320" s="822" t="s">
        <v>595</v>
      </c>
      <c r="C320" s="825" t="s">
        <v>616</v>
      </c>
      <c r="D320" s="839" t="s">
        <v>617</v>
      </c>
      <c r="E320" s="825" t="s">
        <v>3949</v>
      </c>
      <c r="F320" s="839" t="s">
        <v>3950</v>
      </c>
      <c r="G320" s="825" t="s">
        <v>4426</v>
      </c>
      <c r="H320" s="825" t="s">
        <v>4427</v>
      </c>
      <c r="I320" s="831">
        <v>7.0900001525878906</v>
      </c>
      <c r="J320" s="831">
        <v>2</v>
      </c>
      <c r="K320" s="832">
        <v>14.170000076293945</v>
      </c>
    </row>
    <row r="321" spans="1:11" ht="14.45" customHeight="1" x14ac:dyDescent="0.2">
      <c r="A321" s="821" t="s">
        <v>594</v>
      </c>
      <c r="B321" s="822" t="s">
        <v>595</v>
      </c>
      <c r="C321" s="825" t="s">
        <v>616</v>
      </c>
      <c r="D321" s="839" t="s">
        <v>617</v>
      </c>
      <c r="E321" s="825" t="s">
        <v>3949</v>
      </c>
      <c r="F321" s="839" t="s">
        <v>3950</v>
      </c>
      <c r="G321" s="825" t="s">
        <v>4428</v>
      </c>
      <c r="H321" s="825" t="s">
        <v>4429</v>
      </c>
      <c r="I321" s="831">
        <v>8.3400001525878906</v>
      </c>
      <c r="J321" s="831">
        <v>2</v>
      </c>
      <c r="K321" s="832">
        <v>16.680000305175781</v>
      </c>
    </row>
    <row r="322" spans="1:11" ht="14.45" customHeight="1" x14ac:dyDescent="0.2">
      <c r="A322" s="821" t="s">
        <v>594</v>
      </c>
      <c r="B322" s="822" t="s">
        <v>595</v>
      </c>
      <c r="C322" s="825" t="s">
        <v>616</v>
      </c>
      <c r="D322" s="839" t="s">
        <v>617</v>
      </c>
      <c r="E322" s="825" t="s">
        <v>3949</v>
      </c>
      <c r="F322" s="839" t="s">
        <v>3950</v>
      </c>
      <c r="G322" s="825" t="s">
        <v>4430</v>
      </c>
      <c r="H322" s="825" t="s">
        <v>4431</v>
      </c>
      <c r="I322" s="831">
        <v>9.5900001525878906</v>
      </c>
      <c r="J322" s="831">
        <v>1</v>
      </c>
      <c r="K322" s="832">
        <v>9.5900001525878906</v>
      </c>
    </row>
    <row r="323" spans="1:11" ht="14.45" customHeight="1" x14ac:dyDescent="0.2">
      <c r="A323" s="821" t="s">
        <v>594</v>
      </c>
      <c r="B323" s="822" t="s">
        <v>595</v>
      </c>
      <c r="C323" s="825" t="s">
        <v>616</v>
      </c>
      <c r="D323" s="839" t="s">
        <v>617</v>
      </c>
      <c r="E323" s="825" t="s">
        <v>3949</v>
      </c>
      <c r="F323" s="839" t="s">
        <v>3950</v>
      </c>
      <c r="G323" s="825" t="s">
        <v>4059</v>
      </c>
      <c r="H323" s="825" t="s">
        <v>4061</v>
      </c>
      <c r="I323" s="831">
        <v>1490.4000244140625</v>
      </c>
      <c r="J323" s="831">
        <v>3</v>
      </c>
      <c r="K323" s="832">
        <v>4471.2001953125</v>
      </c>
    </row>
    <row r="324" spans="1:11" ht="14.45" customHeight="1" x14ac:dyDescent="0.2">
      <c r="A324" s="821" t="s">
        <v>594</v>
      </c>
      <c r="B324" s="822" t="s">
        <v>595</v>
      </c>
      <c r="C324" s="825" t="s">
        <v>616</v>
      </c>
      <c r="D324" s="839" t="s">
        <v>617</v>
      </c>
      <c r="E324" s="825" t="s">
        <v>3949</v>
      </c>
      <c r="F324" s="839" t="s">
        <v>3950</v>
      </c>
      <c r="G324" s="825" t="s">
        <v>4062</v>
      </c>
      <c r="H324" s="825" t="s">
        <v>4063</v>
      </c>
      <c r="I324" s="831">
        <v>77.419998168945313</v>
      </c>
      <c r="J324" s="831">
        <v>70</v>
      </c>
      <c r="K324" s="832">
        <v>5419.259765625</v>
      </c>
    </row>
    <row r="325" spans="1:11" ht="14.45" customHeight="1" x14ac:dyDescent="0.2">
      <c r="A325" s="821" t="s">
        <v>594</v>
      </c>
      <c r="B325" s="822" t="s">
        <v>595</v>
      </c>
      <c r="C325" s="825" t="s">
        <v>616</v>
      </c>
      <c r="D325" s="839" t="s">
        <v>617</v>
      </c>
      <c r="E325" s="825" t="s">
        <v>3949</v>
      </c>
      <c r="F325" s="839" t="s">
        <v>3950</v>
      </c>
      <c r="G325" s="825" t="s">
        <v>4432</v>
      </c>
      <c r="H325" s="825" t="s">
        <v>4433</v>
      </c>
      <c r="I325" s="831">
        <v>408.6400146484375</v>
      </c>
      <c r="J325" s="831">
        <v>10</v>
      </c>
      <c r="K325" s="832">
        <v>4086.39990234375</v>
      </c>
    </row>
    <row r="326" spans="1:11" ht="14.45" customHeight="1" x14ac:dyDescent="0.2">
      <c r="A326" s="821" t="s">
        <v>594</v>
      </c>
      <c r="B326" s="822" t="s">
        <v>595</v>
      </c>
      <c r="C326" s="825" t="s">
        <v>616</v>
      </c>
      <c r="D326" s="839" t="s">
        <v>617</v>
      </c>
      <c r="E326" s="825" t="s">
        <v>3949</v>
      </c>
      <c r="F326" s="839" t="s">
        <v>3950</v>
      </c>
      <c r="G326" s="825" t="s">
        <v>4434</v>
      </c>
      <c r="H326" s="825" t="s">
        <v>4435</v>
      </c>
      <c r="I326" s="831">
        <v>0.50714285033089779</v>
      </c>
      <c r="J326" s="831">
        <v>1100</v>
      </c>
      <c r="K326" s="832">
        <v>558</v>
      </c>
    </row>
    <row r="327" spans="1:11" ht="14.45" customHeight="1" x14ac:dyDescent="0.2">
      <c r="A327" s="821" t="s">
        <v>594</v>
      </c>
      <c r="B327" s="822" t="s">
        <v>595</v>
      </c>
      <c r="C327" s="825" t="s">
        <v>616</v>
      </c>
      <c r="D327" s="839" t="s">
        <v>617</v>
      </c>
      <c r="E327" s="825" t="s">
        <v>3949</v>
      </c>
      <c r="F327" s="839" t="s">
        <v>3950</v>
      </c>
      <c r="G327" s="825" t="s">
        <v>4070</v>
      </c>
      <c r="H327" s="825" t="s">
        <v>4071</v>
      </c>
      <c r="I327" s="831">
        <v>0.71800000667572017</v>
      </c>
      <c r="J327" s="831">
        <v>3000</v>
      </c>
      <c r="K327" s="832">
        <v>2130</v>
      </c>
    </row>
    <row r="328" spans="1:11" ht="14.45" customHeight="1" x14ac:dyDescent="0.2">
      <c r="A328" s="821" t="s">
        <v>594</v>
      </c>
      <c r="B328" s="822" t="s">
        <v>595</v>
      </c>
      <c r="C328" s="825" t="s">
        <v>616</v>
      </c>
      <c r="D328" s="839" t="s">
        <v>617</v>
      </c>
      <c r="E328" s="825" t="s">
        <v>3949</v>
      </c>
      <c r="F328" s="839" t="s">
        <v>3950</v>
      </c>
      <c r="G328" s="825" t="s">
        <v>4436</v>
      </c>
      <c r="H328" s="825" t="s">
        <v>4437</v>
      </c>
      <c r="I328" s="831">
        <v>1.2900000015894573</v>
      </c>
      <c r="J328" s="831">
        <v>9000</v>
      </c>
      <c r="K328" s="832">
        <v>11619.450073242188</v>
      </c>
    </row>
    <row r="329" spans="1:11" ht="14.45" customHeight="1" x14ac:dyDescent="0.2">
      <c r="A329" s="821" t="s">
        <v>594</v>
      </c>
      <c r="B329" s="822" t="s">
        <v>595</v>
      </c>
      <c r="C329" s="825" t="s">
        <v>616</v>
      </c>
      <c r="D329" s="839" t="s">
        <v>617</v>
      </c>
      <c r="E329" s="825" t="s">
        <v>3949</v>
      </c>
      <c r="F329" s="839" t="s">
        <v>3950</v>
      </c>
      <c r="G329" s="825" t="s">
        <v>4438</v>
      </c>
      <c r="H329" s="825" t="s">
        <v>4439</v>
      </c>
      <c r="I329" s="831">
        <v>3.9444444974263511</v>
      </c>
      <c r="J329" s="831">
        <v>2250</v>
      </c>
      <c r="K329" s="832">
        <v>8880.1500854492188</v>
      </c>
    </row>
    <row r="330" spans="1:11" ht="14.45" customHeight="1" x14ac:dyDescent="0.2">
      <c r="A330" s="821" t="s">
        <v>594</v>
      </c>
      <c r="B330" s="822" t="s">
        <v>595</v>
      </c>
      <c r="C330" s="825" t="s">
        <v>616</v>
      </c>
      <c r="D330" s="839" t="s">
        <v>617</v>
      </c>
      <c r="E330" s="825" t="s">
        <v>3949</v>
      </c>
      <c r="F330" s="839" t="s">
        <v>3950</v>
      </c>
      <c r="G330" s="825" t="s">
        <v>4072</v>
      </c>
      <c r="H330" s="825" t="s">
        <v>4073</v>
      </c>
      <c r="I330" s="831">
        <v>31.161428724016464</v>
      </c>
      <c r="J330" s="831">
        <v>13</v>
      </c>
      <c r="K330" s="832">
        <v>405.75000381469727</v>
      </c>
    </row>
    <row r="331" spans="1:11" ht="14.45" customHeight="1" x14ac:dyDescent="0.2">
      <c r="A331" s="821" t="s">
        <v>594</v>
      </c>
      <c r="B331" s="822" t="s">
        <v>595</v>
      </c>
      <c r="C331" s="825" t="s">
        <v>616</v>
      </c>
      <c r="D331" s="839" t="s">
        <v>617</v>
      </c>
      <c r="E331" s="825" t="s">
        <v>3949</v>
      </c>
      <c r="F331" s="839" t="s">
        <v>3950</v>
      </c>
      <c r="G331" s="825" t="s">
        <v>4074</v>
      </c>
      <c r="H331" s="825" t="s">
        <v>4075</v>
      </c>
      <c r="I331" s="831">
        <v>30.509000205993651</v>
      </c>
      <c r="J331" s="831">
        <v>408</v>
      </c>
      <c r="K331" s="832">
        <v>12428.399658203125</v>
      </c>
    </row>
    <row r="332" spans="1:11" ht="14.45" customHeight="1" x14ac:dyDescent="0.2">
      <c r="A332" s="821" t="s">
        <v>594</v>
      </c>
      <c r="B332" s="822" t="s">
        <v>595</v>
      </c>
      <c r="C332" s="825" t="s">
        <v>616</v>
      </c>
      <c r="D332" s="839" t="s">
        <v>617</v>
      </c>
      <c r="E332" s="825" t="s">
        <v>4076</v>
      </c>
      <c r="F332" s="839" t="s">
        <v>4077</v>
      </c>
      <c r="G332" s="825" t="s">
        <v>4078</v>
      </c>
      <c r="H332" s="825" t="s">
        <v>4079</v>
      </c>
      <c r="I332" s="831">
        <v>2.04749995470047</v>
      </c>
      <c r="J332" s="831">
        <v>400</v>
      </c>
      <c r="K332" s="832">
        <v>819</v>
      </c>
    </row>
    <row r="333" spans="1:11" ht="14.45" customHeight="1" x14ac:dyDescent="0.2">
      <c r="A333" s="821" t="s">
        <v>594</v>
      </c>
      <c r="B333" s="822" t="s">
        <v>595</v>
      </c>
      <c r="C333" s="825" t="s">
        <v>616</v>
      </c>
      <c r="D333" s="839" t="s">
        <v>617</v>
      </c>
      <c r="E333" s="825" t="s">
        <v>4076</v>
      </c>
      <c r="F333" s="839" t="s">
        <v>4077</v>
      </c>
      <c r="G333" s="825" t="s">
        <v>4440</v>
      </c>
      <c r="H333" s="825" t="s">
        <v>4441</v>
      </c>
      <c r="I333" s="831">
        <v>650.33001708984375</v>
      </c>
      <c r="J333" s="831">
        <v>3</v>
      </c>
      <c r="K333" s="832">
        <v>1950.9800415039063</v>
      </c>
    </row>
    <row r="334" spans="1:11" ht="14.45" customHeight="1" x14ac:dyDescent="0.2">
      <c r="A334" s="821" t="s">
        <v>594</v>
      </c>
      <c r="B334" s="822" t="s">
        <v>595</v>
      </c>
      <c r="C334" s="825" t="s">
        <v>616</v>
      </c>
      <c r="D334" s="839" t="s">
        <v>617</v>
      </c>
      <c r="E334" s="825" t="s">
        <v>4076</v>
      </c>
      <c r="F334" s="839" t="s">
        <v>4077</v>
      </c>
      <c r="G334" s="825" t="s">
        <v>4080</v>
      </c>
      <c r="H334" s="825" t="s">
        <v>4081</v>
      </c>
      <c r="I334" s="831">
        <v>47.189998626708984</v>
      </c>
      <c r="J334" s="831">
        <v>592</v>
      </c>
      <c r="K334" s="832">
        <v>27936.479125976563</v>
      </c>
    </row>
    <row r="335" spans="1:11" ht="14.45" customHeight="1" x14ac:dyDescent="0.2">
      <c r="A335" s="821" t="s">
        <v>594</v>
      </c>
      <c r="B335" s="822" t="s">
        <v>595</v>
      </c>
      <c r="C335" s="825" t="s">
        <v>616</v>
      </c>
      <c r="D335" s="839" t="s">
        <v>617</v>
      </c>
      <c r="E335" s="825" t="s">
        <v>4076</v>
      </c>
      <c r="F335" s="839" t="s">
        <v>4077</v>
      </c>
      <c r="G335" s="825" t="s">
        <v>4082</v>
      </c>
      <c r="H335" s="825" t="s">
        <v>4083</v>
      </c>
      <c r="I335" s="831">
        <v>2.9040000915527342</v>
      </c>
      <c r="J335" s="831">
        <v>500</v>
      </c>
      <c r="K335" s="832">
        <v>1452</v>
      </c>
    </row>
    <row r="336" spans="1:11" ht="14.45" customHeight="1" x14ac:dyDescent="0.2">
      <c r="A336" s="821" t="s">
        <v>594</v>
      </c>
      <c r="B336" s="822" t="s">
        <v>595</v>
      </c>
      <c r="C336" s="825" t="s">
        <v>616</v>
      </c>
      <c r="D336" s="839" t="s">
        <v>617</v>
      </c>
      <c r="E336" s="825" t="s">
        <v>4076</v>
      </c>
      <c r="F336" s="839" t="s">
        <v>4077</v>
      </c>
      <c r="G336" s="825" t="s">
        <v>4442</v>
      </c>
      <c r="H336" s="825" t="s">
        <v>4443</v>
      </c>
      <c r="I336" s="831">
        <v>13.808182196183639</v>
      </c>
      <c r="J336" s="831">
        <v>600</v>
      </c>
      <c r="K336" s="832">
        <v>8283.5698852539063</v>
      </c>
    </row>
    <row r="337" spans="1:11" ht="14.45" customHeight="1" x14ac:dyDescent="0.2">
      <c r="A337" s="821" t="s">
        <v>594</v>
      </c>
      <c r="B337" s="822" t="s">
        <v>595</v>
      </c>
      <c r="C337" s="825" t="s">
        <v>616</v>
      </c>
      <c r="D337" s="839" t="s">
        <v>617</v>
      </c>
      <c r="E337" s="825" t="s">
        <v>4076</v>
      </c>
      <c r="F337" s="839" t="s">
        <v>4077</v>
      </c>
      <c r="G337" s="825" t="s">
        <v>4444</v>
      </c>
      <c r="H337" s="825" t="s">
        <v>4445</v>
      </c>
      <c r="I337" s="831">
        <v>2.3599998950958252</v>
      </c>
      <c r="J337" s="831">
        <v>550</v>
      </c>
      <c r="K337" s="832">
        <v>1298</v>
      </c>
    </row>
    <row r="338" spans="1:11" ht="14.45" customHeight="1" x14ac:dyDescent="0.2">
      <c r="A338" s="821" t="s">
        <v>594</v>
      </c>
      <c r="B338" s="822" t="s">
        <v>595</v>
      </c>
      <c r="C338" s="825" t="s">
        <v>616</v>
      </c>
      <c r="D338" s="839" t="s">
        <v>617</v>
      </c>
      <c r="E338" s="825" t="s">
        <v>4076</v>
      </c>
      <c r="F338" s="839" t="s">
        <v>4077</v>
      </c>
      <c r="G338" s="825" t="s">
        <v>4446</v>
      </c>
      <c r="H338" s="825" t="s">
        <v>4447</v>
      </c>
      <c r="I338" s="831">
        <v>2.3599998950958252</v>
      </c>
      <c r="J338" s="831">
        <v>1950</v>
      </c>
      <c r="K338" s="832">
        <v>4602</v>
      </c>
    </row>
    <row r="339" spans="1:11" ht="14.45" customHeight="1" x14ac:dyDescent="0.2">
      <c r="A339" s="821" t="s">
        <v>594</v>
      </c>
      <c r="B339" s="822" t="s">
        <v>595</v>
      </c>
      <c r="C339" s="825" t="s">
        <v>616</v>
      </c>
      <c r="D339" s="839" t="s">
        <v>617</v>
      </c>
      <c r="E339" s="825" t="s">
        <v>4076</v>
      </c>
      <c r="F339" s="839" t="s">
        <v>4077</v>
      </c>
      <c r="G339" s="825" t="s">
        <v>4448</v>
      </c>
      <c r="H339" s="825" t="s">
        <v>4449</v>
      </c>
      <c r="I339" s="831">
        <v>2.3585713250296458</v>
      </c>
      <c r="J339" s="831">
        <v>1050</v>
      </c>
      <c r="K339" s="832">
        <v>2477</v>
      </c>
    </row>
    <row r="340" spans="1:11" ht="14.45" customHeight="1" x14ac:dyDescent="0.2">
      <c r="A340" s="821" t="s">
        <v>594</v>
      </c>
      <c r="B340" s="822" t="s">
        <v>595</v>
      </c>
      <c r="C340" s="825" t="s">
        <v>616</v>
      </c>
      <c r="D340" s="839" t="s">
        <v>617</v>
      </c>
      <c r="E340" s="825" t="s">
        <v>4076</v>
      </c>
      <c r="F340" s="839" t="s">
        <v>4077</v>
      </c>
      <c r="G340" s="825" t="s">
        <v>4450</v>
      </c>
      <c r="H340" s="825" t="s">
        <v>4451</v>
      </c>
      <c r="I340" s="831">
        <v>41091.6015625</v>
      </c>
      <c r="J340" s="831">
        <v>1</v>
      </c>
      <c r="K340" s="832">
        <v>41091.6015625</v>
      </c>
    </row>
    <row r="341" spans="1:11" ht="14.45" customHeight="1" x14ac:dyDescent="0.2">
      <c r="A341" s="821" t="s">
        <v>594</v>
      </c>
      <c r="B341" s="822" t="s">
        <v>595</v>
      </c>
      <c r="C341" s="825" t="s">
        <v>616</v>
      </c>
      <c r="D341" s="839" t="s">
        <v>617</v>
      </c>
      <c r="E341" s="825" t="s">
        <v>4076</v>
      </c>
      <c r="F341" s="839" t="s">
        <v>4077</v>
      </c>
      <c r="G341" s="825" t="s">
        <v>4088</v>
      </c>
      <c r="H341" s="825" t="s">
        <v>4089</v>
      </c>
      <c r="I341" s="831">
        <v>1.0999999754130841E-2</v>
      </c>
      <c r="J341" s="831">
        <v>3100</v>
      </c>
      <c r="K341" s="832">
        <v>35</v>
      </c>
    </row>
    <row r="342" spans="1:11" ht="14.45" customHeight="1" x14ac:dyDescent="0.2">
      <c r="A342" s="821" t="s">
        <v>594</v>
      </c>
      <c r="B342" s="822" t="s">
        <v>595</v>
      </c>
      <c r="C342" s="825" t="s">
        <v>616</v>
      </c>
      <c r="D342" s="839" t="s">
        <v>617</v>
      </c>
      <c r="E342" s="825" t="s">
        <v>4076</v>
      </c>
      <c r="F342" s="839" t="s">
        <v>4077</v>
      </c>
      <c r="G342" s="825" t="s">
        <v>4452</v>
      </c>
      <c r="H342" s="825" t="s">
        <v>4453</v>
      </c>
      <c r="I342" s="831">
        <v>373.64999389648438</v>
      </c>
      <c r="J342" s="831">
        <v>5</v>
      </c>
      <c r="K342" s="832">
        <v>1868.2399291992188</v>
      </c>
    </row>
    <row r="343" spans="1:11" ht="14.45" customHeight="1" x14ac:dyDescent="0.2">
      <c r="A343" s="821" t="s">
        <v>594</v>
      </c>
      <c r="B343" s="822" t="s">
        <v>595</v>
      </c>
      <c r="C343" s="825" t="s">
        <v>616</v>
      </c>
      <c r="D343" s="839" t="s">
        <v>617</v>
      </c>
      <c r="E343" s="825" t="s">
        <v>4076</v>
      </c>
      <c r="F343" s="839" t="s">
        <v>4077</v>
      </c>
      <c r="G343" s="825" t="s">
        <v>4454</v>
      </c>
      <c r="H343" s="825" t="s">
        <v>4455</v>
      </c>
      <c r="I343" s="831">
        <v>1815</v>
      </c>
      <c r="J343" s="831">
        <v>5</v>
      </c>
      <c r="K343" s="832">
        <v>9075</v>
      </c>
    </row>
    <row r="344" spans="1:11" ht="14.45" customHeight="1" x14ac:dyDescent="0.2">
      <c r="A344" s="821" t="s">
        <v>594</v>
      </c>
      <c r="B344" s="822" t="s">
        <v>595</v>
      </c>
      <c r="C344" s="825" t="s">
        <v>616</v>
      </c>
      <c r="D344" s="839" t="s">
        <v>617</v>
      </c>
      <c r="E344" s="825" t="s">
        <v>4076</v>
      </c>
      <c r="F344" s="839" t="s">
        <v>4077</v>
      </c>
      <c r="G344" s="825" t="s">
        <v>4456</v>
      </c>
      <c r="H344" s="825" t="s">
        <v>4457</v>
      </c>
      <c r="I344" s="831">
        <v>1438.9599609375</v>
      </c>
      <c r="J344" s="831">
        <v>1</v>
      </c>
      <c r="K344" s="832">
        <v>1438.9599609375</v>
      </c>
    </row>
    <row r="345" spans="1:11" ht="14.45" customHeight="1" x14ac:dyDescent="0.2">
      <c r="A345" s="821" t="s">
        <v>594</v>
      </c>
      <c r="B345" s="822" t="s">
        <v>595</v>
      </c>
      <c r="C345" s="825" t="s">
        <v>616</v>
      </c>
      <c r="D345" s="839" t="s">
        <v>617</v>
      </c>
      <c r="E345" s="825" t="s">
        <v>4076</v>
      </c>
      <c r="F345" s="839" t="s">
        <v>4077</v>
      </c>
      <c r="G345" s="825" t="s">
        <v>4458</v>
      </c>
      <c r="H345" s="825" t="s">
        <v>4459</v>
      </c>
      <c r="I345" s="831">
        <v>601.3699951171875</v>
      </c>
      <c r="J345" s="831">
        <v>8</v>
      </c>
      <c r="K345" s="832">
        <v>4810.9599609375</v>
      </c>
    </row>
    <row r="346" spans="1:11" ht="14.45" customHeight="1" x14ac:dyDescent="0.2">
      <c r="A346" s="821" t="s">
        <v>594</v>
      </c>
      <c r="B346" s="822" t="s">
        <v>595</v>
      </c>
      <c r="C346" s="825" t="s">
        <v>616</v>
      </c>
      <c r="D346" s="839" t="s">
        <v>617</v>
      </c>
      <c r="E346" s="825" t="s">
        <v>4076</v>
      </c>
      <c r="F346" s="839" t="s">
        <v>4077</v>
      </c>
      <c r="G346" s="825" t="s">
        <v>4460</v>
      </c>
      <c r="H346" s="825" t="s">
        <v>4461</v>
      </c>
      <c r="I346" s="831">
        <v>2.7050000031789145</v>
      </c>
      <c r="J346" s="831">
        <v>8700</v>
      </c>
      <c r="K346" s="832">
        <v>23405.680053710938</v>
      </c>
    </row>
    <row r="347" spans="1:11" ht="14.45" customHeight="1" x14ac:dyDescent="0.2">
      <c r="A347" s="821" t="s">
        <v>594</v>
      </c>
      <c r="B347" s="822" t="s">
        <v>595</v>
      </c>
      <c r="C347" s="825" t="s">
        <v>616</v>
      </c>
      <c r="D347" s="839" t="s">
        <v>617</v>
      </c>
      <c r="E347" s="825" t="s">
        <v>4076</v>
      </c>
      <c r="F347" s="839" t="s">
        <v>4077</v>
      </c>
      <c r="G347" s="825" t="s">
        <v>4462</v>
      </c>
      <c r="H347" s="825" t="s">
        <v>4463</v>
      </c>
      <c r="I347" s="831">
        <v>11.494999885559082</v>
      </c>
      <c r="J347" s="831">
        <v>220</v>
      </c>
      <c r="K347" s="832">
        <v>2529.2000122070313</v>
      </c>
    </row>
    <row r="348" spans="1:11" ht="14.45" customHeight="1" x14ac:dyDescent="0.2">
      <c r="A348" s="821" t="s">
        <v>594</v>
      </c>
      <c r="B348" s="822" t="s">
        <v>595</v>
      </c>
      <c r="C348" s="825" t="s">
        <v>616</v>
      </c>
      <c r="D348" s="839" t="s">
        <v>617</v>
      </c>
      <c r="E348" s="825" t="s">
        <v>4076</v>
      </c>
      <c r="F348" s="839" t="s">
        <v>4077</v>
      </c>
      <c r="G348" s="825" t="s">
        <v>4094</v>
      </c>
      <c r="H348" s="825" t="s">
        <v>4095</v>
      </c>
      <c r="I348" s="831">
        <v>21.222499370574951</v>
      </c>
      <c r="J348" s="831">
        <v>475</v>
      </c>
      <c r="K348" s="832">
        <v>10081.1201171875</v>
      </c>
    </row>
    <row r="349" spans="1:11" ht="14.45" customHeight="1" x14ac:dyDescent="0.2">
      <c r="A349" s="821" t="s">
        <v>594</v>
      </c>
      <c r="B349" s="822" t="s">
        <v>595</v>
      </c>
      <c r="C349" s="825" t="s">
        <v>616</v>
      </c>
      <c r="D349" s="839" t="s">
        <v>617</v>
      </c>
      <c r="E349" s="825" t="s">
        <v>4076</v>
      </c>
      <c r="F349" s="839" t="s">
        <v>4077</v>
      </c>
      <c r="G349" s="825" t="s">
        <v>4464</v>
      </c>
      <c r="H349" s="825" t="s">
        <v>4465</v>
      </c>
      <c r="I349" s="831">
        <v>45.495000203450523</v>
      </c>
      <c r="J349" s="831">
        <v>320</v>
      </c>
      <c r="K349" s="832">
        <v>14558.479797363281</v>
      </c>
    </row>
    <row r="350" spans="1:11" ht="14.45" customHeight="1" x14ac:dyDescent="0.2">
      <c r="A350" s="821" t="s">
        <v>594</v>
      </c>
      <c r="B350" s="822" t="s">
        <v>595</v>
      </c>
      <c r="C350" s="825" t="s">
        <v>616</v>
      </c>
      <c r="D350" s="839" t="s">
        <v>617</v>
      </c>
      <c r="E350" s="825" t="s">
        <v>4076</v>
      </c>
      <c r="F350" s="839" t="s">
        <v>4077</v>
      </c>
      <c r="G350" s="825" t="s">
        <v>4464</v>
      </c>
      <c r="H350" s="825" t="s">
        <v>4466</v>
      </c>
      <c r="I350" s="831">
        <v>45.496250629425049</v>
      </c>
      <c r="J350" s="831">
        <v>330</v>
      </c>
      <c r="K350" s="832">
        <v>15013.39990234375</v>
      </c>
    </row>
    <row r="351" spans="1:11" ht="14.45" customHeight="1" x14ac:dyDescent="0.2">
      <c r="A351" s="821" t="s">
        <v>594</v>
      </c>
      <c r="B351" s="822" t="s">
        <v>595</v>
      </c>
      <c r="C351" s="825" t="s">
        <v>616</v>
      </c>
      <c r="D351" s="839" t="s">
        <v>617</v>
      </c>
      <c r="E351" s="825" t="s">
        <v>4076</v>
      </c>
      <c r="F351" s="839" t="s">
        <v>4077</v>
      </c>
      <c r="G351" s="825" t="s">
        <v>4096</v>
      </c>
      <c r="H351" s="825" t="s">
        <v>4097</v>
      </c>
      <c r="I351" s="831">
        <v>11.144999980926514</v>
      </c>
      <c r="J351" s="831">
        <v>2750</v>
      </c>
      <c r="K351" s="832">
        <v>30649.5</v>
      </c>
    </row>
    <row r="352" spans="1:11" ht="14.45" customHeight="1" x14ac:dyDescent="0.2">
      <c r="A352" s="821" t="s">
        <v>594</v>
      </c>
      <c r="B352" s="822" t="s">
        <v>595</v>
      </c>
      <c r="C352" s="825" t="s">
        <v>616</v>
      </c>
      <c r="D352" s="839" t="s">
        <v>617</v>
      </c>
      <c r="E352" s="825" t="s">
        <v>4076</v>
      </c>
      <c r="F352" s="839" t="s">
        <v>4077</v>
      </c>
      <c r="G352" s="825" t="s">
        <v>4467</v>
      </c>
      <c r="H352" s="825" t="s">
        <v>4468</v>
      </c>
      <c r="I352" s="831">
        <v>85.379997253417969</v>
      </c>
      <c r="J352" s="831">
        <v>25</v>
      </c>
      <c r="K352" s="832">
        <v>2134.43994140625</v>
      </c>
    </row>
    <row r="353" spans="1:11" ht="14.45" customHeight="1" x14ac:dyDescent="0.2">
      <c r="A353" s="821" t="s">
        <v>594</v>
      </c>
      <c r="B353" s="822" t="s">
        <v>595</v>
      </c>
      <c r="C353" s="825" t="s">
        <v>616</v>
      </c>
      <c r="D353" s="839" t="s">
        <v>617</v>
      </c>
      <c r="E353" s="825" t="s">
        <v>4076</v>
      </c>
      <c r="F353" s="839" t="s">
        <v>4077</v>
      </c>
      <c r="G353" s="825" t="s">
        <v>4469</v>
      </c>
      <c r="H353" s="825" t="s">
        <v>4470</v>
      </c>
      <c r="I353" s="831">
        <v>40.862222459581162</v>
      </c>
      <c r="J353" s="831">
        <v>200</v>
      </c>
      <c r="K353" s="832">
        <v>8172.4700927734375</v>
      </c>
    </row>
    <row r="354" spans="1:11" ht="14.45" customHeight="1" x14ac:dyDescent="0.2">
      <c r="A354" s="821" t="s">
        <v>594</v>
      </c>
      <c r="B354" s="822" t="s">
        <v>595</v>
      </c>
      <c r="C354" s="825" t="s">
        <v>616</v>
      </c>
      <c r="D354" s="839" t="s">
        <v>617</v>
      </c>
      <c r="E354" s="825" t="s">
        <v>4076</v>
      </c>
      <c r="F354" s="839" t="s">
        <v>4077</v>
      </c>
      <c r="G354" s="825" t="s">
        <v>4471</v>
      </c>
      <c r="H354" s="825" t="s">
        <v>4472</v>
      </c>
      <c r="I354" s="831">
        <v>263.77999877929688</v>
      </c>
      <c r="J354" s="831">
        <v>40</v>
      </c>
      <c r="K354" s="832">
        <v>10551.200073242188</v>
      </c>
    </row>
    <row r="355" spans="1:11" ht="14.45" customHeight="1" x14ac:dyDescent="0.2">
      <c r="A355" s="821" t="s">
        <v>594</v>
      </c>
      <c r="B355" s="822" t="s">
        <v>595</v>
      </c>
      <c r="C355" s="825" t="s">
        <v>616</v>
      </c>
      <c r="D355" s="839" t="s">
        <v>617</v>
      </c>
      <c r="E355" s="825" t="s">
        <v>4076</v>
      </c>
      <c r="F355" s="839" t="s">
        <v>4077</v>
      </c>
      <c r="G355" s="825" t="s">
        <v>4473</v>
      </c>
      <c r="H355" s="825" t="s">
        <v>4474</v>
      </c>
      <c r="I355" s="831">
        <v>396.8800048828125</v>
      </c>
      <c r="J355" s="831">
        <v>3</v>
      </c>
      <c r="K355" s="832">
        <v>1190.6400146484375</v>
      </c>
    </row>
    <row r="356" spans="1:11" ht="14.45" customHeight="1" x14ac:dyDescent="0.2">
      <c r="A356" s="821" t="s">
        <v>594</v>
      </c>
      <c r="B356" s="822" t="s">
        <v>595</v>
      </c>
      <c r="C356" s="825" t="s">
        <v>616</v>
      </c>
      <c r="D356" s="839" t="s">
        <v>617</v>
      </c>
      <c r="E356" s="825" t="s">
        <v>4076</v>
      </c>
      <c r="F356" s="839" t="s">
        <v>4077</v>
      </c>
      <c r="G356" s="825" t="s">
        <v>4475</v>
      </c>
      <c r="H356" s="825" t="s">
        <v>4476</v>
      </c>
      <c r="I356" s="831">
        <v>5.2899999618530273</v>
      </c>
      <c r="J356" s="831">
        <v>300</v>
      </c>
      <c r="K356" s="832">
        <v>1587</v>
      </c>
    </row>
    <row r="357" spans="1:11" ht="14.45" customHeight="1" x14ac:dyDescent="0.2">
      <c r="A357" s="821" t="s">
        <v>594</v>
      </c>
      <c r="B357" s="822" t="s">
        <v>595</v>
      </c>
      <c r="C357" s="825" t="s">
        <v>616</v>
      </c>
      <c r="D357" s="839" t="s">
        <v>617</v>
      </c>
      <c r="E357" s="825" t="s">
        <v>4076</v>
      </c>
      <c r="F357" s="839" t="s">
        <v>4077</v>
      </c>
      <c r="G357" s="825" t="s">
        <v>4102</v>
      </c>
      <c r="H357" s="825" t="s">
        <v>4103</v>
      </c>
      <c r="I357" s="831">
        <v>27.840000152587891</v>
      </c>
      <c r="J357" s="831">
        <v>50</v>
      </c>
      <c r="K357" s="832">
        <v>1392.2099609375</v>
      </c>
    </row>
    <row r="358" spans="1:11" ht="14.45" customHeight="1" x14ac:dyDescent="0.2">
      <c r="A358" s="821" t="s">
        <v>594</v>
      </c>
      <c r="B358" s="822" t="s">
        <v>595</v>
      </c>
      <c r="C358" s="825" t="s">
        <v>616</v>
      </c>
      <c r="D358" s="839" t="s">
        <v>617</v>
      </c>
      <c r="E358" s="825" t="s">
        <v>4076</v>
      </c>
      <c r="F358" s="839" t="s">
        <v>4077</v>
      </c>
      <c r="G358" s="825" t="s">
        <v>4104</v>
      </c>
      <c r="H358" s="825" t="s">
        <v>4105</v>
      </c>
      <c r="I358" s="831">
        <v>5.2630001544952396</v>
      </c>
      <c r="J358" s="831">
        <v>5000</v>
      </c>
      <c r="K358" s="832">
        <v>26312</v>
      </c>
    </row>
    <row r="359" spans="1:11" ht="14.45" customHeight="1" x14ac:dyDescent="0.2">
      <c r="A359" s="821" t="s">
        <v>594</v>
      </c>
      <c r="B359" s="822" t="s">
        <v>595</v>
      </c>
      <c r="C359" s="825" t="s">
        <v>616</v>
      </c>
      <c r="D359" s="839" t="s">
        <v>617</v>
      </c>
      <c r="E359" s="825" t="s">
        <v>4076</v>
      </c>
      <c r="F359" s="839" t="s">
        <v>4077</v>
      </c>
      <c r="G359" s="825" t="s">
        <v>4477</v>
      </c>
      <c r="H359" s="825" t="s">
        <v>4478</v>
      </c>
      <c r="I359" s="831">
        <v>3.487000012397766</v>
      </c>
      <c r="J359" s="831">
        <v>3600</v>
      </c>
      <c r="K359" s="832">
        <v>12552</v>
      </c>
    </row>
    <row r="360" spans="1:11" ht="14.45" customHeight="1" x14ac:dyDescent="0.2">
      <c r="A360" s="821" t="s">
        <v>594</v>
      </c>
      <c r="B360" s="822" t="s">
        <v>595</v>
      </c>
      <c r="C360" s="825" t="s">
        <v>616</v>
      </c>
      <c r="D360" s="839" t="s">
        <v>617</v>
      </c>
      <c r="E360" s="825" t="s">
        <v>4076</v>
      </c>
      <c r="F360" s="839" t="s">
        <v>4077</v>
      </c>
      <c r="G360" s="825" t="s">
        <v>4479</v>
      </c>
      <c r="H360" s="825" t="s">
        <v>4480</v>
      </c>
      <c r="I360" s="831">
        <v>17.659999847412109</v>
      </c>
      <c r="J360" s="831">
        <v>49</v>
      </c>
      <c r="K360" s="832">
        <v>865.34002685546875</v>
      </c>
    </row>
    <row r="361" spans="1:11" ht="14.45" customHeight="1" x14ac:dyDescent="0.2">
      <c r="A361" s="821" t="s">
        <v>594</v>
      </c>
      <c r="B361" s="822" t="s">
        <v>595</v>
      </c>
      <c r="C361" s="825" t="s">
        <v>616</v>
      </c>
      <c r="D361" s="839" t="s">
        <v>617</v>
      </c>
      <c r="E361" s="825" t="s">
        <v>4076</v>
      </c>
      <c r="F361" s="839" t="s">
        <v>4077</v>
      </c>
      <c r="G361" s="825" t="s">
        <v>4481</v>
      </c>
      <c r="H361" s="825" t="s">
        <v>4482</v>
      </c>
      <c r="I361" s="831">
        <v>24.409999847412109</v>
      </c>
      <c r="J361" s="831">
        <v>350</v>
      </c>
      <c r="K361" s="832">
        <v>8542.01025390625</v>
      </c>
    </row>
    <row r="362" spans="1:11" ht="14.45" customHeight="1" x14ac:dyDescent="0.2">
      <c r="A362" s="821" t="s">
        <v>594</v>
      </c>
      <c r="B362" s="822" t="s">
        <v>595</v>
      </c>
      <c r="C362" s="825" t="s">
        <v>616</v>
      </c>
      <c r="D362" s="839" t="s">
        <v>617</v>
      </c>
      <c r="E362" s="825" t="s">
        <v>4076</v>
      </c>
      <c r="F362" s="839" t="s">
        <v>4077</v>
      </c>
      <c r="G362" s="825" t="s">
        <v>4483</v>
      </c>
      <c r="H362" s="825" t="s">
        <v>4484</v>
      </c>
      <c r="I362" s="831">
        <v>49.909999847412109</v>
      </c>
      <c r="J362" s="831">
        <v>50</v>
      </c>
      <c r="K362" s="832">
        <v>2495.6298828125</v>
      </c>
    </row>
    <row r="363" spans="1:11" ht="14.45" customHeight="1" x14ac:dyDescent="0.2">
      <c r="A363" s="821" t="s">
        <v>594</v>
      </c>
      <c r="B363" s="822" t="s">
        <v>595</v>
      </c>
      <c r="C363" s="825" t="s">
        <v>616</v>
      </c>
      <c r="D363" s="839" t="s">
        <v>617</v>
      </c>
      <c r="E363" s="825" t="s">
        <v>4076</v>
      </c>
      <c r="F363" s="839" t="s">
        <v>4077</v>
      </c>
      <c r="G363" s="825" t="s">
        <v>4485</v>
      </c>
      <c r="H363" s="825" t="s">
        <v>4486</v>
      </c>
      <c r="I363" s="831">
        <v>3500</v>
      </c>
      <c r="J363" s="831">
        <v>1</v>
      </c>
      <c r="K363" s="832">
        <v>3500</v>
      </c>
    </row>
    <row r="364" spans="1:11" ht="14.45" customHeight="1" x14ac:dyDescent="0.2">
      <c r="A364" s="821" t="s">
        <v>594</v>
      </c>
      <c r="B364" s="822" t="s">
        <v>595</v>
      </c>
      <c r="C364" s="825" t="s">
        <v>616</v>
      </c>
      <c r="D364" s="839" t="s">
        <v>617</v>
      </c>
      <c r="E364" s="825" t="s">
        <v>4076</v>
      </c>
      <c r="F364" s="839" t="s">
        <v>4077</v>
      </c>
      <c r="G364" s="825" t="s">
        <v>4487</v>
      </c>
      <c r="H364" s="825" t="s">
        <v>4488</v>
      </c>
      <c r="I364" s="831">
        <v>32.900001525878906</v>
      </c>
      <c r="J364" s="831">
        <v>60</v>
      </c>
      <c r="K364" s="832">
        <v>1974</v>
      </c>
    </row>
    <row r="365" spans="1:11" ht="14.45" customHeight="1" x14ac:dyDescent="0.2">
      <c r="A365" s="821" t="s">
        <v>594</v>
      </c>
      <c r="B365" s="822" t="s">
        <v>595</v>
      </c>
      <c r="C365" s="825" t="s">
        <v>616</v>
      </c>
      <c r="D365" s="839" t="s">
        <v>617</v>
      </c>
      <c r="E365" s="825" t="s">
        <v>4076</v>
      </c>
      <c r="F365" s="839" t="s">
        <v>4077</v>
      </c>
      <c r="G365" s="825" t="s">
        <v>4489</v>
      </c>
      <c r="H365" s="825" t="s">
        <v>4490</v>
      </c>
      <c r="I365" s="831">
        <v>171.82000732421875</v>
      </c>
      <c r="J365" s="831">
        <v>10</v>
      </c>
      <c r="K365" s="832">
        <v>1718.199951171875</v>
      </c>
    </row>
    <row r="366" spans="1:11" ht="14.45" customHeight="1" x14ac:dyDescent="0.2">
      <c r="A366" s="821" t="s">
        <v>594</v>
      </c>
      <c r="B366" s="822" t="s">
        <v>595</v>
      </c>
      <c r="C366" s="825" t="s">
        <v>616</v>
      </c>
      <c r="D366" s="839" t="s">
        <v>617</v>
      </c>
      <c r="E366" s="825" t="s">
        <v>4076</v>
      </c>
      <c r="F366" s="839" t="s">
        <v>4077</v>
      </c>
      <c r="G366" s="825" t="s">
        <v>4491</v>
      </c>
      <c r="H366" s="825" t="s">
        <v>4492</v>
      </c>
      <c r="I366" s="831">
        <v>45.979999542236328</v>
      </c>
      <c r="J366" s="831">
        <v>20</v>
      </c>
      <c r="K366" s="832">
        <v>919.5999755859375</v>
      </c>
    </row>
    <row r="367" spans="1:11" ht="14.45" customHeight="1" x14ac:dyDescent="0.2">
      <c r="A367" s="821" t="s">
        <v>594</v>
      </c>
      <c r="B367" s="822" t="s">
        <v>595</v>
      </c>
      <c r="C367" s="825" t="s">
        <v>616</v>
      </c>
      <c r="D367" s="839" t="s">
        <v>617</v>
      </c>
      <c r="E367" s="825" t="s">
        <v>4076</v>
      </c>
      <c r="F367" s="839" t="s">
        <v>4077</v>
      </c>
      <c r="G367" s="825" t="s">
        <v>4493</v>
      </c>
      <c r="H367" s="825" t="s">
        <v>4494</v>
      </c>
      <c r="I367" s="831">
        <v>45.979999542236328</v>
      </c>
      <c r="J367" s="831">
        <v>40</v>
      </c>
      <c r="K367" s="832">
        <v>1839.199951171875</v>
      </c>
    </row>
    <row r="368" spans="1:11" ht="14.45" customHeight="1" x14ac:dyDescent="0.2">
      <c r="A368" s="821" t="s">
        <v>594</v>
      </c>
      <c r="B368" s="822" t="s">
        <v>595</v>
      </c>
      <c r="C368" s="825" t="s">
        <v>616</v>
      </c>
      <c r="D368" s="839" t="s">
        <v>617</v>
      </c>
      <c r="E368" s="825" t="s">
        <v>4076</v>
      </c>
      <c r="F368" s="839" t="s">
        <v>4077</v>
      </c>
      <c r="G368" s="825" t="s">
        <v>4495</v>
      </c>
      <c r="H368" s="825" t="s">
        <v>4496</v>
      </c>
      <c r="I368" s="831">
        <v>171.82000732421875</v>
      </c>
      <c r="J368" s="831">
        <v>10</v>
      </c>
      <c r="K368" s="832">
        <v>1718.199951171875</v>
      </c>
    </row>
    <row r="369" spans="1:11" ht="14.45" customHeight="1" x14ac:dyDescent="0.2">
      <c r="A369" s="821" t="s">
        <v>594</v>
      </c>
      <c r="B369" s="822" t="s">
        <v>595</v>
      </c>
      <c r="C369" s="825" t="s">
        <v>616</v>
      </c>
      <c r="D369" s="839" t="s">
        <v>617</v>
      </c>
      <c r="E369" s="825" t="s">
        <v>4076</v>
      </c>
      <c r="F369" s="839" t="s">
        <v>4077</v>
      </c>
      <c r="G369" s="825" t="s">
        <v>4497</v>
      </c>
      <c r="H369" s="825" t="s">
        <v>4498</v>
      </c>
      <c r="I369" s="831">
        <v>750.20001220703125</v>
      </c>
      <c r="J369" s="831">
        <v>18</v>
      </c>
      <c r="K369" s="832">
        <v>13503.600219726563</v>
      </c>
    </row>
    <row r="370" spans="1:11" ht="14.45" customHeight="1" x14ac:dyDescent="0.2">
      <c r="A370" s="821" t="s">
        <v>594</v>
      </c>
      <c r="B370" s="822" t="s">
        <v>595</v>
      </c>
      <c r="C370" s="825" t="s">
        <v>616</v>
      </c>
      <c r="D370" s="839" t="s">
        <v>617</v>
      </c>
      <c r="E370" s="825" t="s">
        <v>4076</v>
      </c>
      <c r="F370" s="839" t="s">
        <v>4077</v>
      </c>
      <c r="G370" s="825" t="s">
        <v>4499</v>
      </c>
      <c r="H370" s="825" t="s">
        <v>4500</v>
      </c>
      <c r="I370" s="831">
        <v>646.760009765625</v>
      </c>
      <c r="J370" s="831">
        <v>4</v>
      </c>
      <c r="K370" s="832">
        <v>2587.0400390625</v>
      </c>
    </row>
    <row r="371" spans="1:11" ht="14.45" customHeight="1" x14ac:dyDescent="0.2">
      <c r="A371" s="821" t="s">
        <v>594</v>
      </c>
      <c r="B371" s="822" t="s">
        <v>595</v>
      </c>
      <c r="C371" s="825" t="s">
        <v>616</v>
      </c>
      <c r="D371" s="839" t="s">
        <v>617</v>
      </c>
      <c r="E371" s="825" t="s">
        <v>4076</v>
      </c>
      <c r="F371" s="839" t="s">
        <v>4077</v>
      </c>
      <c r="G371" s="825" t="s">
        <v>4116</v>
      </c>
      <c r="H371" s="825" t="s">
        <v>4117</v>
      </c>
      <c r="I371" s="831">
        <v>17.979999542236328</v>
      </c>
      <c r="J371" s="831">
        <v>50</v>
      </c>
      <c r="K371" s="832">
        <v>899</v>
      </c>
    </row>
    <row r="372" spans="1:11" ht="14.45" customHeight="1" x14ac:dyDescent="0.2">
      <c r="A372" s="821" t="s">
        <v>594</v>
      </c>
      <c r="B372" s="822" t="s">
        <v>595</v>
      </c>
      <c r="C372" s="825" t="s">
        <v>616</v>
      </c>
      <c r="D372" s="839" t="s">
        <v>617</v>
      </c>
      <c r="E372" s="825" t="s">
        <v>4076</v>
      </c>
      <c r="F372" s="839" t="s">
        <v>4077</v>
      </c>
      <c r="G372" s="825" t="s">
        <v>4118</v>
      </c>
      <c r="H372" s="825" t="s">
        <v>4119</v>
      </c>
      <c r="I372" s="831">
        <v>13.199999809265137</v>
      </c>
      <c r="J372" s="831">
        <v>20</v>
      </c>
      <c r="K372" s="832">
        <v>264</v>
      </c>
    </row>
    <row r="373" spans="1:11" ht="14.45" customHeight="1" x14ac:dyDescent="0.2">
      <c r="A373" s="821" t="s">
        <v>594</v>
      </c>
      <c r="B373" s="822" t="s">
        <v>595</v>
      </c>
      <c r="C373" s="825" t="s">
        <v>616</v>
      </c>
      <c r="D373" s="839" t="s">
        <v>617</v>
      </c>
      <c r="E373" s="825" t="s">
        <v>4076</v>
      </c>
      <c r="F373" s="839" t="s">
        <v>4077</v>
      </c>
      <c r="G373" s="825" t="s">
        <v>4120</v>
      </c>
      <c r="H373" s="825" t="s">
        <v>4121</v>
      </c>
      <c r="I373" s="831">
        <v>13.199999809265137</v>
      </c>
      <c r="J373" s="831">
        <v>10</v>
      </c>
      <c r="K373" s="832">
        <v>132</v>
      </c>
    </row>
    <row r="374" spans="1:11" ht="14.45" customHeight="1" x14ac:dyDescent="0.2">
      <c r="A374" s="821" t="s">
        <v>594</v>
      </c>
      <c r="B374" s="822" t="s">
        <v>595</v>
      </c>
      <c r="C374" s="825" t="s">
        <v>616</v>
      </c>
      <c r="D374" s="839" t="s">
        <v>617</v>
      </c>
      <c r="E374" s="825" t="s">
        <v>4076</v>
      </c>
      <c r="F374" s="839" t="s">
        <v>4077</v>
      </c>
      <c r="G374" s="825" t="s">
        <v>4501</v>
      </c>
      <c r="H374" s="825" t="s">
        <v>4502</v>
      </c>
      <c r="I374" s="831">
        <v>359.76666259765625</v>
      </c>
      <c r="J374" s="831">
        <v>12</v>
      </c>
      <c r="K374" s="832">
        <v>4253.0299682617188</v>
      </c>
    </row>
    <row r="375" spans="1:11" ht="14.45" customHeight="1" x14ac:dyDescent="0.2">
      <c r="A375" s="821" t="s">
        <v>594</v>
      </c>
      <c r="B375" s="822" t="s">
        <v>595</v>
      </c>
      <c r="C375" s="825" t="s">
        <v>616</v>
      </c>
      <c r="D375" s="839" t="s">
        <v>617</v>
      </c>
      <c r="E375" s="825" t="s">
        <v>4076</v>
      </c>
      <c r="F375" s="839" t="s">
        <v>4077</v>
      </c>
      <c r="G375" s="825" t="s">
        <v>4503</v>
      </c>
      <c r="H375" s="825" t="s">
        <v>4504</v>
      </c>
      <c r="I375" s="831">
        <v>359.76666259765625</v>
      </c>
      <c r="J375" s="831">
        <v>12</v>
      </c>
      <c r="K375" s="832">
        <v>4253.0299682617188</v>
      </c>
    </row>
    <row r="376" spans="1:11" ht="14.45" customHeight="1" x14ac:dyDescent="0.2">
      <c r="A376" s="821" t="s">
        <v>594</v>
      </c>
      <c r="B376" s="822" t="s">
        <v>595</v>
      </c>
      <c r="C376" s="825" t="s">
        <v>616</v>
      </c>
      <c r="D376" s="839" t="s">
        <v>617</v>
      </c>
      <c r="E376" s="825" t="s">
        <v>4076</v>
      </c>
      <c r="F376" s="839" t="s">
        <v>4077</v>
      </c>
      <c r="G376" s="825" t="s">
        <v>4505</v>
      </c>
      <c r="H376" s="825" t="s">
        <v>4506</v>
      </c>
      <c r="I376" s="831">
        <v>2311.10009765625</v>
      </c>
      <c r="J376" s="831">
        <v>5</v>
      </c>
      <c r="K376" s="832">
        <v>11555.5</v>
      </c>
    </row>
    <row r="377" spans="1:11" ht="14.45" customHeight="1" x14ac:dyDescent="0.2">
      <c r="A377" s="821" t="s">
        <v>594</v>
      </c>
      <c r="B377" s="822" t="s">
        <v>595</v>
      </c>
      <c r="C377" s="825" t="s">
        <v>616</v>
      </c>
      <c r="D377" s="839" t="s">
        <v>617</v>
      </c>
      <c r="E377" s="825" t="s">
        <v>4076</v>
      </c>
      <c r="F377" s="839" t="s">
        <v>4077</v>
      </c>
      <c r="G377" s="825" t="s">
        <v>4124</v>
      </c>
      <c r="H377" s="825" t="s">
        <v>4125</v>
      </c>
      <c r="I377" s="831">
        <v>4.0290001869201664</v>
      </c>
      <c r="J377" s="831">
        <v>1900</v>
      </c>
      <c r="K377" s="832">
        <v>7655</v>
      </c>
    </row>
    <row r="378" spans="1:11" ht="14.45" customHeight="1" x14ac:dyDescent="0.2">
      <c r="A378" s="821" t="s">
        <v>594</v>
      </c>
      <c r="B378" s="822" t="s">
        <v>595</v>
      </c>
      <c r="C378" s="825" t="s">
        <v>616</v>
      </c>
      <c r="D378" s="839" t="s">
        <v>617</v>
      </c>
      <c r="E378" s="825" t="s">
        <v>4076</v>
      </c>
      <c r="F378" s="839" t="s">
        <v>4077</v>
      </c>
      <c r="G378" s="825" t="s">
        <v>4507</v>
      </c>
      <c r="H378" s="825" t="s">
        <v>4508</v>
      </c>
      <c r="I378" s="831">
        <v>103.15000152587891</v>
      </c>
      <c r="J378" s="831">
        <v>15</v>
      </c>
      <c r="K378" s="832">
        <v>1547.3199462890625</v>
      </c>
    </row>
    <row r="379" spans="1:11" ht="14.45" customHeight="1" x14ac:dyDescent="0.2">
      <c r="A379" s="821" t="s">
        <v>594</v>
      </c>
      <c r="B379" s="822" t="s">
        <v>595</v>
      </c>
      <c r="C379" s="825" t="s">
        <v>616</v>
      </c>
      <c r="D379" s="839" t="s">
        <v>617</v>
      </c>
      <c r="E379" s="825" t="s">
        <v>4076</v>
      </c>
      <c r="F379" s="839" t="s">
        <v>4077</v>
      </c>
      <c r="G379" s="825" t="s">
        <v>4509</v>
      </c>
      <c r="H379" s="825" t="s">
        <v>4510</v>
      </c>
      <c r="I379" s="831">
        <v>232.32000732421875</v>
      </c>
      <c r="J379" s="831">
        <v>10</v>
      </c>
      <c r="K379" s="832">
        <v>2323.199951171875</v>
      </c>
    </row>
    <row r="380" spans="1:11" ht="14.45" customHeight="1" x14ac:dyDescent="0.2">
      <c r="A380" s="821" t="s">
        <v>594</v>
      </c>
      <c r="B380" s="822" t="s">
        <v>595</v>
      </c>
      <c r="C380" s="825" t="s">
        <v>616</v>
      </c>
      <c r="D380" s="839" t="s">
        <v>617</v>
      </c>
      <c r="E380" s="825" t="s">
        <v>4076</v>
      </c>
      <c r="F380" s="839" t="s">
        <v>4077</v>
      </c>
      <c r="G380" s="825" t="s">
        <v>4511</v>
      </c>
      <c r="H380" s="825" t="s">
        <v>4512</v>
      </c>
      <c r="I380" s="831">
        <v>232.32000732421875</v>
      </c>
      <c r="J380" s="831">
        <v>10</v>
      </c>
      <c r="K380" s="832">
        <v>2323.199951171875</v>
      </c>
    </row>
    <row r="381" spans="1:11" ht="14.45" customHeight="1" x14ac:dyDescent="0.2">
      <c r="A381" s="821" t="s">
        <v>594</v>
      </c>
      <c r="B381" s="822" t="s">
        <v>595</v>
      </c>
      <c r="C381" s="825" t="s">
        <v>616</v>
      </c>
      <c r="D381" s="839" t="s">
        <v>617</v>
      </c>
      <c r="E381" s="825" t="s">
        <v>4076</v>
      </c>
      <c r="F381" s="839" t="s">
        <v>4077</v>
      </c>
      <c r="G381" s="825" t="s">
        <v>4126</v>
      </c>
      <c r="H381" s="825" t="s">
        <v>4127</v>
      </c>
      <c r="I381" s="831">
        <v>7.86636361208829</v>
      </c>
      <c r="J381" s="831">
        <v>2600</v>
      </c>
      <c r="K381" s="832">
        <v>20454</v>
      </c>
    </row>
    <row r="382" spans="1:11" ht="14.45" customHeight="1" x14ac:dyDescent="0.2">
      <c r="A382" s="821" t="s">
        <v>594</v>
      </c>
      <c r="B382" s="822" t="s">
        <v>595</v>
      </c>
      <c r="C382" s="825" t="s">
        <v>616</v>
      </c>
      <c r="D382" s="839" t="s">
        <v>617</v>
      </c>
      <c r="E382" s="825" t="s">
        <v>4076</v>
      </c>
      <c r="F382" s="839" t="s">
        <v>4077</v>
      </c>
      <c r="G382" s="825" t="s">
        <v>4513</v>
      </c>
      <c r="H382" s="825" t="s">
        <v>4514</v>
      </c>
      <c r="I382" s="831">
        <v>10.073333104451498</v>
      </c>
      <c r="J382" s="831">
        <v>210</v>
      </c>
      <c r="K382" s="832">
        <v>2115.3000183105469</v>
      </c>
    </row>
    <row r="383" spans="1:11" ht="14.45" customHeight="1" x14ac:dyDescent="0.2">
      <c r="A383" s="821" t="s">
        <v>594</v>
      </c>
      <c r="B383" s="822" t="s">
        <v>595</v>
      </c>
      <c r="C383" s="825" t="s">
        <v>616</v>
      </c>
      <c r="D383" s="839" t="s">
        <v>617</v>
      </c>
      <c r="E383" s="825" t="s">
        <v>4076</v>
      </c>
      <c r="F383" s="839" t="s">
        <v>4077</v>
      </c>
      <c r="G383" s="825" t="s">
        <v>4515</v>
      </c>
      <c r="H383" s="825" t="s">
        <v>4516</v>
      </c>
      <c r="I383" s="831">
        <v>7737.9501953125</v>
      </c>
      <c r="J383" s="831">
        <v>1</v>
      </c>
      <c r="K383" s="832">
        <v>7737.9501953125</v>
      </c>
    </row>
    <row r="384" spans="1:11" ht="14.45" customHeight="1" x14ac:dyDescent="0.2">
      <c r="A384" s="821" t="s">
        <v>594</v>
      </c>
      <c r="B384" s="822" t="s">
        <v>595</v>
      </c>
      <c r="C384" s="825" t="s">
        <v>616</v>
      </c>
      <c r="D384" s="839" t="s">
        <v>617</v>
      </c>
      <c r="E384" s="825" t="s">
        <v>4076</v>
      </c>
      <c r="F384" s="839" t="s">
        <v>4077</v>
      </c>
      <c r="G384" s="825" t="s">
        <v>4517</v>
      </c>
      <c r="H384" s="825" t="s">
        <v>4518</v>
      </c>
      <c r="I384" s="831">
        <v>764.19000244140625</v>
      </c>
      <c r="J384" s="831">
        <v>10</v>
      </c>
      <c r="K384" s="832">
        <v>7641.93994140625</v>
      </c>
    </row>
    <row r="385" spans="1:11" ht="14.45" customHeight="1" x14ac:dyDescent="0.2">
      <c r="A385" s="821" t="s">
        <v>594</v>
      </c>
      <c r="B385" s="822" t="s">
        <v>595</v>
      </c>
      <c r="C385" s="825" t="s">
        <v>616</v>
      </c>
      <c r="D385" s="839" t="s">
        <v>617</v>
      </c>
      <c r="E385" s="825" t="s">
        <v>4076</v>
      </c>
      <c r="F385" s="839" t="s">
        <v>4077</v>
      </c>
      <c r="G385" s="825" t="s">
        <v>4519</v>
      </c>
      <c r="H385" s="825" t="s">
        <v>4520</v>
      </c>
      <c r="I385" s="831">
        <v>187.63555060492621</v>
      </c>
      <c r="J385" s="831">
        <v>495</v>
      </c>
      <c r="K385" s="832">
        <v>92783.4384765625</v>
      </c>
    </row>
    <row r="386" spans="1:11" ht="14.45" customHeight="1" x14ac:dyDescent="0.2">
      <c r="A386" s="821" t="s">
        <v>594</v>
      </c>
      <c r="B386" s="822" t="s">
        <v>595</v>
      </c>
      <c r="C386" s="825" t="s">
        <v>616</v>
      </c>
      <c r="D386" s="839" t="s">
        <v>617</v>
      </c>
      <c r="E386" s="825" t="s">
        <v>4076</v>
      </c>
      <c r="F386" s="839" t="s">
        <v>4077</v>
      </c>
      <c r="G386" s="825" t="s">
        <v>4130</v>
      </c>
      <c r="H386" s="825" t="s">
        <v>4131</v>
      </c>
      <c r="I386" s="831">
        <v>36.026667277018227</v>
      </c>
      <c r="J386" s="831">
        <v>6</v>
      </c>
      <c r="K386" s="832">
        <v>216.16000366210938</v>
      </c>
    </row>
    <row r="387" spans="1:11" ht="14.45" customHeight="1" x14ac:dyDescent="0.2">
      <c r="A387" s="821" t="s">
        <v>594</v>
      </c>
      <c r="B387" s="822" t="s">
        <v>595</v>
      </c>
      <c r="C387" s="825" t="s">
        <v>616</v>
      </c>
      <c r="D387" s="839" t="s">
        <v>617</v>
      </c>
      <c r="E387" s="825" t="s">
        <v>4076</v>
      </c>
      <c r="F387" s="839" t="s">
        <v>4077</v>
      </c>
      <c r="G387" s="825" t="s">
        <v>4521</v>
      </c>
      <c r="H387" s="825" t="s">
        <v>4522</v>
      </c>
      <c r="I387" s="831">
        <v>81.73699951171875</v>
      </c>
      <c r="J387" s="831">
        <v>730</v>
      </c>
      <c r="K387" s="832">
        <v>59667.80078125</v>
      </c>
    </row>
    <row r="388" spans="1:11" ht="14.45" customHeight="1" x14ac:dyDescent="0.2">
      <c r="A388" s="821" t="s">
        <v>594</v>
      </c>
      <c r="B388" s="822" t="s">
        <v>595</v>
      </c>
      <c r="C388" s="825" t="s">
        <v>616</v>
      </c>
      <c r="D388" s="839" t="s">
        <v>617</v>
      </c>
      <c r="E388" s="825" t="s">
        <v>4076</v>
      </c>
      <c r="F388" s="839" t="s">
        <v>4077</v>
      </c>
      <c r="G388" s="825" t="s">
        <v>4132</v>
      </c>
      <c r="H388" s="825" t="s">
        <v>4133</v>
      </c>
      <c r="I388" s="831">
        <v>32.302499771118164</v>
      </c>
      <c r="J388" s="831">
        <v>200</v>
      </c>
      <c r="K388" s="832">
        <v>6460.5</v>
      </c>
    </row>
    <row r="389" spans="1:11" ht="14.45" customHeight="1" x14ac:dyDescent="0.2">
      <c r="A389" s="821" t="s">
        <v>594</v>
      </c>
      <c r="B389" s="822" t="s">
        <v>595</v>
      </c>
      <c r="C389" s="825" t="s">
        <v>616</v>
      </c>
      <c r="D389" s="839" t="s">
        <v>617</v>
      </c>
      <c r="E389" s="825" t="s">
        <v>4076</v>
      </c>
      <c r="F389" s="839" t="s">
        <v>4077</v>
      </c>
      <c r="G389" s="825" t="s">
        <v>4523</v>
      </c>
      <c r="H389" s="825" t="s">
        <v>4524</v>
      </c>
      <c r="I389" s="831">
        <v>72</v>
      </c>
      <c r="J389" s="831">
        <v>36</v>
      </c>
      <c r="K389" s="832">
        <v>2591.800048828125</v>
      </c>
    </row>
    <row r="390" spans="1:11" ht="14.45" customHeight="1" x14ac:dyDescent="0.2">
      <c r="A390" s="821" t="s">
        <v>594</v>
      </c>
      <c r="B390" s="822" t="s">
        <v>595</v>
      </c>
      <c r="C390" s="825" t="s">
        <v>616</v>
      </c>
      <c r="D390" s="839" t="s">
        <v>617</v>
      </c>
      <c r="E390" s="825" t="s">
        <v>4076</v>
      </c>
      <c r="F390" s="839" t="s">
        <v>4077</v>
      </c>
      <c r="G390" s="825" t="s">
        <v>4525</v>
      </c>
      <c r="H390" s="825" t="s">
        <v>4526</v>
      </c>
      <c r="I390" s="831">
        <v>72</v>
      </c>
      <c r="J390" s="831">
        <v>60</v>
      </c>
      <c r="K390" s="832">
        <v>4319.7000732421875</v>
      </c>
    </row>
    <row r="391" spans="1:11" ht="14.45" customHeight="1" x14ac:dyDescent="0.2">
      <c r="A391" s="821" t="s">
        <v>594</v>
      </c>
      <c r="B391" s="822" t="s">
        <v>595</v>
      </c>
      <c r="C391" s="825" t="s">
        <v>616</v>
      </c>
      <c r="D391" s="839" t="s">
        <v>617</v>
      </c>
      <c r="E391" s="825" t="s">
        <v>4076</v>
      </c>
      <c r="F391" s="839" t="s">
        <v>4077</v>
      </c>
      <c r="G391" s="825" t="s">
        <v>4527</v>
      </c>
      <c r="H391" s="825" t="s">
        <v>4528</v>
      </c>
      <c r="I391" s="831">
        <v>22.301110585530598</v>
      </c>
      <c r="J391" s="831">
        <v>360</v>
      </c>
      <c r="K391" s="832">
        <v>8029.0800170898438</v>
      </c>
    </row>
    <row r="392" spans="1:11" ht="14.45" customHeight="1" x14ac:dyDescent="0.2">
      <c r="A392" s="821" t="s">
        <v>594</v>
      </c>
      <c r="B392" s="822" t="s">
        <v>595</v>
      </c>
      <c r="C392" s="825" t="s">
        <v>616</v>
      </c>
      <c r="D392" s="839" t="s">
        <v>617</v>
      </c>
      <c r="E392" s="825" t="s">
        <v>4076</v>
      </c>
      <c r="F392" s="839" t="s">
        <v>4077</v>
      </c>
      <c r="G392" s="825" t="s">
        <v>4529</v>
      </c>
      <c r="H392" s="825" t="s">
        <v>4530</v>
      </c>
      <c r="I392" s="831">
        <v>393.25</v>
      </c>
      <c r="J392" s="831">
        <v>25</v>
      </c>
      <c r="K392" s="832">
        <v>9831.25</v>
      </c>
    </row>
    <row r="393" spans="1:11" ht="14.45" customHeight="1" x14ac:dyDescent="0.2">
      <c r="A393" s="821" t="s">
        <v>594</v>
      </c>
      <c r="B393" s="822" t="s">
        <v>595</v>
      </c>
      <c r="C393" s="825" t="s">
        <v>616</v>
      </c>
      <c r="D393" s="839" t="s">
        <v>617</v>
      </c>
      <c r="E393" s="825" t="s">
        <v>4076</v>
      </c>
      <c r="F393" s="839" t="s">
        <v>4077</v>
      </c>
      <c r="G393" s="825" t="s">
        <v>4531</v>
      </c>
      <c r="H393" s="825" t="s">
        <v>4532</v>
      </c>
      <c r="I393" s="831">
        <v>350.89999389648438</v>
      </c>
      <c r="J393" s="831">
        <v>4</v>
      </c>
      <c r="K393" s="832">
        <v>1403.5999755859375</v>
      </c>
    </row>
    <row r="394" spans="1:11" ht="14.45" customHeight="1" x14ac:dyDescent="0.2">
      <c r="A394" s="821" t="s">
        <v>594</v>
      </c>
      <c r="B394" s="822" t="s">
        <v>595</v>
      </c>
      <c r="C394" s="825" t="s">
        <v>616</v>
      </c>
      <c r="D394" s="839" t="s">
        <v>617</v>
      </c>
      <c r="E394" s="825" t="s">
        <v>4076</v>
      </c>
      <c r="F394" s="839" t="s">
        <v>4077</v>
      </c>
      <c r="G394" s="825" t="s">
        <v>4533</v>
      </c>
      <c r="H394" s="825" t="s">
        <v>4534</v>
      </c>
      <c r="I394" s="831">
        <v>957.1099853515625</v>
      </c>
      <c r="J394" s="831">
        <v>5</v>
      </c>
      <c r="K394" s="832">
        <v>4785.5498046875</v>
      </c>
    </row>
    <row r="395" spans="1:11" ht="14.45" customHeight="1" x14ac:dyDescent="0.2">
      <c r="A395" s="821" t="s">
        <v>594</v>
      </c>
      <c r="B395" s="822" t="s">
        <v>595</v>
      </c>
      <c r="C395" s="825" t="s">
        <v>616</v>
      </c>
      <c r="D395" s="839" t="s">
        <v>617</v>
      </c>
      <c r="E395" s="825" t="s">
        <v>4076</v>
      </c>
      <c r="F395" s="839" t="s">
        <v>4077</v>
      </c>
      <c r="G395" s="825" t="s">
        <v>4535</v>
      </c>
      <c r="H395" s="825" t="s">
        <v>4536</v>
      </c>
      <c r="I395" s="831">
        <v>1054.219970703125</v>
      </c>
      <c r="J395" s="831">
        <v>2</v>
      </c>
      <c r="K395" s="832">
        <v>2108.429931640625</v>
      </c>
    </row>
    <row r="396" spans="1:11" ht="14.45" customHeight="1" x14ac:dyDescent="0.2">
      <c r="A396" s="821" t="s">
        <v>594</v>
      </c>
      <c r="B396" s="822" t="s">
        <v>595</v>
      </c>
      <c r="C396" s="825" t="s">
        <v>616</v>
      </c>
      <c r="D396" s="839" t="s">
        <v>617</v>
      </c>
      <c r="E396" s="825" t="s">
        <v>4076</v>
      </c>
      <c r="F396" s="839" t="s">
        <v>4077</v>
      </c>
      <c r="G396" s="825" t="s">
        <v>4136</v>
      </c>
      <c r="H396" s="825" t="s">
        <v>4137</v>
      </c>
      <c r="I396" s="831">
        <v>61.060001373291016</v>
      </c>
      <c r="J396" s="831">
        <v>100</v>
      </c>
      <c r="K396" s="832">
        <v>6105.830078125</v>
      </c>
    </row>
    <row r="397" spans="1:11" ht="14.45" customHeight="1" x14ac:dyDescent="0.2">
      <c r="A397" s="821" t="s">
        <v>594</v>
      </c>
      <c r="B397" s="822" t="s">
        <v>595</v>
      </c>
      <c r="C397" s="825" t="s">
        <v>616</v>
      </c>
      <c r="D397" s="839" t="s">
        <v>617</v>
      </c>
      <c r="E397" s="825" t="s">
        <v>4076</v>
      </c>
      <c r="F397" s="839" t="s">
        <v>4077</v>
      </c>
      <c r="G397" s="825" t="s">
        <v>4537</v>
      </c>
      <c r="H397" s="825" t="s">
        <v>4538</v>
      </c>
      <c r="I397" s="831">
        <v>72.839996337890625</v>
      </c>
      <c r="J397" s="831">
        <v>100</v>
      </c>
      <c r="K397" s="832">
        <v>7284.2001953125</v>
      </c>
    </row>
    <row r="398" spans="1:11" ht="14.45" customHeight="1" x14ac:dyDescent="0.2">
      <c r="A398" s="821" t="s">
        <v>594</v>
      </c>
      <c r="B398" s="822" t="s">
        <v>595</v>
      </c>
      <c r="C398" s="825" t="s">
        <v>616</v>
      </c>
      <c r="D398" s="839" t="s">
        <v>617</v>
      </c>
      <c r="E398" s="825" t="s">
        <v>4076</v>
      </c>
      <c r="F398" s="839" t="s">
        <v>4077</v>
      </c>
      <c r="G398" s="825" t="s">
        <v>4138</v>
      </c>
      <c r="H398" s="825" t="s">
        <v>4139</v>
      </c>
      <c r="I398" s="831">
        <v>4.9712498188018799</v>
      </c>
      <c r="J398" s="831">
        <v>150</v>
      </c>
      <c r="K398" s="832">
        <v>745.70000839233398</v>
      </c>
    </row>
    <row r="399" spans="1:11" ht="14.45" customHeight="1" x14ac:dyDescent="0.2">
      <c r="A399" s="821" t="s">
        <v>594</v>
      </c>
      <c r="B399" s="822" t="s">
        <v>595</v>
      </c>
      <c r="C399" s="825" t="s">
        <v>616</v>
      </c>
      <c r="D399" s="839" t="s">
        <v>617</v>
      </c>
      <c r="E399" s="825" t="s">
        <v>4076</v>
      </c>
      <c r="F399" s="839" t="s">
        <v>4077</v>
      </c>
      <c r="G399" s="825" t="s">
        <v>4140</v>
      </c>
      <c r="H399" s="825" t="s">
        <v>4141</v>
      </c>
      <c r="I399" s="831">
        <v>11.739999771118164</v>
      </c>
      <c r="J399" s="831">
        <v>10</v>
      </c>
      <c r="K399" s="832">
        <v>117.40000152587891</v>
      </c>
    </row>
    <row r="400" spans="1:11" ht="14.45" customHeight="1" x14ac:dyDescent="0.2">
      <c r="A400" s="821" t="s">
        <v>594</v>
      </c>
      <c r="B400" s="822" t="s">
        <v>595</v>
      </c>
      <c r="C400" s="825" t="s">
        <v>616</v>
      </c>
      <c r="D400" s="839" t="s">
        <v>617</v>
      </c>
      <c r="E400" s="825" t="s">
        <v>4076</v>
      </c>
      <c r="F400" s="839" t="s">
        <v>4077</v>
      </c>
      <c r="G400" s="825" t="s">
        <v>4143</v>
      </c>
      <c r="H400" s="825" t="s">
        <v>4144</v>
      </c>
      <c r="I400" s="831">
        <v>13.310000419616699</v>
      </c>
      <c r="J400" s="831">
        <v>320</v>
      </c>
      <c r="K400" s="832">
        <v>4259.1999816894531</v>
      </c>
    </row>
    <row r="401" spans="1:11" ht="14.45" customHeight="1" x14ac:dyDescent="0.2">
      <c r="A401" s="821" t="s">
        <v>594</v>
      </c>
      <c r="B401" s="822" t="s">
        <v>595</v>
      </c>
      <c r="C401" s="825" t="s">
        <v>616</v>
      </c>
      <c r="D401" s="839" t="s">
        <v>617</v>
      </c>
      <c r="E401" s="825" t="s">
        <v>4076</v>
      </c>
      <c r="F401" s="839" t="s">
        <v>4077</v>
      </c>
      <c r="G401" s="825" t="s">
        <v>4145</v>
      </c>
      <c r="H401" s="825" t="s">
        <v>4146</v>
      </c>
      <c r="I401" s="831">
        <v>25.530000686645508</v>
      </c>
      <c r="J401" s="831">
        <v>151</v>
      </c>
      <c r="K401" s="832">
        <v>3855.0300769805908</v>
      </c>
    </row>
    <row r="402" spans="1:11" ht="14.45" customHeight="1" x14ac:dyDescent="0.2">
      <c r="A402" s="821" t="s">
        <v>594</v>
      </c>
      <c r="B402" s="822" t="s">
        <v>595</v>
      </c>
      <c r="C402" s="825" t="s">
        <v>616</v>
      </c>
      <c r="D402" s="839" t="s">
        <v>617</v>
      </c>
      <c r="E402" s="825" t="s">
        <v>4076</v>
      </c>
      <c r="F402" s="839" t="s">
        <v>4077</v>
      </c>
      <c r="G402" s="825" t="s">
        <v>4539</v>
      </c>
      <c r="H402" s="825" t="s">
        <v>4540</v>
      </c>
      <c r="I402" s="831">
        <v>311.67001342773438</v>
      </c>
      <c r="J402" s="831">
        <v>4</v>
      </c>
      <c r="K402" s="832">
        <v>1246.6800537109375</v>
      </c>
    </row>
    <row r="403" spans="1:11" ht="14.45" customHeight="1" x14ac:dyDescent="0.2">
      <c r="A403" s="821" t="s">
        <v>594</v>
      </c>
      <c r="B403" s="822" t="s">
        <v>595</v>
      </c>
      <c r="C403" s="825" t="s">
        <v>616</v>
      </c>
      <c r="D403" s="839" t="s">
        <v>617</v>
      </c>
      <c r="E403" s="825" t="s">
        <v>4076</v>
      </c>
      <c r="F403" s="839" t="s">
        <v>4077</v>
      </c>
      <c r="G403" s="825" t="s">
        <v>4541</v>
      </c>
      <c r="H403" s="825" t="s">
        <v>4542</v>
      </c>
      <c r="I403" s="831">
        <v>179.69000244140625</v>
      </c>
      <c r="J403" s="831">
        <v>8</v>
      </c>
      <c r="K403" s="832">
        <v>1437.47998046875</v>
      </c>
    </row>
    <row r="404" spans="1:11" ht="14.45" customHeight="1" x14ac:dyDescent="0.2">
      <c r="A404" s="821" t="s">
        <v>594</v>
      </c>
      <c r="B404" s="822" t="s">
        <v>595</v>
      </c>
      <c r="C404" s="825" t="s">
        <v>616</v>
      </c>
      <c r="D404" s="839" t="s">
        <v>617</v>
      </c>
      <c r="E404" s="825" t="s">
        <v>4076</v>
      </c>
      <c r="F404" s="839" t="s">
        <v>4077</v>
      </c>
      <c r="G404" s="825" t="s">
        <v>4543</v>
      </c>
      <c r="H404" s="825" t="s">
        <v>4544</v>
      </c>
      <c r="I404" s="831">
        <v>20.5</v>
      </c>
      <c r="J404" s="831">
        <v>95</v>
      </c>
      <c r="K404" s="832">
        <v>1945.2599945068359</v>
      </c>
    </row>
    <row r="405" spans="1:11" ht="14.45" customHeight="1" x14ac:dyDescent="0.2">
      <c r="A405" s="821" t="s">
        <v>594</v>
      </c>
      <c r="B405" s="822" t="s">
        <v>595</v>
      </c>
      <c r="C405" s="825" t="s">
        <v>616</v>
      </c>
      <c r="D405" s="839" t="s">
        <v>617</v>
      </c>
      <c r="E405" s="825" t="s">
        <v>4076</v>
      </c>
      <c r="F405" s="839" t="s">
        <v>4077</v>
      </c>
      <c r="G405" s="825" t="s">
        <v>4545</v>
      </c>
      <c r="H405" s="825" t="s">
        <v>4546</v>
      </c>
      <c r="I405" s="831">
        <v>148.22999572753906</v>
      </c>
      <c r="J405" s="831">
        <v>5</v>
      </c>
      <c r="K405" s="832">
        <v>741.1300048828125</v>
      </c>
    </row>
    <row r="406" spans="1:11" ht="14.45" customHeight="1" x14ac:dyDescent="0.2">
      <c r="A406" s="821" t="s">
        <v>594</v>
      </c>
      <c r="B406" s="822" t="s">
        <v>595</v>
      </c>
      <c r="C406" s="825" t="s">
        <v>616</v>
      </c>
      <c r="D406" s="839" t="s">
        <v>617</v>
      </c>
      <c r="E406" s="825" t="s">
        <v>4076</v>
      </c>
      <c r="F406" s="839" t="s">
        <v>4077</v>
      </c>
      <c r="G406" s="825" t="s">
        <v>4547</v>
      </c>
      <c r="H406" s="825" t="s">
        <v>4548</v>
      </c>
      <c r="I406" s="831">
        <v>165.52000427246094</v>
      </c>
      <c r="J406" s="831">
        <v>5</v>
      </c>
      <c r="K406" s="832">
        <v>827.5999755859375</v>
      </c>
    </row>
    <row r="407" spans="1:11" ht="14.45" customHeight="1" x14ac:dyDescent="0.2">
      <c r="A407" s="821" t="s">
        <v>594</v>
      </c>
      <c r="B407" s="822" t="s">
        <v>595</v>
      </c>
      <c r="C407" s="825" t="s">
        <v>616</v>
      </c>
      <c r="D407" s="839" t="s">
        <v>617</v>
      </c>
      <c r="E407" s="825" t="s">
        <v>4076</v>
      </c>
      <c r="F407" s="839" t="s">
        <v>4077</v>
      </c>
      <c r="G407" s="825" t="s">
        <v>4549</v>
      </c>
      <c r="H407" s="825" t="s">
        <v>4550</v>
      </c>
      <c r="I407" s="831">
        <v>185.1300048828125</v>
      </c>
      <c r="J407" s="831">
        <v>3</v>
      </c>
      <c r="K407" s="832">
        <v>555.3900146484375</v>
      </c>
    </row>
    <row r="408" spans="1:11" ht="14.45" customHeight="1" x14ac:dyDescent="0.2">
      <c r="A408" s="821" t="s">
        <v>594</v>
      </c>
      <c r="B408" s="822" t="s">
        <v>595</v>
      </c>
      <c r="C408" s="825" t="s">
        <v>616</v>
      </c>
      <c r="D408" s="839" t="s">
        <v>617</v>
      </c>
      <c r="E408" s="825" t="s">
        <v>4076</v>
      </c>
      <c r="F408" s="839" t="s">
        <v>4077</v>
      </c>
      <c r="G408" s="825" t="s">
        <v>4149</v>
      </c>
      <c r="H408" s="825" t="s">
        <v>4150</v>
      </c>
      <c r="I408" s="831">
        <v>1.5</v>
      </c>
      <c r="J408" s="831">
        <v>1245</v>
      </c>
      <c r="K408" s="832">
        <v>1867.5</v>
      </c>
    </row>
    <row r="409" spans="1:11" ht="14.45" customHeight="1" x14ac:dyDescent="0.2">
      <c r="A409" s="821" t="s">
        <v>594</v>
      </c>
      <c r="B409" s="822" t="s">
        <v>595</v>
      </c>
      <c r="C409" s="825" t="s">
        <v>616</v>
      </c>
      <c r="D409" s="839" t="s">
        <v>617</v>
      </c>
      <c r="E409" s="825" t="s">
        <v>4076</v>
      </c>
      <c r="F409" s="839" t="s">
        <v>4077</v>
      </c>
      <c r="G409" s="825" t="s">
        <v>4551</v>
      </c>
      <c r="H409" s="825" t="s">
        <v>4552</v>
      </c>
      <c r="I409" s="831">
        <v>851.4000244140625</v>
      </c>
      <c r="J409" s="831">
        <v>30</v>
      </c>
      <c r="K409" s="832">
        <v>25542.1201171875</v>
      </c>
    </row>
    <row r="410" spans="1:11" ht="14.45" customHeight="1" x14ac:dyDescent="0.2">
      <c r="A410" s="821" t="s">
        <v>594</v>
      </c>
      <c r="B410" s="822" t="s">
        <v>595</v>
      </c>
      <c r="C410" s="825" t="s">
        <v>616</v>
      </c>
      <c r="D410" s="839" t="s">
        <v>617</v>
      </c>
      <c r="E410" s="825" t="s">
        <v>4076</v>
      </c>
      <c r="F410" s="839" t="s">
        <v>4077</v>
      </c>
      <c r="G410" s="825" t="s">
        <v>4151</v>
      </c>
      <c r="H410" s="825" t="s">
        <v>4152</v>
      </c>
      <c r="I410" s="831">
        <v>9.1999998092651367</v>
      </c>
      <c r="J410" s="831">
        <v>550</v>
      </c>
      <c r="K410" s="832">
        <v>5060</v>
      </c>
    </row>
    <row r="411" spans="1:11" ht="14.45" customHeight="1" x14ac:dyDescent="0.2">
      <c r="A411" s="821" t="s">
        <v>594</v>
      </c>
      <c r="B411" s="822" t="s">
        <v>595</v>
      </c>
      <c r="C411" s="825" t="s">
        <v>616</v>
      </c>
      <c r="D411" s="839" t="s">
        <v>617</v>
      </c>
      <c r="E411" s="825" t="s">
        <v>4076</v>
      </c>
      <c r="F411" s="839" t="s">
        <v>4077</v>
      </c>
      <c r="G411" s="825" t="s">
        <v>4553</v>
      </c>
      <c r="H411" s="825" t="s">
        <v>4554</v>
      </c>
      <c r="I411" s="831">
        <v>63.352999114990233</v>
      </c>
      <c r="J411" s="831">
        <v>480</v>
      </c>
      <c r="K411" s="832">
        <v>30454.140380859375</v>
      </c>
    </row>
    <row r="412" spans="1:11" ht="14.45" customHeight="1" x14ac:dyDescent="0.2">
      <c r="A412" s="821" t="s">
        <v>594</v>
      </c>
      <c r="B412" s="822" t="s">
        <v>595</v>
      </c>
      <c r="C412" s="825" t="s">
        <v>616</v>
      </c>
      <c r="D412" s="839" t="s">
        <v>617</v>
      </c>
      <c r="E412" s="825" t="s">
        <v>4076</v>
      </c>
      <c r="F412" s="839" t="s">
        <v>4077</v>
      </c>
      <c r="G412" s="825" t="s">
        <v>4555</v>
      </c>
      <c r="H412" s="825" t="s">
        <v>4556</v>
      </c>
      <c r="I412" s="831">
        <v>112.65000152587891</v>
      </c>
      <c r="J412" s="831">
        <v>60</v>
      </c>
      <c r="K412" s="832">
        <v>6758.880126953125</v>
      </c>
    </row>
    <row r="413" spans="1:11" ht="14.45" customHeight="1" x14ac:dyDescent="0.2">
      <c r="A413" s="821" t="s">
        <v>594</v>
      </c>
      <c r="B413" s="822" t="s">
        <v>595</v>
      </c>
      <c r="C413" s="825" t="s">
        <v>616</v>
      </c>
      <c r="D413" s="839" t="s">
        <v>617</v>
      </c>
      <c r="E413" s="825" t="s">
        <v>4076</v>
      </c>
      <c r="F413" s="839" t="s">
        <v>4077</v>
      </c>
      <c r="G413" s="825" t="s">
        <v>4155</v>
      </c>
      <c r="H413" s="825" t="s">
        <v>4156</v>
      </c>
      <c r="I413" s="831">
        <v>7.0199999809265137</v>
      </c>
      <c r="J413" s="831">
        <v>10</v>
      </c>
      <c r="K413" s="832">
        <v>70.199996948242188</v>
      </c>
    </row>
    <row r="414" spans="1:11" ht="14.45" customHeight="1" x14ac:dyDescent="0.2">
      <c r="A414" s="821" t="s">
        <v>594</v>
      </c>
      <c r="B414" s="822" t="s">
        <v>595</v>
      </c>
      <c r="C414" s="825" t="s">
        <v>616</v>
      </c>
      <c r="D414" s="839" t="s">
        <v>617</v>
      </c>
      <c r="E414" s="825" t="s">
        <v>4076</v>
      </c>
      <c r="F414" s="839" t="s">
        <v>4077</v>
      </c>
      <c r="G414" s="825" t="s">
        <v>4557</v>
      </c>
      <c r="H414" s="825" t="s">
        <v>4558</v>
      </c>
      <c r="I414" s="831">
        <v>6.630000114440918</v>
      </c>
      <c r="J414" s="831">
        <v>15</v>
      </c>
      <c r="K414" s="832">
        <v>99.449996948242188</v>
      </c>
    </row>
    <row r="415" spans="1:11" ht="14.45" customHeight="1" x14ac:dyDescent="0.2">
      <c r="A415" s="821" t="s">
        <v>594</v>
      </c>
      <c r="B415" s="822" t="s">
        <v>595</v>
      </c>
      <c r="C415" s="825" t="s">
        <v>616</v>
      </c>
      <c r="D415" s="839" t="s">
        <v>617</v>
      </c>
      <c r="E415" s="825" t="s">
        <v>4076</v>
      </c>
      <c r="F415" s="839" t="s">
        <v>4077</v>
      </c>
      <c r="G415" s="825" t="s">
        <v>4559</v>
      </c>
      <c r="H415" s="825" t="s">
        <v>4560</v>
      </c>
      <c r="I415" s="831">
        <v>7.0199999809265137</v>
      </c>
      <c r="J415" s="831">
        <v>20</v>
      </c>
      <c r="K415" s="832">
        <v>140.39999389648438</v>
      </c>
    </row>
    <row r="416" spans="1:11" ht="14.45" customHeight="1" x14ac:dyDescent="0.2">
      <c r="A416" s="821" t="s">
        <v>594</v>
      </c>
      <c r="B416" s="822" t="s">
        <v>595</v>
      </c>
      <c r="C416" s="825" t="s">
        <v>616</v>
      </c>
      <c r="D416" s="839" t="s">
        <v>617</v>
      </c>
      <c r="E416" s="825" t="s">
        <v>4076</v>
      </c>
      <c r="F416" s="839" t="s">
        <v>4077</v>
      </c>
      <c r="G416" s="825" t="s">
        <v>4157</v>
      </c>
      <c r="H416" s="825" t="s">
        <v>4158</v>
      </c>
      <c r="I416" s="831">
        <v>172.5</v>
      </c>
      <c r="J416" s="831">
        <v>2</v>
      </c>
      <c r="K416" s="832">
        <v>345</v>
      </c>
    </row>
    <row r="417" spans="1:11" ht="14.45" customHeight="1" x14ac:dyDescent="0.2">
      <c r="A417" s="821" t="s">
        <v>594</v>
      </c>
      <c r="B417" s="822" t="s">
        <v>595</v>
      </c>
      <c r="C417" s="825" t="s">
        <v>616</v>
      </c>
      <c r="D417" s="839" t="s">
        <v>617</v>
      </c>
      <c r="E417" s="825" t="s">
        <v>4076</v>
      </c>
      <c r="F417" s="839" t="s">
        <v>4077</v>
      </c>
      <c r="G417" s="825" t="s">
        <v>4561</v>
      </c>
      <c r="H417" s="825" t="s">
        <v>4562</v>
      </c>
      <c r="I417" s="831">
        <v>1539.1199951171875</v>
      </c>
      <c r="J417" s="831">
        <v>1</v>
      </c>
      <c r="K417" s="832">
        <v>1539.1199951171875</v>
      </c>
    </row>
    <row r="418" spans="1:11" ht="14.45" customHeight="1" x14ac:dyDescent="0.2">
      <c r="A418" s="821" t="s">
        <v>594</v>
      </c>
      <c r="B418" s="822" t="s">
        <v>595</v>
      </c>
      <c r="C418" s="825" t="s">
        <v>616</v>
      </c>
      <c r="D418" s="839" t="s">
        <v>617</v>
      </c>
      <c r="E418" s="825" t="s">
        <v>4076</v>
      </c>
      <c r="F418" s="839" t="s">
        <v>4077</v>
      </c>
      <c r="G418" s="825" t="s">
        <v>4161</v>
      </c>
      <c r="H418" s="825" t="s">
        <v>4162</v>
      </c>
      <c r="I418" s="831">
        <v>150.01400146484374</v>
      </c>
      <c r="J418" s="831">
        <v>60</v>
      </c>
      <c r="K418" s="832">
        <v>9000.829833984375</v>
      </c>
    </row>
    <row r="419" spans="1:11" ht="14.45" customHeight="1" x14ac:dyDescent="0.2">
      <c r="A419" s="821" t="s">
        <v>594</v>
      </c>
      <c r="B419" s="822" t="s">
        <v>595</v>
      </c>
      <c r="C419" s="825" t="s">
        <v>616</v>
      </c>
      <c r="D419" s="839" t="s">
        <v>617</v>
      </c>
      <c r="E419" s="825" t="s">
        <v>4076</v>
      </c>
      <c r="F419" s="839" t="s">
        <v>4077</v>
      </c>
      <c r="G419" s="825" t="s">
        <v>4163</v>
      </c>
      <c r="H419" s="825" t="s">
        <v>4164</v>
      </c>
      <c r="I419" s="831">
        <v>6.5254546512256972</v>
      </c>
      <c r="J419" s="831">
        <v>530</v>
      </c>
      <c r="K419" s="832">
        <v>3455.8999786376953</v>
      </c>
    </row>
    <row r="420" spans="1:11" ht="14.45" customHeight="1" x14ac:dyDescent="0.2">
      <c r="A420" s="821" t="s">
        <v>594</v>
      </c>
      <c r="B420" s="822" t="s">
        <v>595</v>
      </c>
      <c r="C420" s="825" t="s">
        <v>616</v>
      </c>
      <c r="D420" s="839" t="s">
        <v>617</v>
      </c>
      <c r="E420" s="825" t="s">
        <v>4076</v>
      </c>
      <c r="F420" s="839" t="s">
        <v>4077</v>
      </c>
      <c r="G420" s="825" t="s">
        <v>4165</v>
      </c>
      <c r="H420" s="825" t="s">
        <v>4166</v>
      </c>
      <c r="I420" s="831">
        <v>20.690000534057617</v>
      </c>
      <c r="J420" s="831">
        <v>1600</v>
      </c>
      <c r="K420" s="832">
        <v>33105.601318359375</v>
      </c>
    </row>
    <row r="421" spans="1:11" ht="14.45" customHeight="1" x14ac:dyDescent="0.2">
      <c r="A421" s="821" t="s">
        <v>594</v>
      </c>
      <c r="B421" s="822" t="s">
        <v>595</v>
      </c>
      <c r="C421" s="825" t="s">
        <v>616</v>
      </c>
      <c r="D421" s="839" t="s">
        <v>617</v>
      </c>
      <c r="E421" s="825" t="s">
        <v>4076</v>
      </c>
      <c r="F421" s="839" t="s">
        <v>4077</v>
      </c>
      <c r="G421" s="825" t="s">
        <v>4563</v>
      </c>
      <c r="H421" s="825" t="s">
        <v>4564</v>
      </c>
      <c r="I421" s="831">
        <v>3862.320068359375</v>
      </c>
      <c r="J421" s="831">
        <v>48</v>
      </c>
      <c r="K421" s="832">
        <v>185391.35986328125</v>
      </c>
    </row>
    <row r="422" spans="1:11" ht="14.45" customHeight="1" x14ac:dyDescent="0.2">
      <c r="A422" s="821" t="s">
        <v>594</v>
      </c>
      <c r="B422" s="822" t="s">
        <v>595</v>
      </c>
      <c r="C422" s="825" t="s">
        <v>616</v>
      </c>
      <c r="D422" s="839" t="s">
        <v>617</v>
      </c>
      <c r="E422" s="825" t="s">
        <v>4076</v>
      </c>
      <c r="F422" s="839" t="s">
        <v>4077</v>
      </c>
      <c r="G422" s="825" t="s">
        <v>4565</v>
      </c>
      <c r="H422" s="825" t="s">
        <v>4566</v>
      </c>
      <c r="I422" s="831">
        <v>5082</v>
      </c>
      <c r="J422" s="831">
        <v>24</v>
      </c>
      <c r="K422" s="832">
        <v>121968</v>
      </c>
    </row>
    <row r="423" spans="1:11" ht="14.45" customHeight="1" x14ac:dyDescent="0.2">
      <c r="A423" s="821" t="s">
        <v>594</v>
      </c>
      <c r="B423" s="822" t="s">
        <v>595</v>
      </c>
      <c r="C423" s="825" t="s">
        <v>616</v>
      </c>
      <c r="D423" s="839" t="s">
        <v>617</v>
      </c>
      <c r="E423" s="825" t="s">
        <v>4076</v>
      </c>
      <c r="F423" s="839" t="s">
        <v>4077</v>
      </c>
      <c r="G423" s="825" t="s">
        <v>4567</v>
      </c>
      <c r="H423" s="825" t="s">
        <v>4568</v>
      </c>
      <c r="I423" s="831">
        <v>1234.199951171875</v>
      </c>
      <c r="J423" s="831">
        <v>5</v>
      </c>
      <c r="K423" s="832">
        <v>6171</v>
      </c>
    </row>
    <row r="424" spans="1:11" ht="14.45" customHeight="1" x14ac:dyDescent="0.2">
      <c r="A424" s="821" t="s">
        <v>594</v>
      </c>
      <c r="B424" s="822" t="s">
        <v>595</v>
      </c>
      <c r="C424" s="825" t="s">
        <v>616</v>
      </c>
      <c r="D424" s="839" t="s">
        <v>617</v>
      </c>
      <c r="E424" s="825" t="s">
        <v>4076</v>
      </c>
      <c r="F424" s="839" t="s">
        <v>4077</v>
      </c>
      <c r="G424" s="825" t="s">
        <v>4569</v>
      </c>
      <c r="H424" s="825" t="s">
        <v>4570</v>
      </c>
      <c r="I424" s="831">
        <v>4660.919921875</v>
      </c>
      <c r="J424" s="831">
        <v>20</v>
      </c>
      <c r="K424" s="832">
        <v>93218.3984375</v>
      </c>
    </row>
    <row r="425" spans="1:11" ht="14.45" customHeight="1" x14ac:dyDescent="0.2">
      <c r="A425" s="821" t="s">
        <v>594</v>
      </c>
      <c r="B425" s="822" t="s">
        <v>595</v>
      </c>
      <c r="C425" s="825" t="s">
        <v>616</v>
      </c>
      <c r="D425" s="839" t="s">
        <v>617</v>
      </c>
      <c r="E425" s="825" t="s">
        <v>4076</v>
      </c>
      <c r="F425" s="839" t="s">
        <v>4077</v>
      </c>
      <c r="G425" s="825" t="s">
        <v>4571</v>
      </c>
      <c r="H425" s="825" t="s">
        <v>4572</v>
      </c>
      <c r="I425" s="831">
        <v>204.41000366210938</v>
      </c>
      <c r="J425" s="831">
        <v>60</v>
      </c>
      <c r="K425" s="832">
        <v>12264.599609375</v>
      </c>
    </row>
    <row r="426" spans="1:11" ht="14.45" customHeight="1" x14ac:dyDescent="0.2">
      <c r="A426" s="821" t="s">
        <v>594</v>
      </c>
      <c r="B426" s="822" t="s">
        <v>595</v>
      </c>
      <c r="C426" s="825" t="s">
        <v>616</v>
      </c>
      <c r="D426" s="839" t="s">
        <v>617</v>
      </c>
      <c r="E426" s="825" t="s">
        <v>4076</v>
      </c>
      <c r="F426" s="839" t="s">
        <v>4077</v>
      </c>
      <c r="G426" s="825" t="s">
        <v>4573</v>
      </c>
      <c r="H426" s="825" t="s">
        <v>4574</v>
      </c>
      <c r="I426" s="831">
        <v>86.975002288818359</v>
      </c>
      <c r="J426" s="831">
        <v>180</v>
      </c>
      <c r="K426" s="832">
        <v>15655.5</v>
      </c>
    </row>
    <row r="427" spans="1:11" ht="14.45" customHeight="1" x14ac:dyDescent="0.2">
      <c r="A427" s="821" t="s">
        <v>594</v>
      </c>
      <c r="B427" s="822" t="s">
        <v>595</v>
      </c>
      <c r="C427" s="825" t="s">
        <v>616</v>
      </c>
      <c r="D427" s="839" t="s">
        <v>617</v>
      </c>
      <c r="E427" s="825" t="s">
        <v>4076</v>
      </c>
      <c r="F427" s="839" t="s">
        <v>4077</v>
      </c>
      <c r="G427" s="825" t="s">
        <v>4575</v>
      </c>
      <c r="H427" s="825" t="s">
        <v>4576</v>
      </c>
      <c r="I427" s="831">
        <v>484</v>
      </c>
      <c r="J427" s="831">
        <v>10</v>
      </c>
      <c r="K427" s="832">
        <v>4840</v>
      </c>
    </row>
    <row r="428" spans="1:11" ht="14.45" customHeight="1" x14ac:dyDescent="0.2">
      <c r="A428" s="821" t="s">
        <v>594</v>
      </c>
      <c r="B428" s="822" t="s">
        <v>595</v>
      </c>
      <c r="C428" s="825" t="s">
        <v>616</v>
      </c>
      <c r="D428" s="839" t="s">
        <v>617</v>
      </c>
      <c r="E428" s="825" t="s">
        <v>4076</v>
      </c>
      <c r="F428" s="839" t="s">
        <v>4077</v>
      </c>
      <c r="G428" s="825" t="s">
        <v>4167</v>
      </c>
      <c r="H428" s="825" t="s">
        <v>4168</v>
      </c>
      <c r="I428" s="831">
        <v>14.15666643778483</v>
      </c>
      <c r="J428" s="831">
        <v>50</v>
      </c>
      <c r="K428" s="832">
        <v>707.85002136230469</v>
      </c>
    </row>
    <row r="429" spans="1:11" ht="14.45" customHeight="1" x14ac:dyDescent="0.2">
      <c r="A429" s="821" t="s">
        <v>594</v>
      </c>
      <c r="B429" s="822" t="s">
        <v>595</v>
      </c>
      <c r="C429" s="825" t="s">
        <v>616</v>
      </c>
      <c r="D429" s="839" t="s">
        <v>617</v>
      </c>
      <c r="E429" s="825" t="s">
        <v>4076</v>
      </c>
      <c r="F429" s="839" t="s">
        <v>4077</v>
      </c>
      <c r="G429" s="825" t="s">
        <v>4577</v>
      </c>
      <c r="H429" s="825" t="s">
        <v>4578</v>
      </c>
      <c r="I429" s="831">
        <v>13.310000419616699</v>
      </c>
      <c r="J429" s="831">
        <v>10</v>
      </c>
      <c r="K429" s="832">
        <v>133.10000610351563</v>
      </c>
    </row>
    <row r="430" spans="1:11" ht="14.45" customHeight="1" x14ac:dyDescent="0.2">
      <c r="A430" s="821" t="s">
        <v>594</v>
      </c>
      <c r="B430" s="822" t="s">
        <v>595</v>
      </c>
      <c r="C430" s="825" t="s">
        <v>616</v>
      </c>
      <c r="D430" s="839" t="s">
        <v>617</v>
      </c>
      <c r="E430" s="825" t="s">
        <v>4076</v>
      </c>
      <c r="F430" s="839" t="s">
        <v>4077</v>
      </c>
      <c r="G430" s="825" t="s">
        <v>4579</v>
      </c>
      <c r="H430" s="825" t="s">
        <v>4580</v>
      </c>
      <c r="I430" s="831">
        <v>13.310000419616699</v>
      </c>
      <c r="J430" s="831">
        <v>55</v>
      </c>
      <c r="K430" s="832">
        <v>732.05003356933594</v>
      </c>
    </row>
    <row r="431" spans="1:11" ht="14.45" customHeight="1" x14ac:dyDescent="0.2">
      <c r="A431" s="821" t="s">
        <v>594</v>
      </c>
      <c r="B431" s="822" t="s">
        <v>595</v>
      </c>
      <c r="C431" s="825" t="s">
        <v>616</v>
      </c>
      <c r="D431" s="839" t="s">
        <v>617</v>
      </c>
      <c r="E431" s="825" t="s">
        <v>4076</v>
      </c>
      <c r="F431" s="839" t="s">
        <v>4077</v>
      </c>
      <c r="G431" s="825" t="s">
        <v>4581</v>
      </c>
      <c r="H431" s="825" t="s">
        <v>4582</v>
      </c>
      <c r="I431" s="831">
        <v>13.310000419616699</v>
      </c>
      <c r="J431" s="831">
        <v>45</v>
      </c>
      <c r="K431" s="832">
        <v>598.95002746582031</v>
      </c>
    </row>
    <row r="432" spans="1:11" ht="14.45" customHeight="1" x14ac:dyDescent="0.2">
      <c r="A432" s="821" t="s">
        <v>594</v>
      </c>
      <c r="B432" s="822" t="s">
        <v>595</v>
      </c>
      <c r="C432" s="825" t="s">
        <v>616</v>
      </c>
      <c r="D432" s="839" t="s">
        <v>617</v>
      </c>
      <c r="E432" s="825" t="s">
        <v>4076</v>
      </c>
      <c r="F432" s="839" t="s">
        <v>4077</v>
      </c>
      <c r="G432" s="825" t="s">
        <v>4583</v>
      </c>
      <c r="H432" s="825" t="s">
        <v>4584</v>
      </c>
      <c r="I432" s="831">
        <v>13.609999656677246</v>
      </c>
      <c r="J432" s="831">
        <v>10</v>
      </c>
      <c r="K432" s="832">
        <v>136.10000610351563</v>
      </c>
    </row>
    <row r="433" spans="1:11" ht="14.45" customHeight="1" x14ac:dyDescent="0.2">
      <c r="A433" s="821" t="s">
        <v>594</v>
      </c>
      <c r="B433" s="822" t="s">
        <v>595</v>
      </c>
      <c r="C433" s="825" t="s">
        <v>616</v>
      </c>
      <c r="D433" s="839" t="s">
        <v>617</v>
      </c>
      <c r="E433" s="825" t="s">
        <v>4076</v>
      </c>
      <c r="F433" s="839" t="s">
        <v>4077</v>
      </c>
      <c r="G433" s="825" t="s">
        <v>4585</v>
      </c>
      <c r="H433" s="825" t="s">
        <v>4586</v>
      </c>
      <c r="I433" s="831">
        <v>123.17749977111816</v>
      </c>
      <c r="J433" s="831">
        <v>200</v>
      </c>
      <c r="K433" s="832">
        <v>24635.2998046875</v>
      </c>
    </row>
    <row r="434" spans="1:11" ht="14.45" customHeight="1" x14ac:dyDescent="0.2">
      <c r="A434" s="821" t="s">
        <v>594</v>
      </c>
      <c r="B434" s="822" t="s">
        <v>595</v>
      </c>
      <c r="C434" s="825" t="s">
        <v>616</v>
      </c>
      <c r="D434" s="839" t="s">
        <v>617</v>
      </c>
      <c r="E434" s="825" t="s">
        <v>4076</v>
      </c>
      <c r="F434" s="839" t="s">
        <v>4077</v>
      </c>
      <c r="G434" s="825" t="s">
        <v>4587</v>
      </c>
      <c r="H434" s="825" t="s">
        <v>4588</v>
      </c>
      <c r="I434" s="831">
        <v>16.458570752825057</v>
      </c>
      <c r="J434" s="831">
        <v>150</v>
      </c>
      <c r="K434" s="832">
        <v>2468.7000122070313</v>
      </c>
    </row>
    <row r="435" spans="1:11" ht="14.45" customHeight="1" x14ac:dyDescent="0.2">
      <c r="A435" s="821" t="s">
        <v>594</v>
      </c>
      <c r="B435" s="822" t="s">
        <v>595</v>
      </c>
      <c r="C435" s="825" t="s">
        <v>616</v>
      </c>
      <c r="D435" s="839" t="s">
        <v>617</v>
      </c>
      <c r="E435" s="825" t="s">
        <v>4076</v>
      </c>
      <c r="F435" s="839" t="s">
        <v>4077</v>
      </c>
      <c r="G435" s="825" t="s">
        <v>4589</v>
      </c>
      <c r="H435" s="825" t="s">
        <v>4590</v>
      </c>
      <c r="I435" s="831">
        <v>2649.89990234375</v>
      </c>
      <c r="J435" s="831">
        <v>2</v>
      </c>
      <c r="K435" s="832">
        <v>5299.7998046875</v>
      </c>
    </row>
    <row r="436" spans="1:11" ht="14.45" customHeight="1" x14ac:dyDescent="0.2">
      <c r="A436" s="821" t="s">
        <v>594</v>
      </c>
      <c r="B436" s="822" t="s">
        <v>595</v>
      </c>
      <c r="C436" s="825" t="s">
        <v>616</v>
      </c>
      <c r="D436" s="839" t="s">
        <v>617</v>
      </c>
      <c r="E436" s="825" t="s">
        <v>4076</v>
      </c>
      <c r="F436" s="839" t="s">
        <v>4077</v>
      </c>
      <c r="G436" s="825" t="s">
        <v>4591</v>
      </c>
      <c r="H436" s="825" t="s">
        <v>4592</v>
      </c>
      <c r="I436" s="831">
        <v>5060</v>
      </c>
      <c r="J436" s="831">
        <v>1</v>
      </c>
      <c r="K436" s="832">
        <v>5060</v>
      </c>
    </row>
    <row r="437" spans="1:11" ht="14.45" customHeight="1" x14ac:dyDescent="0.2">
      <c r="A437" s="821" t="s">
        <v>594</v>
      </c>
      <c r="B437" s="822" t="s">
        <v>595</v>
      </c>
      <c r="C437" s="825" t="s">
        <v>616</v>
      </c>
      <c r="D437" s="839" t="s">
        <v>617</v>
      </c>
      <c r="E437" s="825" t="s">
        <v>4076</v>
      </c>
      <c r="F437" s="839" t="s">
        <v>4077</v>
      </c>
      <c r="G437" s="825" t="s">
        <v>4593</v>
      </c>
      <c r="H437" s="825" t="s">
        <v>4594</v>
      </c>
      <c r="I437" s="831">
        <v>5060</v>
      </c>
      <c r="J437" s="831">
        <v>3</v>
      </c>
      <c r="K437" s="832">
        <v>15180</v>
      </c>
    </row>
    <row r="438" spans="1:11" ht="14.45" customHeight="1" x14ac:dyDescent="0.2">
      <c r="A438" s="821" t="s">
        <v>594</v>
      </c>
      <c r="B438" s="822" t="s">
        <v>595</v>
      </c>
      <c r="C438" s="825" t="s">
        <v>616</v>
      </c>
      <c r="D438" s="839" t="s">
        <v>617</v>
      </c>
      <c r="E438" s="825" t="s">
        <v>4076</v>
      </c>
      <c r="F438" s="839" t="s">
        <v>4077</v>
      </c>
      <c r="G438" s="825" t="s">
        <v>4595</v>
      </c>
      <c r="H438" s="825" t="s">
        <v>4596</v>
      </c>
      <c r="I438" s="831">
        <v>11.710000276565552</v>
      </c>
      <c r="J438" s="831">
        <v>200</v>
      </c>
      <c r="K438" s="832">
        <v>2342</v>
      </c>
    </row>
    <row r="439" spans="1:11" ht="14.45" customHeight="1" x14ac:dyDescent="0.2">
      <c r="A439" s="821" t="s">
        <v>594</v>
      </c>
      <c r="B439" s="822" t="s">
        <v>595</v>
      </c>
      <c r="C439" s="825" t="s">
        <v>616</v>
      </c>
      <c r="D439" s="839" t="s">
        <v>617</v>
      </c>
      <c r="E439" s="825" t="s">
        <v>4076</v>
      </c>
      <c r="F439" s="839" t="s">
        <v>4077</v>
      </c>
      <c r="G439" s="825" t="s">
        <v>4597</v>
      </c>
      <c r="H439" s="825" t="s">
        <v>4598</v>
      </c>
      <c r="I439" s="831">
        <v>8.8000001907348633</v>
      </c>
      <c r="J439" s="831">
        <v>50</v>
      </c>
      <c r="K439" s="832">
        <v>439.95999145507813</v>
      </c>
    </row>
    <row r="440" spans="1:11" ht="14.45" customHeight="1" x14ac:dyDescent="0.2">
      <c r="A440" s="821" t="s">
        <v>594</v>
      </c>
      <c r="B440" s="822" t="s">
        <v>595</v>
      </c>
      <c r="C440" s="825" t="s">
        <v>616</v>
      </c>
      <c r="D440" s="839" t="s">
        <v>617</v>
      </c>
      <c r="E440" s="825" t="s">
        <v>4076</v>
      </c>
      <c r="F440" s="839" t="s">
        <v>4077</v>
      </c>
      <c r="G440" s="825" t="s">
        <v>4599</v>
      </c>
      <c r="H440" s="825" t="s">
        <v>4600</v>
      </c>
      <c r="I440" s="831">
        <v>23.42200050354004</v>
      </c>
      <c r="J440" s="831">
        <v>250</v>
      </c>
      <c r="K440" s="832">
        <v>5855.780029296875</v>
      </c>
    </row>
    <row r="441" spans="1:11" ht="14.45" customHeight="1" x14ac:dyDescent="0.2">
      <c r="A441" s="821" t="s">
        <v>594</v>
      </c>
      <c r="B441" s="822" t="s">
        <v>595</v>
      </c>
      <c r="C441" s="825" t="s">
        <v>616</v>
      </c>
      <c r="D441" s="839" t="s">
        <v>617</v>
      </c>
      <c r="E441" s="825" t="s">
        <v>4076</v>
      </c>
      <c r="F441" s="839" t="s">
        <v>4077</v>
      </c>
      <c r="G441" s="825" t="s">
        <v>4601</v>
      </c>
      <c r="H441" s="825" t="s">
        <v>4602</v>
      </c>
      <c r="I441" s="831">
        <v>24.140000343322754</v>
      </c>
      <c r="J441" s="831">
        <v>200</v>
      </c>
      <c r="K441" s="832">
        <v>4827.89990234375</v>
      </c>
    </row>
    <row r="442" spans="1:11" ht="14.45" customHeight="1" x14ac:dyDescent="0.2">
      <c r="A442" s="821" t="s">
        <v>594</v>
      </c>
      <c r="B442" s="822" t="s">
        <v>595</v>
      </c>
      <c r="C442" s="825" t="s">
        <v>616</v>
      </c>
      <c r="D442" s="839" t="s">
        <v>617</v>
      </c>
      <c r="E442" s="825" t="s">
        <v>4076</v>
      </c>
      <c r="F442" s="839" t="s">
        <v>4077</v>
      </c>
      <c r="G442" s="825" t="s">
        <v>4169</v>
      </c>
      <c r="H442" s="825" t="s">
        <v>4170</v>
      </c>
      <c r="I442" s="831">
        <v>198.55000305175781</v>
      </c>
      <c r="J442" s="831">
        <v>25</v>
      </c>
      <c r="K442" s="832">
        <v>4962.7700805664063</v>
      </c>
    </row>
    <row r="443" spans="1:11" ht="14.45" customHeight="1" x14ac:dyDescent="0.2">
      <c r="A443" s="821" t="s">
        <v>594</v>
      </c>
      <c r="B443" s="822" t="s">
        <v>595</v>
      </c>
      <c r="C443" s="825" t="s">
        <v>616</v>
      </c>
      <c r="D443" s="839" t="s">
        <v>617</v>
      </c>
      <c r="E443" s="825" t="s">
        <v>4076</v>
      </c>
      <c r="F443" s="839" t="s">
        <v>4077</v>
      </c>
      <c r="G443" s="825" t="s">
        <v>4171</v>
      </c>
      <c r="H443" s="825" t="s">
        <v>4172</v>
      </c>
      <c r="I443" s="831">
        <v>0.82111110289891565</v>
      </c>
      <c r="J443" s="831">
        <v>9100</v>
      </c>
      <c r="K443" s="832">
        <v>7474</v>
      </c>
    </row>
    <row r="444" spans="1:11" ht="14.45" customHeight="1" x14ac:dyDescent="0.2">
      <c r="A444" s="821" t="s">
        <v>594</v>
      </c>
      <c r="B444" s="822" t="s">
        <v>595</v>
      </c>
      <c r="C444" s="825" t="s">
        <v>616</v>
      </c>
      <c r="D444" s="839" t="s">
        <v>617</v>
      </c>
      <c r="E444" s="825" t="s">
        <v>4076</v>
      </c>
      <c r="F444" s="839" t="s">
        <v>4077</v>
      </c>
      <c r="G444" s="825" t="s">
        <v>4603</v>
      </c>
      <c r="H444" s="825" t="s">
        <v>4604</v>
      </c>
      <c r="I444" s="831">
        <v>1.0900000333786011</v>
      </c>
      <c r="J444" s="831">
        <v>1340</v>
      </c>
      <c r="K444" s="832">
        <v>1454</v>
      </c>
    </row>
    <row r="445" spans="1:11" ht="14.45" customHeight="1" x14ac:dyDescent="0.2">
      <c r="A445" s="821" t="s">
        <v>594</v>
      </c>
      <c r="B445" s="822" t="s">
        <v>595</v>
      </c>
      <c r="C445" s="825" t="s">
        <v>616</v>
      </c>
      <c r="D445" s="839" t="s">
        <v>617</v>
      </c>
      <c r="E445" s="825" t="s">
        <v>4076</v>
      </c>
      <c r="F445" s="839" t="s">
        <v>4077</v>
      </c>
      <c r="G445" s="825" t="s">
        <v>4173</v>
      </c>
      <c r="H445" s="825" t="s">
        <v>4174</v>
      </c>
      <c r="I445" s="831">
        <v>0.43899999856948851</v>
      </c>
      <c r="J445" s="831">
        <v>3900</v>
      </c>
      <c r="K445" s="832">
        <v>1711</v>
      </c>
    </row>
    <row r="446" spans="1:11" ht="14.45" customHeight="1" x14ac:dyDescent="0.2">
      <c r="A446" s="821" t="s">
        <v>594</v>
      </c>
      <c r="B446" s="822" t="s">
        <v>595</v>
      </c>
      <c r="C446" s="825" t="s">
        <v>616</v>
      </c>
      <c r="D446" s="839" t="s">
        <v>617</v>
      </c>
      <c r="E446" s="825" t="s">
        <v>4076</v>
      </c>
      <c r="F446" s="839" t="s">
        <v>4077</v>
      </c>
      <c r="G446" s="825" t="s">
        <v>4175</v>
      </c>
      <c r="H446" s="825" t="s">
        <v>4176</v>
      </c>
      <c r="I446" s="831">
        <v>1.1377777655919392</v>
      </c>
      <c r="J446" s="831">
        <v>4480</v>
      </c>
      <c r="K446" s="832">
        <v>5096.8000793457031</v>
      </c>
    </row>
    <row r="447" spans="1:11" ht="14.45" customHeight="1" x14ac:dyDescent="0.2">
      <c r="A447" s="821" t="s">
        <v>594</v>
      </c>
      <c r="B447" s="822" t="s">
        <v>595</v>
      </c>
      <c r="C447" s="825" t="s">
        <v>616</v>
      </c>
      <c r="D447" s="839" t="s">
        <v>617</v>
      </c>
      <c r="E447" s="825" t="s">
        <v>4076</v>
      </c>
      <c r="F447" s="839" t="s">
        <v>4077</v>
      </c>
      <c r="G447" s="825" t="s">
        <v>4177</v>
      </c>
      <c r="H447" s="825" t="s">
        <v>4178</v>
      </c>
      <c r="I447" s="831">
        <v>7.1588887638515892</v>
      </c>
      <c r="J447" s="831">
        <v>2500</v>
      </c>
      <c r="K447" s="832">
        <v>17894.370178222656</v>
      </c>
    </row>
    <row r="448" spans="1:11" ht="14.45" customHeight="1" x14ac:dyDescent="0.2">
      <c r="A448" s="821" t="s">
        <v>594</v>
      </c>
      <c r="B448" s="822" t="s">
        <v>595</v>
      </c>
      <c r="C448" s="825" t="s">
        <v>616</v>
      </c>
      <c r="D448" s="839" t="s">
        <v>617</v>
      </c>
      <c r="E448" s="825" t="s">
        <v>4076</v>
      </c>
      <c r="F448" s="839" t="s">
        <v>4077</v>
      </c>
      <c r="G448" s="825" t="s">
        <v>4179</v>
      </c>
      <c r="H448" s="825" t="s">
        <v>4180</v>
      </c>
      <c r="I448" s="831">
        <v>0.5809999823570251</v>
      </c>
      <c r="J448" s="831">
        <v>4100</v>
      </c>
      <c r="K448" s="832">
        <v>2382</v>
      </c>
    </row>
    <row r="449" spans="1:11" ht="14.45" customHeight="1" x14ac:dyDescent="0.2">
      <c r="A449" s="821" t="s">
        <v>594</v>
      </c>
      <c r="B449" s="822" t="s">
        <v>595</v>
      </c>
      <c r="C449" s="825" t="s">
        <v>616</v>
      </c>
      <c r="D449" s="839" t="s">
        <v>617</v>
      </c>
      <c r="E449" s="825" t="s">
        <v>4076</v>
      </c>
      <c r="F449" s="839" t="s">
        <v>4077</v>
      </c>
      <c r="G449" s="825" t="s">
        <v>4605</v>
      </c>
      <c r="H449" s="825" t="s">
        <v>4606</v>
      </c>
      <c r="I449" s="831">
        <v>1.5339999914169311</v>
      </c>
      <c r="J449" s="831">
        <v>500</v>
      </c>
      <c r="K449" s="832">
        <v>767</v>
      </c>
    </row>
    <row r="450" spans="1:11" ht="14.45" customHeight="1" x14ac:dyDescent="0.2">
      <c r="A450" s="821" t="s">
        <v>594</v>
      </c>
      <c r="B450" s="822" t="s">
        <v>595</v>
      </c>
      <c r="C450" s="825" t="s">
        <v>616</v>
      </c>
      <c r="D450" s="839" t="s">
        <v>617</v>
      </c>
      <c r="E450" s="825" t="s">
        <v>4076</v>
      </c>
      <c r="F450" s="839" t="s">
        <v>4077</v>
      </c>
      <c r="G450" s="825" t="s">
        <v>4183</v>
      </c>
      <c r="H450" s="825" t="s">
        <v>4184</v>
      </c>
      <c r="I450" s="831">
        <v>14.653999710083008</v>
      </c>
      <c r="J450" s="831">
        <v>1200</v>
      </c>
      <c r="K450" s="832">
        <v>17585.220092773438</v>
      </c>
    </row>
    <row r="451" spans="1:11" ht="14.45" customHeight="1" x14ac:dyDescent="0.2">
      <c r="A451" s="821" t="s">
        <v>594</v>
      </c>
      <c r="B451" s="822" t="s">
        <v>595</v>
      </c>
      <c r="C451" s="825" t="s">
        <v>616</v>
      </c>
      <c r="D451" s="839" t="s">
        <v>617</v>
      </c>
      <c r="E451" s="825" t="s">
        <v>4076</v>
      </c>
      <c r="F451" s="839" t="s">
        <v>4077</v>
      </c>
      <c r="G451" s="825" t="s">
        <v>4185</v>
      </c>
      <c r="H451" s="825" t="s">
        <v>4186</v>
      </c>
      <c r="I451" s="831">
        <v>5.4325000047683716</v>
      </c>
      <c r="J451" s="831">
        <v>12410</v>
      </c>
      <c r="K451" s="832">
        <v>67253.7001953125</v>
      </c>
    </row>
    <row r="452" spans="1:11" ht="14.45" customHeight="1" x14ac:dyDescent="0.2">
      <c r="A452" s="821" t="s">
        <v>594</v>
      </c>
      <c r="B452" s="822" t="s">
        <v>595</v>
      </c>
      <c r="C452" s="825" t="s">
        <v>616</v>
      </c>
      <c r="D452" s="839" t="s">
        <v>617</v>
      </c>
      <c r="E452" s="825" t="s">
        <v>4076</v>
      </c>
      <c r="F452" s="839" t="s">
        <v>4077</v>
      </c>
      <c r="G452" s="825" t="s">
        <v>4607</v>
      </c>
      <c r="H452" s="825" t="s">
        <v>4608</v>
      </c>
      <c r="I452" s="831">
        <v>15.729999542236328</v>
      </c>
      <c r="J452" s="831">
        <v>120</v>
      </c>
      <c r="K452" s="832">
        <v>1887.5999755859375</v>
      </c>
    </row>
    <row r="453" spans="1:11" ht="14.45" customHeight="1" x14ac:dyDescent="0.2">
      <c r="A453" s="821" t="s">
        <v>594</v>
      </c>
      <c r="B453" s="822" t="s">
        <v>595</v>
      </c>
      <c r="C453" s="825" t="s">
        <v>616</v>
      </c>
      <c r="D453" s="839" t="s">
        <v>617</v>
      </c>
      <c r="E453" s="825" t="s">
        <v>4076</v>
      </c>
      <c r="F453" s="839" t="s">
        <v>4077</v>
      </c>
      <c r="G453" s="825" t="s">
        <v>4187</v>
      </c>
      <c r="H453" s="825" t="s">
        <v>4188</v>
      </c>
      <c r="I453" s="831">
        <v>8.8350000381469727</v>
      </c>
      <c r="J453" s="831">
        <v>9900</v>
      </c>
      <c r="K453" s="832">
        <v>87462</v>
      </c>
    </row>
    <row r="454" spans="1:11" ht="14.45" customHeight="1" x14ac:dyDescent="0.2">
      <c r="A454" s="821" t="s">
        <v>594</v>
      </c>
      <c r="B454" s="822" t="s">
        <v>595</v>
      </c>
      <c r="C454" s="825" t="s">
        <v>616</v>
      </c>
      <c r="D454" s="839" t="s">
        <v>617</v>
      </c>
      <c r="E454" s="825" t="s">
        <v>4076</v>
      </c>
      <c r="F454" s="839" t="s">
        <v>4077</v>
      </c>
      <c r="G454" s="825" t="s">
        <v>4189</v>
      </c>
      <c r="H454" s="825" t="s">
        <v>4190</v>
      </c>
      <c r="I454" s="831">
        <v>8.4700002670288086</v>
      </c>
      <c r="J454" s="831">
        <v>120</v>
      </c>
      <c r="K454" s="832">
        <v>1016.4000244140625</v>
      </c>
    </row>
    <row r="455" spans="1:11" ht="14.45" customHeight="1" x14ac:dyDescent="0.2">
      <c r="A455" s="821" t="s">
        <v>594</v>
      </c>
      <c r="B455" s="822" t="s">
        <v>595</v>
      </c>
      <c r="C455" s="825" t="s">
        <v>616</v>
      </c>
      <c r="D455" s="839" t="s">
        <v>617</v>
      </c>
      <c r="E455" s="825" t="s">
        <v>4076</v>
      </c>
      <c r="F455" s="839" t="s">
        <v>4077</v>
      </c>
      <c r="G455" s="825" t="s">
        <v>4609</v>
      </c>
      <c r="H455" s="825" t="s">
        <v>4610</v>
      </c>
      <c r="I455" s="831">
        <v>31.940000534057617</v>
      </c>
      <c r="J455" s="831">
        <v>100</v>
      </c>
      <c r="K455" s="832">
        <v>3194.39990234375</v>
      </c>
    </row>
    <row r="456" spans="1:11" ht="14.45" customHeight="1" x14ac:dyDescent="0.2">
      <c r="A456" s="821" t="s">
        <v>594</v>
      </c>
      <c r="B456" s="822" t="s">
        <v>595</v>
      </c>
      <c r="C456" s="825" t="s">
        <v>616</v>
      </c>
      <c r="D456" s="839" t="s">
        <v>617</v>
      </c>
      <c r="E456" s="825" t="s">
        <v>4076</v>
      </c>
      <c r="F456" s="839" t="s">
        <v>4077</v>
      </c>
      <c r="G456" s="825" t="s">
        <v>4191</v>
      </c>
      <c r="H456" s="825" t="s">
        <v>4192</v>
      </c>
      <c r="I456" s="831">
        <v>1.5509999513626098</v>
      </c>
      <c r="J456" s="831">
        <v>1900</v>
      </c>
      <c r="K456" s="832">
        <v>2947.5</v>
      </c>
    </row>
    <row r="457" spans="1:11" ht="14.45" customHeight="1" x14ac:dyDescent="0.2">
      <c r="A457" s="821" t="s">
        <v>594</v>
      </c>
      <c r="B457" s="822" t="s">
        <v>595</v>
      </c>
      <c r="C457" s="825" t="s">
        <v>616</v>
      </c>
      <c r="D457" s="839" t="s">
        <v>617</v>
      </c>
      <c r="E457" s="825" t="s">
        <v>4076</v>
      </c>
      <c r="F457" s="839" t="s">
        <v>4077</v>
      </c>
      <c r="G457" s="825" t="s">
        <v>4193</v>
      </c>
      <c r="H457" s="825" t="s">
        <v>4194</v>
      </c>
      <c r="I457" s="831">
        <v>6.2324999570846558</v>
      </c>
      <c r="J457" s="831">
        <v>400</v>
      </c>
      <c r="K457" s="832">
        <v>2493</v>
      </c>
    </row>
    <row r="458" spans="1:11" ht="14.45" customHeight="1" x14ac:dyDescent="0.2">
      <c r="A458" s="821" t="s">
        <v>594</v>
      </c>
      <c r="B458" s="822" t="s">
        <v>595</v>
      </c>
      <c r="C458" s="825" t="s">
        <v>616</v>
      </c>
      <c r="D458" s="839" t="s">
        <v>617</v>
      </c>
      <c r="E458" s="825" t="s">
        <v>4076</v>
      </c>
      <c r="F458" s="839" t="s">
        <v>4077</v>
      </c>
      <c r="G458" s="825" t="s">
        <v>4611</v>
      </c>
      <c r="H458" s="825" t="s">
        <v>4612</v>
      </c>
      <c r="I458" s="831">
        <v>659.45001220703125</v>
      </c>
      <c r="J458" s="831">
        <v>6</v>
      </c>
      <c r="K458" s="832">
        <v>3956.7000732421875</v>
      </c>
    </row>
    <row r="459" spans="1:11" ht="14.45" customHeight="1" x14ac:dyDescent="0.2">
      <c r="A459" s="821" t="s">
        <v>594</v>
      </c>
      <c r="B459" s="822" t="s">
        <v>595</v>
      </c>
      <c r="C459" s="825" t="s">
        <v>616</v>
      </c>
      <c r="D459" s="839" t="s">
        <v>617</v>
      </c>
      <c r="E459" s="825" t="s">
        <v>4076</v>
      </c>
      <c r="F459" s="839" t="s">
        <v>4077</v>
      </c>
      <c r="G459" s="825" t="s">
        <v>4613</v>
      </c>
      <c r="H459" s="825" t="s">
        <v>4614</v>
      </c>
      <c r="I459" s="831">
        <v>769.55999755859375</v>
      </c>
      <c r="J459" s="831">
        <v>12</v>
      </c>
      <c r="K459" s="832">
        <v>9234.7197265625</v>
      </c>
    </row>
    <row r="460" spans="1:11" ht="14.45" customHeight="1" x14ac:dyDescent="0.2">
      <c r="A460" s="821" t="s">
        <v>594</v>
      </c>
      <c r="B460" s="822" t="s">
        <v>595</v>
      </c>
      <c r="C460" s="825" t="s">
        <v>616</v>
      </c>
      <c r="D460" s="839" t="s">
        <v>617</v>
      </c>
      <c r="E460" s="825" t="s">
        <v>4076</v>
      </c>
      <c r="F460" s="839" t="s">
        <v>4077</v>
      </c>
      <c r="G460" s="825" t="s">
        <v>4195</v>
      </c>
      <c r="H460" s="825" t="s">
        <v>4196</v>
      </c>
      <c r="I460" s="831">
        <v>769.55999755859375</v>
      </c>
      <c r="J460" s="831">
        <v>66</v>
      </c>
      <c r="K460" s="832">
        <v>50790.95849609375</v>
      </c>
    </row>
    <row r="461" spans="1:11" ht="14.45" customHeight="1" x14ac:dyDescent="0.2">
      <c r="A461" s="821" t="s">
        <v>594</v>
      </c>
      <c r="B461" s="822" t="s">
        <v>595</v>
      </c>
      <c r="C461" s="825" t="s">
        <v>616</v>
      </c>
      <c r="D461" s="839" t="s">
        <v>617</v>
      </c>
      <c r="E461" s="825" t="s">
        <v>4076</v>
      </c>
      <c r="F461" s="839" t="s">
        <v>4077</v>
      </c>
      <c r="G461" s="825" t="s">
        <v>4615</v>
      </c>
      <c r="H461" s="825" t="s">
        <v>4616</v>
      </c>
      <c r="I461" s="831">
        <v>629.20001220703125</v>
      </c>
      <c r="J461" s="831">
        <v>5</v>
      </c>
      <c r="K461" s="832">
        <v>3146</v>
      </c>
    </row>
    <row r="462" spans="1:11" ht="14.45" customHeight="1" x14ac:dyDescent="0.2">
      <c r="A462" s="821" t="s">
        <v>594</v>
      </c>
      <c r="B462" s="822" t="s">
        <v>595</v>
      </c>
      <c r="C462" s="825" t="s">
        <v>616</v>
      </c>
      <c r="D462" s="839" t="s">
        <v>617</v>
      </c>
      <c r="E462" s="825" t="s">
        <v>4076</v>
      </c>
      <c r="F462" s="839" t="s">
        <v>4077</v>
      </c>
      <c r="G462" s="825" t="s">
        <v>4617</v>
      </c>
      <c r="H462" s="825" t="s">
        <v>4618</v>
      </c>
      <c r="I462" s="831">
        <v>193.60000610351563</v>
      </c>
      <c r="J462" s="831">
        <v>100</v>
      </c>
      <c r="K462" s="832">
        <v>19360</v>
      </c>
    </row>
    <row r="463" spans="1:11" ht="14.45" customHeight="1" x14ac:dyDescent="0.2">
      <c r="A463" s="821" t="s">
        <v>594</v>
      </c>
      <c r="B463" s="822" t="s">
        <v>595</v>
      </c>
      <c r="C463" s="825" t="s">
        <v>616</v>
      </c>
      <c r="D463" s="839" t="s">
        <v>617</v>
      </c>
      <c r="E463" s="825" t="s">
        <v>4076</v>
      </c>
      <c r="F463" s="839" t="s">
        <v>4077</v>
      </c>
      <c r="G463" s="825" t="s">
        <v>4619</v>
      </c>
      <c r="H463" s="825" t="s">
        <v>4620</v>
      </c>
      <c r="I463" s="831">
        <v>199.65000152587891</v>
      </c>
      <c r="J463" s="831">
        <v>45</v>
      </c>
      <c r="K463" s="832">
        <v>8954</v>
      </c>
    </row>
    <row r="464" spans="1:11" ht="14.45" customHeight="1" x14ac:dyDescent="0.2">
      <c r="A464" s="821" t="s">
        <v>594</v>
      </c>
      <c r="B464" s="822" t="s">
        <v>595</v>
      </c>
      <c r="C464" s="825" t="s">
        <v>616</v>
      </c>
      <c r="D464" s="839" t="s">
        <v>617</v>
      </c>
      <c r="E464" s="825" t="s">
        <v>4076</v>
      </c>
      <c r="F464" s="839" t="s">
        <v>4077</v>
      </c>
      <c r="G464" s="825" t="s">
        <v>4621</v>
      </c>
      <c r="H464" s="825" t="s">
        <v>4622</v>
      </c>
      <c r="I464" s="831">
        <v>205.69999694824219</v>
      </c>
      <c r="J464" s="831">
        <v>20</v>
      </c>
      <c r="K464" s="832">
        <v>4114</v>
      </c>
    </row>
    <row r="465" spans="1:11" ht="14.45" customHeight="1" x14ac:dyDescent="0.2">
      <c r="A465" s="821" t="s">
        <v>594</v>
      </c>
      <c r="B465" s="822" t="s">
        <v>595</v>
      </c>
      <c r="C465" s="825" t="s">
        <v>616</v>
      </c>
      <c r="D465" s="839" t="s">
        <v>617</v>
      </c>
      <c r="E465" s="825" t="s">
        <v>4076</v>
      </c>
      <c r="F465" s="839" t="s">
        <v>4077</v>
      </c>
      <c r="G465" s="825" t="s">
        <v>4623</v>
      </c>
      <c r="H465" s="825" t="s">
        <v>4624</v>
      </c>
      <c r="I465" s="831">
        <v>1342.050048828125</v>
      </c>
      <c r="J465" s="831">
        <v>4</v>
      </c>
      <c r="K465" s="832">
        <v>5368.2001953125</v>
      </c>
    </row>
    <row r="466" spans="1:11" ht="14.45" customHeight="1" x14ac:dyDescent="0.2">
      <c r="A466" s="821" t="s">
        <v>594</v>
      </c>
      <c r="B466" s="822" t="s">
        <v>595</v>
      </c>
      <c r="C466" s="825" t="s">
        <v>616</v>
      </c>
      <c r="D466" s="839" t="s">
        <v>617</v>
      </c>
      <c r="E466" s="825" t="s">
        <v>4076</v>
      </c>
      <c r="F466" s="839" t="s">
        <v>4077</v>
      </c>
      <c r="G466" s="825" t="s">
        <v>4625</v>
      </c>
      <c r="H466" s="825" t="s">
        <v>4626</v>
      </c>
      <c r="I466" s="831">
        <v>2.8499999046325684</v>
      </c>
      <c r="J466" s="831">
        <v>1550</v>
      </c>
      <c r="K466" s="832">
        <v>4420.0000610351563</v>
      </c>
    </row>
    <row r="467" spans="1:11" ht="14.45" customHeight="1" x14ac:dyDescent="0.2">
      <c r="A467" s="821" t="s">
        <v>594</v>
      </c>
      <c r="B467" s="822" t="s">
        <v>595</v>
      </c>
      <c r="C467" s="825" t="s">
        <v>616</v>
      </c>
      <c r="D467" s="839" t="s">
        <v>617</v>
      </c>
      <c r="E467" s="825" t="s">
        <v>4076</v>
      </c>
      <c r="F467" s="839" t="s">
        <v>4077</v>
      </c>
      <c r="G467" s="825" t="s">
        <v>4201</v>
      </c>
      <c r="H467" s="825" t="s">
        <v>4202</v>
      </c>
      <c r="I467" s="831">
        <v>1.2100000381469727</v>
      </c>
      <c r="J467" s="831">
        <v>1500</v>
      </c>
      <c r="K467" s="832">
        <v>1815</v>
      </c>
    </row>
    <row r="468" spans="1:11" ht="14.45" customHeight="1" x14ac:dyDescent="0.2">
      <c r="A468" s="821" t="s">
        <v>594</v>
      </c>
      <c r="B468" s="822" t="s">
        <v>595</v>
      </c>
      <c r="C468" s="825" t="s">
        <v>616</v>
      </c>
      <c r="D468" s="839" t="s">
        <v>617</v>
      </c>
      <c r="E468" s="825" t="s">
        <v>4076</v>
      </c>
      <c r="F468" s="839" t="s">
        <v>4077</v>
      </c>
      <c r="G468" s="825" t="s">
        <v>4205</v>
      </c>
      <c r="H468" s="825" t="s">
        <v>4206</v>
      </c>
      <c r="I468" s="831">
        <v>3.1320001125335692</v>
      </c>
      <c r="J468" s="831">
        <v>800</v>
      </c>
      <c r="K468" s="832">
        <v>2505</v>
      </c>
    </row>
    <row r="469" spans="1:11" ht="14.45" customHeight="1" x14ac:dyDescent="0.2">
      <c r="A469" s="821" t="s">
        <v>594</v>
      </c>
      <c r="B469" s="822" t="s">
        <v>595</v>
      </c>
      <c r="C469" s="825" t="s">
        <v>616</v>
      </c>
      <c r="D469" s="839" t="s">
        <v>617</v>
      </c>
      <c r="E469" s="825" t="s">
        <v>4076</v>
      </c>
      <c r="F469" s="839" t="s">
        <v>4077</v>
      </c>
      <c r="G469" s="825" t="s">
        <v>4627</v>
      </c>
      <c r="H469" s="825" t="s">
        <v>4628</v>
      </c>
      <c r="I469" s="831">
        <v>83.129997253417969</v>
      </c>
      <c r="J469" s="831">
        <v>10</v>
      </c>
      <c r="K469" s="832">
        <v>831.27001953125</v>
      </c>
    </row>
    <row r="470" spans="1:11" ht="14.45" customHeight="1" x14ac:dyDescent="0.2">
      <c r="A470" s="821" t="s">
        <v>594</v>
      </c>
      <c r="B470" s="822" t="s">
        <v>595</v>
      </c>
      <c r="C470" s="825" t="s">
        <v>616</v>
      </c>
      <c r="D470" s="839" t="s">
        <v>617</v>
      </c>
      <c r="E470" s="825" t="s">
        <v>4076</v>
      </c>
      <c r="F470" s="839" t="s">
        <v>4077</v>
      </c>
      <c r="G470" s="825" t="s">
        <v>4629</v>
      </c>
      <c r="H470" s="825" t="s">
        <v>4630</v>
      </c>
      <c r="I470" s="831">
        <v>459.79998779296875</v>
      </c>
      <c r="J470" s="831">
        <v>10</v>
      </c>
      <c r="K470" s="832">
        <v>4598</v>
      </c>
    </row>
    <row r="471" spans="1:11" ht="14.45" customHeight="1" x14ac:dyDescent="0.2">
      <c r="A471" s="821" t="s">
        <v>594</v>
      </c>
      <c r="B471" s="822" t="s">
        <v>595</v>
      </c>
      <c r="C471" s="825" t="s">
        <v>616</v>
      </c>
      <c r="D471" s="839" t="s">
        <v>617</v>
      </c>
      <c r="E471" s="825" t="s">
        <v>4076</v>
      </c>
      <c r="F471" s="839" t="s">
        <v>4077</v>
      </c>
      <c r="G471" s="825" t="s">
        <v>4631</v>
      </c>
      <c r="H471" s="825" t="s">
        <v>4632</v>
      </c>
      <c r="I471" s="831">
        <v>592.9000244140625</v>
      </c>
      <c r="J471" s="831">
        <v>10</v>
      </c>
      <c r="K471" s="832">
        <v>5929</v>
      </c>
    </row>
    <row r="472" spans="1:11" ht="14.45" customHeight="1" x14ac:dyDescent="0.2">
      <c r="A472" s="821" t="s">
        <v>594</v>
      </c>
      <c r="B472" s="822" t="s">
        <v>595</v>
      </c>
      <c r="C472" s="825" t="s">
        <v>616</v>
      </c>
      <c r="D472" s="839" t="s">
        <v>617</v>
      </c>
      <c r="E472" s="825" t="s">
        <v>4076</v>
      </c>
      <c r="F472" s="839" t="s">
        <v>4077</v>
      </c>
      <c r="G472" s="825" t="s">
        <v>4633</v>
      </c>
      <c r="H472" s="825" t="s">
        <v>4634</v>
      </c>
      <c r="I472" s="831">
        <v>173.63999938964844</v>
      </c>
      <c r="J472" s="831">
        <v>10</v>
      </c>
      <c r="K472" s="832">
        <v>1736.3499755859375</v>
      </c>
    </row>
    <row r="473" spans="1:11" ht="14.45" customHeight="1" x14ac:dyDescent="0.2">
      <c r="A473" s="821" t="s">
        <v>594</v>
      </c>
      <c r="B473" s="822" t="s">
        <v>595</v>
      </c>
      <c r="C473" s="825" t="s">
        <v>616</v>
      </c>
      <c r="D473" s="839" t="s">
        <v>617</v>
      </c>
      <c r="E473" s="825" t="s">
        <v>4076</v>
      </c>
      <c r="F473" s="839" t="s">
        <v>4077</v>
      </c>
      <c r="G473" s="825" t="s">
        <v>4209</v>
      </c>
      <c r="H473" s="825" t="s">
        <v>4210</v>
      </c>
      <c r="I473" s="831">
        <v>0.47299999594688413</v>
      </c>
      <c r="J473" s="831">
        <v>12500</v>
      </c>
      <c r="K473" s="832">
        <v>5915</v>
      </c>
    </row>
    <row r="474" spans="1:11" ht="14.45" customHeight="1" x14ac:dyDescent="0.2">
      <c r="A474" s="821" t="s">
        <v>594</v>
      </c>
      <c r="B474" s="822" t="s">
        <v>595</v>
      </c>
      <c r="C474" s="825" t="s">
        <v>616</v>
      </c>
      <c r="D474" s="839" t="s">
        <v>617</v>
      </c>
      <c r="E474" s="825" t="s">
        <v>4076</v>
      </c>
      <c r="F474" s="839" t="s">
        <v>4077</v>
      </c>
      <c r="G474" s="825" t="s">
        <v>4635</v>
      </c>
      <c r="H474" s="825" t="s">
        <v>4636</v>
      </c>
      <c r="I474" s="831">
        <v>700</v>
      </c>
      <c r="J474" s="831">
        <v>5</v>
      </c>
      <c r="K474" s="832">
        <v>3500</v>
      </c>
    </row>
    <row r="475" spans="1:11" ht="14.45" customHeight="1" x14ac:dyDescent="0.2">
      <c r="A475" s="821" t="s">
        <v>594</v>
      </c>
      <c r="B475" s="822" t="s">
        <v>595</v>
      </c>
      <c r="C475" s="825" t="s">
        <v>616</v>
      </c>
      <c r="D475" s="839" t="s">
        <v>617</v>
      </c>
      <c r="E475" s="825" t="s">
        <v>4076</v>
      </c>
      <c r="F475" s="839" t="s">
        <v>4077</v>
      </c>
      <c r="G475" s="825" t="s">
        <v>4637</v>
      </c>
      <c r="H475" s="825" t="s">
        <v>4638</v>
      </c>
      <c r="I475" s="831">
        <v>3.75</v>
      </c>
      <c r="J475" s="831">
        <v>70</v>
      </c>
      <c r="K475" s="832">
        <v>262.5</v>
      </c>
    </row>
    <row r="476" spans="1:11" ht="14.45" customHeight="1" x14ac:dyDescent="0.2">
      <c r="A476" s="821" t="s">
        <v>594</v>
      </c>
      <c r="B476" s="822" t="s">
        <v>595</v>
      </c>
      <c r="C476" s="825" t="s">
        <v>616</v>
      </c>
      <c r="D476" s="839" t="s">
        <v>617</v>
      </c>
      <c r="E476" s="825" t="s">
        <v>4076</v>
      </c>
      <c r="F476" s="839" t="s">
        <v>4077</v>
      </c>
      <c r="G476" s="825" t="s">
        <v>4211</v>
      </c>
      <c r="H476" s="825" t="s">
        <v>4212</v>
      </c>
      <c r="I476" s="831">
        <v>1.9850000143051147</v>
      </c>
      <c r="J476" s="831">
        <v>2600</v>
      </c>
      <c r="K476" s="832">
        <v>5162</v>
      </c>
    </row>
    <row r="477" spans="1:11" ht="14.45" customHeight="1" x14ac:dyDescent="0.2">
      <c r="A477" s="821" t="s">
        <v>594</v>
      </c>
      <c r="B477" s="822" t="s">
        <v>595</v>
      </c>
      <c r="C477" s="825" t="s">
        <v>616</v>
      </c>
      <c r="D477" s="839" t="s">
        <v>617</v>
      </c>
      <c r="E477" s="825" t="s">
        <v>4076</v>
      </c>
      <c r="F477" s="839" t="s">
        <v>4077</v>
      </c>
      <c r="G477" s="825" t="s">
        <v>4213</v>
      </c>
      <c r="H477" s="825" t="s">
        <v>4214</v>
      </c>
      <c r="I477" s="831">
        <v>2.0419999599456786</v>
      </c>
      <c r="J477" s="831">
        <v>250</v>
      </c>
      <c r="K477" s="832">
        <v>510.5</v>
      </c>
    </row>
    <row r="478" spans="1:11" ht="14.45" customHeight="1" x14ac:dyDescent="0.2">
      <c r="A478" s="821" t="s">
        <v>594</v>
      </c>
      <c r="B478" s="822" t="s">
        <v>595</v>
      </c>
      <c r="C478" s="825" t="s">
        <v>616</v>
      </c>
      <c r="D478" s="839" t="s">
        <v>617</v>
      </c>
      <c r="E478" s="825" t="s">
        <v>4076</v>
      </c>
      <c r="F478" s="839" t="s">
        <v>4077</v>
      </c>
      <c r="G478" s="825" t="s">
        <v>4639</v>
      </c>
      <c r="H478" s="825" t="s">
        <v>4640</v>
      </c>
      <c r="I478" s="831">
        <v>2.6960000514984133</v>
      </c>
      <c r="J478" s="831">
        <v>1250</v>
      </c>
      <c r="K478" s="832">
        <v>3369</v>
      </c>
    </row>
    <row r="479" spans="1:11" ht="14.45" customHeight="1" x14ac:dyDescent="0.2">
      <c r="A479" s="821" t="s">
        <v>594</v>
      </c>
      <c r="B479" s="822" t="s">
        <v>595</v>
      </c>
      <c r="C479" s="825" t="s">
        <v>616</v>
      </c>
      <c r="D479" s="839" t="s">
        <v>617</v>
      </c>
      <c r="E479" s="825" t="s">
        <v>4076</v>
      </c>
      <c r="F479" s="839" t="s">
        <v>4077</v>
      </c>
      <c r="G479" s="825" t="s">
        <v>4217</v>
      </c>
      <c r="H479" s="825" t="s">
        <v>4218</v>
      </c>
      <c r="I479" s="831">
        <v>3.0727272033691406</v>
      </c>
      <c r="J479" s="831">
        <v>750</v>
      </c>
      <c r="K479" s="832">
        <v>2305</v>
      </c>
    </row>
    <row r="480" spans="1:11" ht="14.45" customHeight="1" x14ac:dyDescent="0.2">
      <c r="A480" s="821" t="s">
        <v>594</v>
      </c>
      <c r="B480" s="822" t="s">
        <v>595</v>
      </c>
      <c r="C480" s="825" t="s">
        <v>616</v>
      </c>
      <c r="D480" s="839" t="s">
        <v>617</v>
      </c>
      <c r="E480" s="825" t="s">
        <v>4076</v>
      </c>
      <c r="F480" s="839" t="s">
        <v>4077</v>
      </c>
      <c r="G480" s="825" t="s">
        <v>4219</v>
      </c>
      <c r="H480" s="825" t="s">
        <v>4220</v>
      </c>
      <c r="I480" s="831">
        <v>1.9249999523162842</v>
      </c>
      <c r="J480" s="831">
        <v>100</v>
      </c>
      <c r="K480" s="832">
        <v>192.5</v>
      </c>
    </row>
    <row r="481" spans="1:11" ht="14.45" customHeight="1" x14ac:dyDescent="0.2">
      <c r="A481" s="821" t="s">
        <v>594</v>
      </c>
      <c r="B481" s="822" t="s">
        <v>595</v>
      </c>
      <c r="C481" s="825" t="s">
        <v>616</v>
      </c>
      <c r="D481" s="839" t="s">
        <v>617</v>
      </c>
      <c r="E481" s="825" t="s">
        <v>4076</v>
      </c>
      <c r="F481" s="839" t="s">
        <v>4077</v>
      </c>
      <c r="G481" s="825" t="s">
        <v>4221</v>
      </c>
      <c r="H481" s="825" t="s">
        <v>4222</v>
      </c>
      <c r="I481" s="831">
        <v>2.8172726414420386</v>
      </c>
      <c r="J481" s="831">
        <v>750</v>
      </c>
      <c r="K481" s="832">
        <v>2324.0099999997765</v>
      </c>
    </row>
    <row r="482" spans="1:11" ht="14.45" customHeight="1" x14ac:dyDescent="0.2">
      <c r="A482" s="821" t="s">
        <v>594</v>
      </c>
      <c r="B482" s="822" t="s">
        <v>595</v>
      </c>
      <c r="C482" s="825" t="s">
        <v>616</v>
      </c>
      <c r="D482" s="839" t="s">
        <v>617</v>
      </c>
      <c r="E482" s="825" t="s">
        <v>4076</v>
      </c>
      <c r="F482" s="839" t="s">
        <v>4077</v>
      </c>
      <c r="G482" s="825" t="s">
        <v>4223</v>
      </c>
      <c r="H482" s="825" t="s">
        <v>4224</v>
      </c>
      <c r="I482" s="831">
        <v>2.1675000786781311</v>
      </c>
      <c r="J482" s="831">
        <v>1200</v>
      </c>
      <c r="K482" s="832">
        <v>2601.5</v>
      </c>
    </row>
    <row r="483" spans="1:11" ht="14.45" customHeight="1" x14ac:dyDescent="0.2">
      <c r="A483" s="821" t="s">
        <v>594</v>
      </c>
      <c r="B483" s="822" t="s">
        <v>595</v>
      </c>
      <c r="C483" s="825" t="s">
        <v>616</v>
      </c>
      <c r="D483" s="839" t="s">
        <v>617</v>
      </c>
      <c r="E483" s="825" t="s">
        <v>4076</v>
      </c>
      <c r="F483" s="839" t="s">
        <v>4077</v>
      </c>
      <c r="G483" s="825" t="s">
        <v>4225</v>
      </c>
      <c r="H483" s="825" t="s">
        <v>4226</v>
      </c>
      <c r="I483" s="831">
        <v>22.06333287556966</v>
      </c>
      <c r="J483" s="831">
        <v>150</v>
      </c>
      <c r="K483" s="832">
        <v>3309.5</v>
      </c>
    </row>
    <row r="484" spans="1:11" ht="14.45" customHeight="1" x14ac:dyDescent="0.2">
      <c r="A484" s="821" t="s">
        <v>594</v>
      </c>
      <c r="B484" s="822" t="s">
        <v>595</v>
      </c>
      <c r="C484" s="825" t="s">
        <v>616</v>
      </c>
      <c r="D484" s="839" t="s">
        <v>617</v>
      </c>
      <c r="E484" s="825" t="s">
        <v>4076</v>
      </c>
      <c r="F484" s="839" t="s">
        <v>4077</v>
      </c>
      <c r="G484" s="825" t="s">
        <v>4641</v>
      </c>
      <c r="H484" s="825" t="s">
        <v>4642</v>
      </c>
      <c r="I484" s="831">
        <v>5.375</v>
      </c>
      <c r="J484" s="831">
        <v>80</v>
      </c>
      <c r="K484" s="832">
        <v>430</v>
      </c>
    </row>
    <row r="485" spans="1:11" ht="14.45" customHeight="1" x14ac:dyDescent="0.2">
      <c r="A485" s="821" t="s">
        <v>594</v>
      </c>
      <c r="B485" s="822" t="s">
        <v>595</v>
      </c>
      <c r="C485" s="825" t="s">
        <v>616</v>
      </c>
      <c r="D485" s="839" t="s">
        <v>617</v>
      </c>
      <c r="E485" s="825" t="s">
        <v>4076</v>
      </c>
      <c r="F485" s="839" t="s">
        <v>4077</v>
      </c>
      <c r="G485" s="825" t="s">
        <v>4231</v>
      </c>
      <c r="H485" s="825" t="s">
        <v>4233</v>
      </c>
      <c r="I485" s="831">
        <v>22.06333287556966</v>
      </c>
      <c r="J485" s="831">
        <v>70</v>
      </c>
      <c r="K485" s="832">
        <v>1610.6999969482422</v>
      </c>
    </row>
    <row r="486" spans="1:11" ht="14.45" customHeight="1" x14ac:dyDescent="0.2">
      <c r="A486" s="821" t="s">
        <v>594</v>
      </c>
      <c r="B486" s="822" t="s">
        <v>595</v>
      </c>
      <c r="C486" s="825" t="s">
        <v>616</v>
      </c>
      <c r="D486" s="839" t="s">
        <v>617</v>
      </c>
      <c r="E486" s="825" t="s">
        <v>4643</v>
      </c>
      <c r="F486" s="839" t="s">
        <v>4644</v>
      </c>
      <c r="G486" s="825" t="s">
        <v>4645</v>
      </c>
      <c r="H486" s="825" t="s">
        <v>4646</v>
      </c>
      <c r="I486" s="831">
        <v>36.909999847412109</v>
      </c>
      <c r="J486" s="831">
        <v>60</v>
      </c>
      <c r="K486" s="832">
        <v>2214.2999267578125</v>
      </c>
    </row>
    <row r="487" spans="1:11" ht="14.45" customHeight="1" x14ac:dyDescent="0.2">
      <c r="A487" s="821" t="s">
        <v>594</v>
      </c>
      <c r="B487" s="822" t="s">
        <v>595</v>
      </c>
      <c r="C487" s="825" t="s">
        <v>616</v>
      </c>
      <c r="D487" s="839" t="s">
        <v>617</v>
      </c>
      <c r="E487" s="825" t="s">
        <v>4234</v>
      </c>
      <c r="F487" s="839" t="s">
        <v>4235</v>
      </c>
      <c r="G487" s="825" t="s">
        <v>4236</v>
      </c>
      <c r="H487" s="825" t="s">
        <v>4237</v>
      </c>
      <c r="I487" s="831">
        <v>10.162999916076661</v>
      </c>
      <c r="J487" s="831">
        <v>4200</v>
      </c>
      <c r="K487" s="832">
        <v>42681</v>
      </c>
    </row>
    <row r="488" spans="1:11" ht="14.45" customHeight="1" x14ac:dyDescent="0.2">
      <c r="A488" s="821" t="s">
        <v>594</v>
      </c>
      <c r="B488" s="822" t="s">
        <v>595</v>
      </c>
      <c r="C488" s="825" t="s">
        <v>616</v>
      </c>
      <c r="D488" s="839" t="s">
        <v>617</v>
      </c>
      <c r="E488" s="825" t="s">
        <v>4234</v>
      </c>
      <c r="F488" s="839" t="s">
        <v>4235</v>
      </c>
      <c r="G488" s="825" t="s">
        <v>4647</v>
      </c>
      <c r="H488" s="825" t="s">
        <v>4648</v>
      </c>
      <c r="I488" s="831">
        <v>127.08000183105469</v>
      </c>
      <c r="J488" s="831">
        <v>51</v>
      </c>
      <c r="K488" s="832">
        <v>6480.979736328125</v>
      </c>
    </row>
    <row r="489" spans="1:11" ht="14.45" customHeight="1" x14ac:dyDescent="0.2">
      <c r="A489" s="821" t="s">
        <v>594</v>
      </c>
      <c r="B489" s="822" t="s">
        <v>595</v>
      </c>
      <c r="C489" s="825" t="s">
        <v>616</v>
      </c>
      <c r="D489" s="839" t="s">
        <v>617</v>
      </c>
      <c r="E489" s="825" t="s">
        <v>4234</v>
      </c>
      <c r="F489" s="839" t="s">
        <v>4235</v>
      </c>
      <c r="G489" s="825" t="s">
        <v>4649</v>
      </c>
      <c r="H489" s="825" t="s">
        <v>4650</v>
      </c>
      <c r="I489" s="831">
        <v>7.4472727342085401</v>
      </c>
      <c r="J489" s="831">
        <v>1350</v>
      </c>
      <c r="K489" s="832">
        <v>10055</v>
      </c>
    </row>
    <row r="490" spans="1:11" ht="14.45" customHeight="1" x14ac:dyDescent="0.2">
      <c r="A490" s="821" t="s">
        <v>594</v>
      </c>
      <c r="B490" s="822" t="s">
        <v>595</v>
      </c>
      <c r="C490" s="825" t="s">
        <v>616</v>
      </c>
      <c r="D490" s="839" t="s">
        <v>617</v>
      </c>
      <c r="E490" s="825" t="s">
        <v>4240</v>
      </c>
      <c r="F490" s="839" t="s">
        <v>4241</v>
      </c>
      <c r="G490" s="825" t="s">
        <v>4244</v>
      </c>
      <c r="H490" s="825" t="s">
        <v>4245</v>
      </c>
      <c r="I490" s="831">
        <v>0.30400000810623168</v>
      </c>
      <c r="J490" s="831">
        <v>1100</v>
      </c>
      <c r="K490" s="832">
        <v>334</v>
      </c>
    </row>
    <row r="491" spans="1:11" ht="14.45" customHeight="1" x14ac:dyDescent="0.2">
      <c r="A491" s="821" t="s">
        <v>594</v>
      </c>
      <c r="B491" s="822" t="s">
        <v>595</v>
      </c>
      <c r="C491" s="825" t="s">
        <v>616</v>
      </c>
      <c r="D491" s="839" t="s">
        <v>617</v>
      </c>
      <c r="E491" s="825" t="s">
        <v>4240</v>
      </c>
      <c r="F491" s="839" t="s">
        <v>4241</v>
      </c>
      <c r="G491" s="825" t="s">
        <v>4246</v>
      </c>
      <c r="H491" s="825" t="s">
        <v>4247</v>
      </c>
      <c r="I491" s="831">
        <v>0.3033333420753479</v>
      </c>
      <c r="J491" s="831">
        <v>700</v>
      </c>
      <c r="K491" s="832">
        <v>212</v>
      </c>
    </row>
    <row r="492" spans="1:11" ht="14.45" customHeight="1" x14ac:dyDescent="0.2">
      <c r="A492" s="821" t="s">
        <v>594</v>
      </c>
      <c r="B492" s="822" t="s">
        <v>595</v>
      </c>
      <c r="C492" s="825" t="s">
        <v>616</v>
      </c>
      <c r="D492" s="839" t="s">
        <v>617</v>
      </c>
      <c r="E492" s="825" t="s">
        <v>4240</v>
      </c>
      <c r="F492" s="839" t="s">
        <v>4241</v>
      </c>
      <c r="G492" s="825" t="s">
        <v>4651</v>
      </c>
      <c r="H492" s="825" t="s">
        <v>4652</v>
      </c>
      <c r="I492" s="831">
        <v>0.31000000900692409</v>
      </c>
      <c r="J492" s="831">
        <v>6300</v>
      </c>
      <c r="K492" s="832">
        <v>1962</v>
      </c>
    </row>
    <row r="493" spans="1:11" ht="14.45" customHeight="1" x14ac:dyDescent="0.2">
      <c r="A493" s="821" t="s">
        <v>594</v>
      </c>
      <c r="B493" s="822" t="s">
        <v>595</v>
      </c>
      <c r="C493" s="825" t="s">
        <v>616</v>
      </c>
      <c r="D493" s="839" t="s">
        <v>617</v>
      </c>
      <c r="E493" s="825" t="s">
        <v>4240</v>
      </c>
      <c r="F493" s="839" t="s">
        <v>4241</v>
      </c>
      <c r="G493" s="825" t="s">
        <v>4248</v>
      </c>
      <c r="H493" s="825" t="s">
        <v>4249</v>
      </c>
      <c r="I493" s="831">
        <v>0.54500001668930054</v>
      </c>
      <c r="J493" s="831">
        <v>20500</v>
      </c>
      <c r="K493" s="832">
        <v>11170</v>
      </c>
    </row>
    <row r="494" spans="1:11" ht="14.45" customHeight="1" x14ac:dyDescent="0.2">
      <c r="A494" s="821" t="s">
        <v>594</v>
      </c>
      <c r="B494" s="822" t="s">
        <v>595</v>
      </c>
      <c r="C494" s="825" t="s">
        <v>616</v>
      </c>
      <c r="D494" s="839" t="s">
        <v>617</v>
      </c>
      <c r="E494" s="825" t="s">
        <v>4240</v>
      </c>
      <c r="F494" s="839" t="s">
        <v>4241</v>
      </c>
      <c r="G494" s="825" t="s">
        <v>4653</v>
      </c>
      <c r="H494" s="825" t="s">
        <v>4654</v>
      </c>
      <c r="I494" s="831">
        <v>1.803999948501587</v>
      </c>
      <c r="J494" s="831">
        <v>2300</v>
      </c>
      <c r="K494" s="832">
        <v>4151</v>
      </c>
    </row>
    <row r="495" spans="1:11" ht="14.45" customHeight="1" x14ac:dyDescent="0.2">
      <c r="A495" s="821" t="s">
        <v>594</v>
      </c>
      <c r="B495" s="822" t="s">
        <v>595</v>
      </c>
      <c r="C495" s="825" t="s">
        <v>616</v>
      </c>
      <c r="D495" s="839" t="s">
        <v>617</v>
      </c>
      <c r="E495" s="825" t="s">
        <v>4240</v>
      </c>
      <c r="F495" s="839" t="s">
        <v>4241</v>
      </c>
      <c r="G495" s="825" t="s">
        <v>4250</v>
      </c>
      <c r="H495" s="825" t="s">
        <v>4251</v>
      </c>
      <c r="I495" s="831">
        <v>1.8033332824707031</v>
      </c>
      <c r="J495" s="831">
        <v>300</v>
      </c>
      <c r="K495" s="832">
        <v>541</v>
      </c>
    </row>
    <row r="496" spans="1:11" ht="14.45" customHeight="1" x14ac:dyDescent="0.2">
      <c r="A496" s="821" t="s">
        <v>594</v>
      </c>
      <c r="B496" s="822" t="s">
        <v>595</v>
      </c>
      <c r="C496" s="825" t="s">
        <v>616</v>
      </c>
      <c r="D496" s="839" t="s">
        <v>617</v>
      </c>
      <c r="E496" s="825" t="s">
        <v>4240</v>
      </c>
      <c r="F496" s="839" t="s">
        <v>4241</v>
      </c>
      <c r="G496" s="825" t="s">
        <v>4252</v>
      </c>
      <c r="H496" s="825" t="s">
        <v>4253</v>
      </c>
      <c r="I496" s="831">
        <v>1.809999942779541</v>
      </c>
      <c r="J496" s="831">
        <v>100</v>
      </c>
      <c r="K496" s="832">
        <v>181</v>
      </c>
    </row>
    <row r="497" spans="1:11" ht="14.45" customHeight="1" x14ac:dyDescent="0.2">
      <c r="A497" s="821" t="s">
        <v>594</v>
      </c>
      <c r="B497" s="822" t="s">
        <v>595</v>
      </c>
      <c r="C497" s="825" t="s">
        <v>616</v>
      </c>
      <c r="D497" s="839" t="s">
        <v>617</v>
      </c>
      <c r="E497" s="825" t="s">
        <v>4254</v>
      </c>
      <c r="F497" s="839" t="s">
        <v>4255</v>
      </c>
      <c r="G497" s="825" t="s">
        <v>4655</v>
      </c>
      <c r="H497" s="825" t="s">
        <v>4656</v>
      </c>
      <c r="I497" s="831">
        <v>15.729999542236328</v>
      </c>
      <c r="J497" s="831">
        <v>50</v>
      </c>
      <c r="K497" s="832">
        <v>786.5</v>
      </c>
    </row>
    <row r="498" spans="1:11" ht="14.45" customHeight="1" x14ac:dyDescent="0.2">
      <c r="A498" s="821" t="s">
        <v>594</v>
      </c>
      <c r="B498" s="822" t="s">
        <v>595</v>
      </c>
      <c r="C498" s="825" t="s">
        <v>616</v>
      </c>
      <c r="D498" s="839" t="s">
        <v>617</v>
      </c>
      <c r="E498" s="825" t="s">
        <v>4254</v>
      </c>
      <c r="F498" s="839" t="s">
        <v>4255</v>
      </c>
      <c r="G498" s="825" t="s">
        <v>4657</v>
      </c>
      <c r="H498" s="825" t="s">
        <v>4658</v>
      </c>
      <c r="I498" s="831">
        <v>15.729999542236328</v>
      </c>
      <c r="J498" s="831">
        <v>100</v>
      </c>
      <c r="K498" s="832">
        <v>1573</v>
      </c>
    </row>
    <row r="499" spans="1:11" ht="14.45" customHeight="1" x14ac:dyDescent="0.2">
      <c r="A499" s="821" t="s">
        <v>594</v>
      </c>
      <c r="B499" s="822" t="s">
        <v>595</v>
      </c>
      <c r="C499" s="825" t="s">
        <v>616</v>
      </c>
      <c r="D499" s="839" t="s">
        <v>617</v>
      </c>
      <c r="E499" s="825" t="s">
        <v>4254</v>
      </c>
      <c r="F499" s="839" t="s">
        <v>4255</v>
      </c>
      <c r="G499" s="825" t="s">
        <v>4256</v>
      </c>
      <c r="H499" s="825" t="s">
        <v>4257</v>
      </c>
      <c r="I499" s="831">
        <v>15.729999542236328</v>
      </c>
      <c r="J499" s="831">
        <v>50</v>
      </c>
      <c r="K499" s="832">
        <v>786.5</v>
      </c>
    </row>
    <row r="500" spans="1:11" ht="14.45" customHeight="1" x14ac:dyDescent="0.2">
      <c r="A500" s="821" t="s">
        <v>594</v>
      </c>
      <c r="B500" s="822" t="s">
        <v>595</v>
      </c>
      <c r="C500" s="825" t="s">
        <v>616</v>
      </c>
      <c r="D500" s="839" t="s">
        <v>617</v>
      </c>
      <c r="E500" s="825" t="s">
        <v>4254</v>
      </c>
      <c r="F500" s="839" t="s">
        <v>4255</v>
      </c>
      <c r="G500" s="825" t="s">
        <v>4659</v>
      </c>
      <c r="H500" s="825" t="s">
        <v>4660</v>
      </c>
      <c r="I500" s="831">
        <v>15.729999542236328</v>
      </c>
      <c r="J500" s="831">
        <v>50</v>
      </c>
      <c r="K500" s="832">
        <v>786.5</v>
      </c>
    </row>
    <row r="501" spans="1:11" ht="14.45" customHeight="1" x14ac:dyDescent="0.2">
      <c r="A501" s="821" t="s">
        <v>594</v>
      </c>
      <c r="B501" s="822" t="s">
        <v>595</v>
      </c>
      <c r="C501" s="825" t="s">
        <v>616</v>
      </c>
      <c r="D501" s="839" t="s">
        <v>617</v>
      </c>
      <c r="E501" s="825" t="s">
        <v>4254</v>
      </c>
      <c r="F501" s="839" t="s">
        <v>4255</v>
      </c>
      <c r="G501" s="825" t="s">
        <v>4258</v>
      </c>
      <c r="H501" s="825" t="s">
        <v>4259</v>
      </c>
      <c r="I501" s="831">
        <v>0.68999999761581421</v>
      </c>
      <c r="J501" s="831">
        <v>24000</v>
      </c>
      <c r="K501" s="832">
        <v>15640</v>
      </c>
    </row>
    <row r="502" spans="1:11" ht="14.45" customHeight="1" x14ac:dyDescent="0.2">
      <c r="A502" s="821" t="s">
        <v>594</v>
      </c>
      <c r="B502" s="822" t="s">
        <v>595</v>
      </c>
      <c r="C502" s="825" t="s">
        <v>616</v>
      </c>
      <c r="D502" s="839" t="s">
        <v>617</v>
      </c>
      <c r="E502" s="825" t="s">
        <v>4254</v>
      </c>
      <c r="F502" s="839" t="s">
        <v>4255</v>
      </c>
      <c r="G502" s="825" t="s">
        <v>4260</v>
      </c>
      <c r="H502" s="825" t="s">
        <v>4261</v>
      </c>
      <c r="I502" s="831">
        <v>0.70142857517514912</v>
      </c>
      <c r="J502" s="831">
        <v>48000</v>
      </c>
      <c r="K502" s="832">
        <v>34680</v>
      </c>
    </row>
    <row r="503" spans="1:11" ht="14.45" customHeight="1" x14ac:dyDescent="0.2">
      <c r="A503" s="821" t="s">
        <v>594</v>
      </c>
      <c r="B503" s="822" t="s">
        <v>595</v>
      </c>
      <c r="C503" s="825" t="s">
        <v>616</v>
      </c>
      <c r="D503" s="839" t="s">
        <v>617</v>
      </c>
      <c r="E503" s="825" t="s">
        <v>4254</v>
      </c>
      <c r="F503" s="839" t="s">
        <v>4255</v>
      </c>
      <c r="G503" s="825" t="s">
        <v>4262</v>
      </c>
      <c r="H503" s="825" t="s">
        <v>4263</v>
      </c>
      <c r="I503" s="831">
        <v>0.69285713774817326</v>
      </c>
      <c r="J503" s="831">
        <v>23000</v>
      </c>
      <c r="K503" s="832">
        <v>15880</v>
      </c>
    </row>
    <row r="504" spans="1:11" ht="14.45" customHeight="1" x14ac:dyDescent="0.2">
      <c r="A504" s="821" t="s">
        <v>594</v>
      </c>
      <c r="B504" s="822" t="s">
        <v>595</v>
      </c>
      <c r="C504" s="825" t="s">
        <v>616</v>
      </c>
      <c r="D504" s="839" t="s">
        <v>617</v>
      </c>
      <c r="E504" s="825" t="s">
        <v>4254</v>
      </c>
      <c r="F504" s="839" t="s">
        <v>4255</v>
      </c>
      <c r="G504" s="825" t="s">
        <v>4661</v>
      </c>
      <c r="H504" s="825" t="s">
        <v>4662</v>
      </c>
      <c r="I504" s="831">
        <v>0.62833333015441895</v>
      </c>
      <c r="J504" s="831">
        <v>14790</v>
      </c>
      <c r="K504" s="832">
        <v>9312.5200424194336</v>
      </c>
    </row>
    <row r="505" spans="1:11" ht="14.45" customHeight="1" x14ac:dyDescent="0.2">
      <c r="A505" s="821" t="s">
        <v>594</v>
      </c>
      <c r="B505" s="822" t="s">
        <v>595</v>
      </c>
      <c r="C505" s="825" t="s">
        <v>616</v>
      </c>
      <c r="D505" s="839" t="s">
        <v>617</v>
      </c>
      <c r="E505" s="825" t="s">
        <v>4254</v>
      </c>
      <c r="F505" s="839" t="s">
        <v>4255</v>
      </c>
      <c r="G505" s="825" t="s">
        <v>4258</v>
      </c>
      <c r="H505" s="825" t="s">
        <v>4264</v>
      </c>
      <c r="I505" s="831">
        <v>1.0133333404858906</v>
      </c>
      <c r="J505" s="831">
        <v>11000</v>
      </c>
      <c r="K505" s="832">
        <v>11320</v>
      </c>
    </row>
    <row r="506" spans="1:11" ht="14.45" customHeight="1" x14ac:dyDescent="0.2">
      <c r="A506" s="821" t="s">
        <v>594</v>
      </c>
      <c r="B506" s="822" t="s">
        <v>595</v>
      </c>
      <c r="C506" s="825" t="s">
        <v>616</v>
      </c>
      <c r="D506" s="839" t="s">
        <v>617</v>
      </c>
      <c r="E506" s="825" t="s">
        <v>4254</v>
      </c>
      <c r="F506" s="839" t="s">
        <v>4255</v>
      </c>
      <c r="G506" s="825" t="s">
        <v>4260</v>
      </c>
      <c r="H506" s="825" t="s">
        <v>4265</v>
      </c>
      <c r="I506" s="831">
        <v>1.1066666841506958</v>
      </c>
      <c r="J506" s="831">
        <v>24000</v>
      </c>
      <c r="K506" s="832">
        <v>25820</v>
      </c>
    </row>
    <row r="507" spans="1:11" ht="14.45" customHeight="1" x14ac:dyDescent="0.2">
      <c r="A507" s="821" t="s">
        <v>594</v>
      </c>
      <c r="B507" s="822" t="s">
        <v>595</v>
      </c>
      <c r="C507" s="825" t="s">
        <v>616</v>
      </c>
      <c r="D507" s="839" t="s">
        <v>617</v>
      </c>
      <c r="E507" s="825" t="s">
        <v>4254</v>
      </c>
      <c r="F507" s="839" t="s">
        <v>4255</v>
      </c>
      <c r="G507" s="825" t="s">
        <v>4262</v>
      </c>
      <c r="H507" s="825" t="s">
        <v>4266</v>
      </c>
      <c r="I507" s="831">
        <v>0.97666664918263757</v>
      </c>
      <c r="J507" s="831">
        <v>9000</v>
      </c>
      <c r="K507" s="832">
        <v>8790</v>
      </c>
    </row>
    <row r="508" spans="1:11" ht="14.45" customHeight="1" x14ac:dyDescent="0.2">
      <c r="A508" s="821" t="s">
        <v>594</v>
      </c>
      <c r="B508" s="822" t="s">
        <v>595</v>
      </c>
      <c r="C508" s="825" t="s">
        <v>616</v>
      </c>
      <c r="D508" s="839" t="s">
        <v>617</v>
      </c>
      <c r="E508" s="825" t="s">
        <v>4267</v>
      </c>
      <c r="F508" s="839" t="s">
        <v>4268</v>
      </c>
      <c r="G508" s="825" t="s">
        <v>4663</v>
      </c>
      <c r="H508" s="825" t="s">
        <v>4664</v>
      </c>
      <c r="I508" s="831">
        <v>110.53499984741211</v>
      </c>
      <c r="J508" s="831">
        <v>75</v>
      </c>
      <c r="K508" s="832">
        <v>8290</v>
      </c>
    </row>
    <row r="509" spans="1:11" ht="14.45" customHeight="1" x14ac:dyDescent="0.2">
      <c r="A509" s="821" t="s">
        <v>594</v>
      </c>
      <c r="B509" s="822" t="s">
        <v>595</v>
      </c>
      <c r="C509" s="825" t="s">
        <v>616</v>
      </c>
      <c r="D509" s="839" t="s">
        <v>617</v>
      </c>
      <c r="E509" s="825" t="s">
        <v>4267</v>
      </c>
      <c r="F509" s="839" t="s">
        <v>4268</v>
      </c>
      <c r="G509" s="825" t="s">
        <v>4665</v>
      </c>
      <c r="H509" s="825" t="s">
        <v>4666</v>
      </c>
      <c r="I509" s="831">
        <v>319.91000366210938</v>
      </c>
      <c r="J509" s="831">
        <v>40</v>
      </c>
      <c r="K509" s="832">
        <v>12796.4404296875</v>
      </c>
    </row>
    <row r="510" spans="1:11" ht="14.45" customHeight="1" x14ac:dyDescent="0.2">
      <c r="A510" s="821" t="s">
        <v>594</v>
      </c>
      <c r="B510" s="822" t="s">
        <v>595</v>
      </c>
      <c r="C510" s="825" t="s">
        <v>616</v>
      </c>
      <c r="D510" s="839" t="s">
        <v>617</v>
      </c>
      <c r="E510" s="825" t="s">
        <v>4267</v>
      </c>
      <c r="F510" s="839" t="s">
        <v>4268</v>
      </c>
      <c r="G510" s="825" t="s">
        <v>4667</v>
      </c>
      <c r="H510" s="825" t="s">
        <v>4668</v>
      </c>
      <c r="I510" s="831">
        <v>414.54998779296875</v>
      </c>
      <c r="J510" s="831">
        <v>15</v>
      </c>
      <c r="K510" s="832">
        <v>6218.18994140625</v>
      </c>
    </row>
    <row r="511" spans="1:11" ht="14.45" customHeight="1" x14ac:dyDescent="0.2">
      <c r="A511" s="821" t="s">
        <v>594</v>
      </c>
      <c r="B511" s="822" t="s">
        <v>595</v>
      </c>
      <c r="C511" s="825" t="s">
        <v>616</v>
      </c>
      <c r="D511" s="839" t="s">
        <v>617</v>
      </c>
      <c r="E511" s="825" t="s">
        <v>4267</v>
      </c>
      <c r="F511" s="839" t="s">
        <v>4268</v>
      </c>
      <c r="G511" s="825" t="s">
        <v>4669</v>
      </c>
      <c r="H511" s="825" t="s">
        <v>4670</v>
      </c>
      <c r="I511" s="831">
        <v>1360.75</v>
      </c>
      <c r="J511" s="831">
        <v>5</v>
      </c>
      <c r="K511" s="832">
        <v>6803.77001953125</v>
      </c>
    </row>
    <row r="512" spans="1:11" ht="14.45" customHeight="1" x14ac:dyDescent="0.2">
      <c r="A512" s="821" t="s">
        <v>594</v>
      </c>
      <c r="B512" s="822" t="s">
        <v>595</v>
      </c>
      <c r="C512" s="825" t="s">
        <v>616</v>
      </c>
      <c r="D512" s="839" t="s">
        <v>617</v>
      </c>
      <c r="E512" s="825" t="s">
        <v>4267</v>
      </c>
      <c r="F512" s="839" t="s">
        <v>4268</v>
      </c>
      <c r="G512" s="825" t="s">
        <v>4671</v>
      </c>
      <c r="H512" s="825" t="s">
        <v>4672</v>
      </c>
      <c r="I512" s="831">
        <v>1287.518017578125</v>
      </c>
      <c r="J512" s="831">
        <v>35</v>
      </c>
      <c r="K512" s="832">
        <v>44787.91064453125</v>
      </c>
    </row>
    <row r="513" spans="1:11" ht="14.45" customHeight="1" x14ac:dyDescent="0.2">
      <c r="A513" s="821" t="s">
        <v>594</v>
      </c>
      <c r="B513" s="822" t="s">
        <v>595</v>
      </c>
      <c r="C513" s="825" t="s">
        <v>616</v>
      </c>
      <c r="D513" s="839" t="s">
        <v>617</v>
      </c>
      <c r="E513" s="825" t="s">
        <v>4267</v>
      </c>
      <c r="F513" s="839" t="s">
        <v>4268</v>
      </c>
      <c r="G513" s="825" t="s">
        <v>4673</v>
      </c>
      <c r="H513" s="825" t="s">
        <v>4674</v>
      </c>
      <c r="I513" s="831">
        <v>1849.9100341796875</v>
      </c>
      <c r="J513" s="831">
        <v>5</v>
      </c>
      <c r="K513" s="832">
        <v>9249.5400390625</v>
      </c>
    </row>
    <row r="514" spans="1:11" ht="14.45" customHeight="1" x14ac:dyDescent="0.2">
      <c r="A514" s="821" t="s">
        <v>594</v>
      </c>
      <c r="B514" s="822" t="s">
        <v>595</v>
      </c>
      <c r="C514" s="825" t="s">
        <v>616</v>
      </c>
      <c r="D514" s="839" t="s">
        <v>617</v>
      </c>
      <c r="E514" s="825" t="s">
        <v>4267</v>
      </c>
      <c r="F514" s="839" t="s">
        <v>4268</v>
      </c>
      <c r="G514" s="825" t="s">
        <v>4675</v>
      </c>
      <c r="H514" s="825" t="s">
        <v>4676</v>
      </c>
      <c r="I514" s="831">
        <v>1849.9100341796875</v>
      </c>
      <c r="J514" s="831">
        <v>5</v>
      </c>
      <c r="K514" s="832">
        <v>9249.5400390625</v>
      </c>
    </row>
    <row r="515" spans="1:11" ht="14.45" customHeight="1" x14ac:dyDescent="0.2">
      <c r="A515" s="821" t="s">
        <v>594</v>
      </c>
      <c r="B515" s="822" t="s">
        <v>595</v>
      </c>
      <c r="C515" s="825" t="s">
        <v>616</v>
      </c>
      <c r="D515" s="839" t="s">
        <v>617</v>
      </c>
      <c r="E515" s="825" t="s">
        <v>4267</v>
      </c>
      <c r="F515" s="839" t="s">
        <v>4268</v>
      </c>
      <c r="G515" s="825" t="s">
        <v>4677</v>
      </c>
      <c r="H515" s="825" t="s">
        <v>4678</v>
      </c>
      <c r="I515" s="831">
        <v>1849.9100341796875</v>
      </c>
      <c r="J515" s="831">
        <v>5</v>
      </c>
      <c r="K515" s="832">
        <v>9249.5400390625</v>
      </c>
    </row>
    <row r="516" spans="1:11" ht="14.45" customHeight="1" x14ac:dyDescent="0.2">
      <c r="A516" s="821" t="s">
        <v>594</v>
      </c>
      <c r="B516" s="822" t="s">
        <v>595</v>
      </c>
      <c r="C516" s="825" t="s">
        <v>616</v>
      </c>
      <c r="D516" s="839" t="s">
        <v>617</v>
      </c>
      <c r="E516" s="825" t="s">
        <v>4267</v>
      </c>
      <c r="F516" s="839" t="s">
        <v>4268</v>
      </c>
      <c r="G516" s="825" t="s">
        <v>4679</v>
      </c>
      <c r="H516" s="825" t="s">
        <v>4680</v>
      </c>
      <c r="I516" s="831">
        <v>3550.010009765625</v>
      </c>
      <c r="J516" s="831">
        <v>1</v>
      </c>
      <c r="K516" s="832">
        <v>3550.010009765625</v>
      </c>
    </row>
    <row r="517" spans="1:11" ht="14.45" customHeight="1" x14ac:dyDescent="0.2">
      <c r="A517" s="821" t="s">
        <v>594</v>
      </c>
      <c r="B517" s="822" t="s">
        <v>595</v>
      </c>
      <c r="C517" s="825" t="s">
        <v>616</v>
      </c>
      <c r="D517" s="839" t="s">
        <v>617</v>
      </c>
      <c r="E517" s="825" t="s">
        <v>4267</v>
      </c>
      <c r="F517" s="839" t="s">
        <v>4268</v>
      </c>
      <c r="G517" s="825" t="s">
        <v>4681</v>
      </c>
      <c r="H517" s="825" t="s">
        <v>4682</v>
      </c>
      <c r="I517" s="831">
        <v>2487.280029296875</v>
      </c>
      <c r="J517" s="831">
        <v>5</v>
      </c>
      <c r="K517" s="832">
        <v>12436.3798828125</v>
      </c>
    </row>
    <row r="518" spans="1:11" ht="14.45" customHeight="1" x14ac:dyDescent="0.2">
      <c r="A518" s="821" t="s">
        <v>594</v>
      </c>
      <c r="B518" s="822" t="s">
        <v>595</v>
      </c>
      <c r="C518" s="825" t="s">
        <v>616</v>
      </c>
      <c r="D518" s="839" t="s">
        <v>617</v>
      </c>
      <c r="E518" s="825" t="s">
        <v>4267</v>
      </c>
      <c r="F518" s="839" t="s">
        <v>4268</v>
      </c>
      <c r="G518" s="825" t="s">
        <v>4683</v>
      </c>
      <c r="H518" s="825" t="s">
        <v>4684</v>
      </c>
      <c r="I518" s="831">
        <v>5057.7998046875</v>
      </c>
      <c r="J518" s="831">
        <v>2</v>
      </c>
      <c r="K518" s="832">
        <v>10115.599609375</v>
      </c>
    </row>
    <row r="519" spans="1:11" ht="14.45" customHeight="1" x14ac:dyDescent="0.2">
      <c r="A519" s="821" t="s">
        <v>594</v>
      </c>
      <c r="B519" s="822" t="s">
        <v>595</v>
      </c>
      <c r="C519" s="825" t="s">
        <v>616</v>
      </c>
      <c r="D519" s="839" t="s">
        <v>617</v>
      </c>
      <c r="E519" s="825" t="s">
        <v>4267</v>
      </c>
      <c r="F519" s="839" t="s">
        <v>4268</v>
      </c>
      <c r="G519" s="825" t="s">
        <v>4685</v>
      </c>
      <c r="H519" s="825" t="s">
        <v>4686</v>
      </c>
      <c r="I519" s="831">
        <v>4605.259765625</v>
      </c>
      <c r="J519" s="831">
        <v>3</v>
      </c>
      <c r="K519" s="832">
        <v>13815.7802734375</v>
      </c>
    </row>
    <row r="520" spans="1:11" ht="14.45" customHeight="1" x14ac:dyDescent="0.2">
      <c r="A520" s="821" t="s">
        <v>594</v>
      </c>
      <c r="B520" s="822" t="s">
        <v>595</v>
      </c>
      <c r="C520" s="825" t="s">
        <v>616</v>
      </c>
      <c r="D520" s="839" t="s">
        <v>617</v>
      </c>
      <c r="E520" s="825" t="s">
        <v>4271</v>
      </c>
      <c r="F520" s="839" t="s">
        <v>4272</v>
      </c>
      <c r="G520" s="825" t="s">
        <v>4273</v>
      </c>
      <c r="H520" s="825" t="s">
        <v>4274</v>
      </c>
      <c r="I520" s="831">
        <v>13.187999725341797</v>
      </c>
      <c r="J520" s="831">
        <v>810</v>
      </c>
      <c r="K520" s="832">
        <v>10682.399963378906</v>
      </c>
    </row>
    <row r="521" spans="1:11" ht="14.45" customHeight="1" x14ac:dyDescent="0.2">
      <c r="A521" s="821" t="s">
        <v>594</v>
      </c>
      <c r="B521" s="822" t="s">
        <v>595</v>
      </c>
      <c r="C521" s="825" t="s">
        <v>616</v>
      </c>
      <c r="D521" s="839" t="s">
        <v>617</v>
      </c>
      <c r="E521" s="825" t="s">
        <v>4271</v>
      </c>
      <c r="F521" s="839" t="s">
        <v>4272</v>
      </c>
      <c r="G521" s="825" t="s">
        <v>4687</v>
      </c>
      <c r="H521" s="825" t="s">
        <v>4688</v>
      </c>
      <c r="I521" s="831">
        <v>15.869999885559082</v>
      </c>
      <c r="J521" s="831">
        <v>400</v>
      </c>
      <c r="K521" s="832">
        <v>6348</v>
      </c>
    </row>
    <row r="522" spans="1:11" ht="14.45" customHeight="1" x14ac:dyDescent="0.2">
      <c r="A522" s="821" t="s">
        <v>594</v>
      </c>
      <c r="B522" s="822" t="s">
        <v>595</v>
      </c>
      <c r="C522" s="825" t="s">
        <v>616</v>
      </c>
      <c r="D522" s="839" t="s">
        <v>617</v>
      </c>
      <c r="E522" s="825" t="s">
        <v>4271</v>
      </c>
      <c r="F522" s="839" t="s">
        <v>4272</v>
      </c>
      <c r="G522" s="825" t="s">
        <v>4689</v>
      </c>
      <c r="H522" s="825" t="s">
        <v>4690</v>
      </c>
      <c r="I522" s="831">
        <v>26.340000152587891</v>
      </c>
      <c r="J522" s="831">
        <v>100</v>
      </c>
      <c r="K522" s="832">
        <v>2633.9500732421875</v>
      </c>
    </row>
    <row r="523" spans="1:11" ht="14.45" customHeight="1" x14ac:dyDescent="0.2">
      <c r="A523" s="821" t="s">
        <v>594</v>
      </c>
      <c r="B523" s="822" t="s">
        <v>595</v>
      </c>
      <c r="C523" s="825" t="s">
        <v>616</v>
      </c>
      <c r="D523" s="839" t="s">
        <v>617</v>
      </c>
      <c r="E523" s="825" t="s">
        <v>4271</v>
      </c>
      <c r="F523" s="839" t="s">
        <v>4272</v>
      </c>
      <c r="G523" s="825" t="s">
        <v>4691</v>
      </c>
      <c r="H523" s="825" t="s">
        <v>4692</v>
      </c>
      <c r="I523" s="831">
        <v>41.770000457763672</v>
      </c>
      <c r="J523" s="831">
        <v>550</v>
      </c>
      <c r="K523" s="832">
        <v>22973.01953125</v>
      </c>
    </row>
    <row r="524" spans="1:11" ht="14.45" customHeight="1" x14ac:dyDescent="0.2">
      <c r="A524" s="821" t="s">
        <v>594</v>
      </c>
      <c r="B524" s="822" t="s">
        <v>595</v>
      </c>
      <c r="C524" s="825" t="s">
        <v>616</v>
      </c>
      <c r="D524" s="839" t="s">
        <v>617</v>
      </c>
      <c r="E524" s="825" t="s">
        <v>4271</v>
      </c>
      <c r="F524" s="839" t="s">
        <v>4272</v>
      </c>
      <c r="G524" s="825" t="s">
        <v>4693</v>
      </c>
      <c r="H524" s="825" t="s">
        <v>4694</v>
      </c>
      <c r="I524" s="831">
        <v>3146</v>
      </c>
      <c r="J524" s="831">
        <v>1</v>
      </c>
      <c r="K524" s="832">
        <v>3146</v>
      </c>
    </row>
    <row r="525" spans="1:11" ht="14.45" customHeight="1" x14ac:dyDescent="0.2">
      <c r="A525" s="821" t="s">
        <v>594</v>
      </c>
      <c r="B525" s="822" t="s">
        <v>595</v>
      </c>
      <c r="C525" s="825" t="s">
        <v>616</v>
      </c>
      <c r="D525" s="839" t="s">
        <v>617</v>
      </c>
      <c r="E525" s="825" t="s">
        <v>4271</v>
      </c>
      <c r="F525" s="839" t="s">
        <v>4272</v>
      </c>
      <c r="G525" s="825" t="s">
        <v>4695</v>
      </c>
      <c r="H525" s="825" t="s">
        <v>4696</v>
      </c>
      <c r="I525" s="831">
        <v>91.040000915527344</v>
      </c>
      <c r="J525" s="831">
        <v>40</v>
      </c>
      <c r="K525" s="832">
        <v>3641.6201171875</v>
      </c>
    </row>
    <row r="526" spans="1:11" ht="14.45" customHeight="1" x14ac:dyDescent="0.2">
      <c r="A526" s="821" t="s">
        <v>594</v>
      </c>
      <c r="B526" s="822" t="s">
        <v>595</v>
      </c>
      <c r="C526" s="825" t="s">
        <v>616</v>
      </c>
      <c r="D526" s="839" t="s">
        <v>617</v>
      </c>
      <c r="E526" s="825" t="s">
        <v>4271</v>
      </c>
      <c r="F526" s="839" t="s">
        <v>4272</v>
      </c>
      <c r="G526" s="825" t="s">
        <v>4697</v>
      </c>
      <c r="H526" s="825" t="s">
        <v>4698</v>
      </c>
      <c r="I526" s="831">
        <v>91.040000915527344</v>
      </c>
      <c r="J526" s="831">
        <v>20</v>
      </c>
      <c r="K526" s="832">
        <v>1820.81005859375</v>
      </c>
    </row>
    <row r="527" spans="1:11" ht="14.45" customHeight="1" x14ac:dyDescent="0.2">
      <c r="A527" s="821" t="s">
        <v>594</v>
      </c>
      <c r="B527" s="822" t="s">
        <v>595</v>
      </c>
      <c r="C527" s="825" t="s">
        <v>616</v>
      </c>
      <c r="D527" s="839" t="s">
        <v>617</v>
      </c>
      <c r="E527" s="825" t="s">
        <v>4271</v>
      </c>
      <c r="F527" s="839" t="s">
        <v>4272</v>
      </c>
      <c r="G527" s="825" t="s">
        <v>4699</v>
      </c>
      <c r="H527" s="825" t="s">
        <v>4700</v>
      </c>
      <c r="I527" s="831">
        <v>66.400001525878906</v>
      </c>
      <c r="J527" s="831">
        <v>50</v>
      </c>
      <c r="K527" s="832">
        <v>3320.239990234375</v>
      </c>
    </row>
    <row r="528" spans="1:11" ht="14.45" customHeight="1" x14ac:dyDescent="0.2">
      <c r="A528" s="821" t="s">
        <v>594</v>
      </c>
      <c r="B528" s="822" t="s">
        <v>595</v>
      </c>
      <c r="C528" s="825" t="s">
        <v>616</v>
      </c>
      <c r="D528" s="839" t="s">
        <v>617</v>
      </c>
      <c r="E528" s="825" t="s">
        <v>4271</v>
      </c>
      <c r="F528" s="839" t="s">
        <v>4272</v>
      </c>
      <c r="G528" s="825" t="s">
        <v>4701</v>
      </c>
      <c r="H528" s="825" t="s">
        <v>4702</v>
      </c>
      <c r="I528" s="831">
        <v>50.190908952192828</v>
      </c>
      <c r="J528" s="831">
        <v>620</v>
      </c>
      <c r="K528" s="832">
        <v>34213.460302352905</v>
      </c>
    </row>
    <row r="529" spans="1:11" ht="14.45" customHeight="1" x14ac:dyDescent="0.2">
      <c r="A529" s="821" t="s">
        <v>594</v>
      </c>
      <c r="B529" s="822" t="s">
        <v>595</v>
      </c>
      <c r="C529" s="825" t="s">
        <v>616</v>
      </c>
      <c r="D529" s="839" t="s">
        <v>617</v>
      </c>
      <c r="E529" s="825" t="s">
        <v>4271</v>
      </c>
      <c r="F529" s="839" t="s">
        <v>4272</v>
      </c>
      <c r="G529" s="825" t="s">
        <v>4703</v>
      </c>
      <c r="H529" s="825" t="s">
        <v>4704</v>
      </c>
      <c r="I529" s="831">
        <v>2395.800048828125</v>
      </c>
      <c r="J529" s="831">
        <v>21</v>
      </c>
      <c r="K529" s="832">
        <v>50311.7998046875</v>
      </c>
    </row>
    <row r="530" spans="1:11" ht="14.45" customHeight="1" x14ac:dyDescent="0.2">
      <c r="A530" s="821" t="s">
        <v>594</v>
      </c>
      <c r="B530" s="822" t="s">
        <v>595</v>
      </c>
      <c r="C530" s="825" t="s">
        <v>616</v>
      </c>
      <c r="D530" s="839" t="s">
        <v>617</v>
      </c>
      <c r="E530" s="825" t="s">
        <v>4271</v>
      </c>
      <c r="F530" s="839" t="s">
        <v>4272</v>
      </c>
      <c r="G530" s="825" t="s">
        <v>4705</v>
      </c>
      <c r="H530" s="825" t="s">
        <v>4706</v>
      </c>
      <c r="I530" s="831">
        <v>376.35000610351563</v>
      </c>
      <c r="J530" s="831">
        <v>3</v>
      </c>
      <c r="K530" s="832">
        <v>1129.0400390625</v>
      </c>
    </row>
    <row r="531" spans="1:11" ht="14.45" customHeight="1" x14ac:dyDescent="0.2">
      <c r="A531" s="821" t="s">
        <v>594</v>
      </c>
      <c r="B531" s="822" t="s">
        <v>595</v>
      </c>
      <c r="C531" s="825" t="s">
        <v>616</v>
      </c>
      <c r="D531" s="839" t="s">
        <v>617</v>
      </c>
      <c r="E531" s="825" t="s">
        <v>4271</v>
      </c>
      <c r="F531" s="839" t="s">
        <v>4272</v>
      </c>
      <c r="G531" s="825" t="s">
        <v>4707</v>
      </c>
      <c r="H531" s="825" t="s">
        <v>4708</v>
      </c>
      <c r="I531" s="831">
        <v>440.44000244140625</v>
      </c>
      <c r="J531" s="831">
        <v>40</v>
      </c>
      <c r="K531" s="832">
        <v>17617.599609375</v>
      </c>
    </row>
    <row r="532" spans="1:11" ht="14.45" customHeight="1" x14ac:dyDescent="0.2">
      <c r="A532" s="821" t="s">
        <v>594</v>
      </c>
      <c r="B532" s="822" t="s">
        <v>595</v>
      </c>
      <c r="C532" s="825" t="s">
        <v>616</v>
      </c>
      <c r="D532" s="839" t="s">
        <v>617</v>
      </c>
      <c r="E532" s="825" t="s">
        <v>4271</v>
      </c>
      <c r="F532" s="839" t="s">
        <v>4272</v>
      </c>
      <c r="G532" s="825" t="s">
        <v>4709</v>
      </c>
      <c r="H532" s="825" t="s">
        <v>4710</v>
      </c>
      <c r="I532" s="831">
        <v>297.65999857584637</v>
      </c>
      <c r="J532" s="831">
        <v>60</v>
      </c>
      <c r="K532" s="832">
        <v>17859.60009765625</v>
      </c>
    </row>
    <row r="533" spans="1:11" ht="14.45" customHeight="1" x14ac:dyDescent="0.2">
      <c r="A533" s="821" t="s">
        <v>594</v>
      </c>
      <c r="B533" s="822" t="s">
        <v>595</v>
      </c>
      <c r="C533" s="825" t="s">
        <v>616</v>
      </c>
      <c r="D533" s="839" t="s">
        <v>617</v>
      </c>
      <c r="E533" s="825" t="s">
        <v>4271</v>
      </c>
      <c r="F533" s="839" t="s">
        <v>4272</v>
      </c>
      <c r="G533" s="825" t="s">
        <v>4711</v>
      </c>
      <c r="H533" s="825" t="s">
        <v>4712</v>
      </c>
      <c r="I533" s="831">
        <v>695.75</v>
      </c>
      <c r="J533" s="831">
        <v>88</v>
      </c>
      <c r="K533" s="832">
        <v>61226</v>
      </c>
    </row>
    <row r="534" spans="1:11" ht="14.45" customHeight="1" x14ac:dyDescent="0.2">
      <c r="A534" s="821" t="s">
        <v>594</v>
      </c>
      <c r="B534" s="822" t="s">
        <v>595</v>
      </c>
      <c r="C534" s="825" t="s">
        <v>616</v>
      </c>
      <c r="D534" s="839" t="s">
        <v>617</v>
      </c>
      <c r="E534" s="825" t="s">
        <v>4271</v>
      </c>
      <c r="F534" s="839" t="s">
        <v>4272</v>
      </c>
      <c r="G534" s="825" t="s">
        <v>4713</v>
      </c>
      <c r="H534" s="825" t="s">
        <v>4714</v>
      </c>
      <c r="I534" s="831">
        <v>701.79998779296875</v>
      </c>
      <c r="J534" s="831">
        <v>2</v>
      </c>
      <c r="K534" s="832">
        <v>1403.5999755859375</v>
      </c>
    </row>
    <row r="535" spans="1:11" ht="14.45" customHeight="1" x14ac:dyDescent="0.2">
      <c r="A535" s="821" t="s">
        <v>594</v>
      </c>
      <c r="B535" s="822" t="s">
        <v>595</v>
      </c>
      <c r="C535" s="825" t="s">
        <v>616</v>
      </c>
      <c r="D535" s="839" t="s">
        <v>617</v>
      </c>
      <c r="E535" s="825" t="s">
        <v>4271</v>
      </c>
      <c r="F535" s="839" t="s">
        <v>4272</v>
      </c>
      <c r="G535" s="825" t="s">
        <v>4715</v>
      </c>
      <c r="H535" s="825" t="s">
        <v>4716</v>
      </c>
      <c r="I535" s="831">
        <v>1007.510009765625</v>
      </c>
      <c r="J535" s="831">
        <v>4</v>
      </c>
      <c r="K535" s="832">
        <v>4030.0400390625</v>
      </c>
    </row>
    <row r="536" spans="1:11" ht="14.45" customHeight="1" x14ac:dyDescent="0.2">
      <c r="A536" s="821" t="s">
        <v>594</v>
      </c>
      <c r="B536" s="822" t="s">
        <v>595</v>
      </c>
      <c r="C536" s="825" t="s">
        <v>619</v>
      </c>
      <c r="D536" s="839" t="s">
        <v>620</v>
      </c>
      <c r="E536" s="825" t="s">
        <v>4717</v>
      </c>
      <c r="F536" s="839" t="s">
        <v>4718</v>
      </c>
      <c r="G536" s="825" t="s">
        <v>4719</v>
      </c>
      <c r="H536" s="825" t="s">
        <v>4720</v>
      </c>
      <c r="I536" s="831">
        <v>9159.2900390625</v>
      </c>
      <c r="J536" s="831">
        <v>14</v>
      </c>
      <c r="K536" s="832">
        <v>128230.0595703125</v>
      </c>
    </row>
    <row r="537" spans="1:11" ht="14.45" customHeight="1" x14ac:dyDescent="0.2">
      <c r="A537" s="821" t="s">
        <v>594</v>
      </c>
      <c r="B537" s="822" t="s">
        <v>595</v>
      </c>
      <c r="C537" s="825" t="s">
        <v>619</v>
      </c>
      <c r="D537" s="839" t="s">
        <v>620</v>
      </c>
      <c r="E537" s="825" t="s">
        <v>4717</v>
      </c>
      <c r="F537" s="839" t="s">
        <v>4718</v>
      </c>
      <c r="G537" s="825" t="s">
        <v>4721</v>
      </c>
      <c r="H537" s="825" t="s">
        <v>4722</v>
      </c>
      <c r="I537" s="831">
        <v>13765.9599609375</v>
      </c>
      <c r="J537" s="831">
        <v>1</v>
      </c>
      <c r="K537" s="832">
        <v>13765.9599609375</v>
      </c>
    </row>
    <row r="538" spans="1:11" ht="14.45" customHeight="1" x14ac:dyDescent="0.2">
      <c r="A538" s="821" t="s">
        <v>594</v>
      </c>
      <c r="B538" s="822" t="s">
        <v>595</v>
      </c>
      <c r="C538" s="825" t="s">
        <v>619</v>
      </c>
      <c r="D538" s="839" t="s">
        <v>620</v>
      </c>
      <c r="E538" s="825" t="s">
        <v>4717</v>
      </c>
      <c r="F538" s="839" t="s">
        <v>4718</v>
      </c>
      <c r="G538" s="825" t="s">
        <v>4723</v>
      </c>
      <c r="H538" s="825" t="s">
        <v>4724</v>
      </c>
      <c r="I538" s="831">
        <v>8025.509765625</v>
      </c>
      <c r="J538" s="831">
        <v>1</v>
      </c>
      <c r="K538" s="832">
        <v>8025.509765625</v>
      </c>
    </row>
    <row r="539" spans="1:11" ht="14.45" customHeight="1" x14ac:dyDescent="0.2">
      <c r="A539" s="821" t="s">
        <v>594</v>
      </c>
      <c r="B539" s="822" t="s">
        <v>595</v>
      </c>
      <c r="C539" s="825" t="s">
        <v>619</v>
      </c>
      <c r="D539" s="839" t="s">
        <v>620</v>
      </c>
      <c r="E539" s="825" t="s">
        <v>4717</v>
      </c>
      <c r="F539" s="839" t="s">
        <v>4718</v>
      </c>
      <c r="G539" s="825" t="s">
        <v>4725</v>
      </c>
      <c r="H539" s="825" t="s">
        <v>4726</v>
      </c>
      <c r="I539" s="831">
        <v>8449.400390625</v>
      </c>
      <c r="J539" s="831">
        <v>4</v>
      </c>
      <c r="K539" s="832">
        <v>33797.58984375</v>
      </c>
    </row>
    <row r="540" spans="1:11" ht="14.45" customHeight="1" x14ac:dyDescent="0.2">
      <c r="A540" s="821" t="s">
        <v>594</v>
      </c>
      <c r="B540" s="822" t="s">
        <v>595</v>
      </c>
      <c r="C540" s="825" t="s">
        <v>619</v>
      </c>
      <c r="D540" s="839" t="s">
        <v>620</v>
      </c>
      <c r="E540" s="825" t="s">
        <v>4717</v>
      </c>
      <c r="F540" s="839" t="s">
        <v>4718</v>
      </c>
      <c r="G540" s="825" t="s">
        <v>4727</v>
      </c>
      <c r="H540" s="825" t="s">
        <v>4728</v>
      </c>
      <c r="I540" s="831">
        <v>8025.509765625</v>
      </c>
      <c r="J540" s="831">
        <v>1</v>
      </c>
      <c r="K540" s="832">
        <v>8025.509765625</v>
      </c>
    </row>
    <row r="541" spans="1:11" ht="14.45" customHeight="1" x14ac:dyDescent="0.2">
      <c r="A541" s="821" t="s">
        <v>594</v>
      </c>
      <c r="B541" s="822" t="s">
        <v>595</v>
      </c>
      <c r="C541" s="825" t="s">
        <v>619</v>
      </c>
      <c r="D541" s="839" t="s">
        <v>620</v>
      </c>
      <c r="E541" s="825" t="s">
        <v>4717</v>
      </c>
      <c r="F541" s="839" t="s">
        <v>4718</v>
      </c>
      <c r="G541" s="825" t="s">
        <v>4729</v>
      </c>
      <c r="H541" s="825" t="s">
        <v>4730</v>
      </c>
      <c r="I541" s="831">
        <v>8025.509765625</v>
      </c>
      <c r="J541" s="831">
        <v>3</v>
      </c>
      <c r="K541" s="832">
        <v>24076.51953125</v>
      </c>
    </row>
    <row r="542" spans="1:11" ht="14.45" customHeight="1" x14ac:dyDescent="0.2">
      <c r="A542" s="821" t="s">
        <v>594</v>
      </c>
      <c r="B542" s="822" t="s">
        <v>595</v>
      </c>
      <c r="C542" s="825" t="s">
        <v>619</v>
      </c>
      <c r="D542" s="839" t="s">
        <v>620</v>
      </c>
      <c r="E542" s="825" t="s">
        <v>4717</v>
      </c>
      <c r="F542" s="839" t="s">
        <v>4718</v>
      </c>
      <c r="G542" s="825" t="s">
        <v>4731</v>
      </c>
      <c r="H542" s="825" t="s">
        <v>4732</v>
      </c>
      <c r="I542" s="831">
        <v>1229.0679687500001</v>
      </c>
      <c r="J542" s="831">
        <v>200</v>
      </c>
      <c r="K542" s="832">
        <v>245812.85546875</v>
      </c>
    </row>
    <row r="543" spans="1:11" ht="14.45" customHeight="1" x14ac:dyDescent="0.2">
      <c r="A543" s="821" t="s">
        <v>594</v>
      </c>
      <c r="B543" s="822" t="s">
        <v>595</v>
      </c>
      <c r="C543" s="825" t="s">
        <v>619</v>
      </c>
      <c r="D543" s="839" t="s">
        <v>620</v>
      </c>
      <c r="E543" s="825" t="s">
        <v>4717</v>
      </c>
      <c r="F543" s="839" t="s">
        <v>4718</v>
      </c>
      <c r="G543" s="825" t="s">
        <v>4733</v>
      </c>
      <c r="H543" s="825" t="s">
        <v>4734</v>
      </c>
      <c r="I543" s="831">
        <v>710.46002197265625</v>
      </c>
      <c r="J543" s="831">
        <v>48</v>
      </c>
      <c r="K543" s="832">
        <v>34102.111328125</v>
      </c>
    </row>
    <row r="544" spans="1:11" ht="14.45" customHeight="1" x14ac:dyDescent="0.2">
      <c r="A544" s="821" t="s">
        <v>594</v>
      </c>
      <c r="B544" s="822" t="s">
        <v>595</v>
      </c>
      <c r="C544" s="825" t="s">
        <v>619</v>
      </c>
      <c r="D544" s="839" t="s">
        <v>620</v>
      </c>
      <c r="E544" s="825" t="s">
        <v>4717</v>
      </c>
      <c r="F544" s="839" t="s">
        <v>4718</v>
      </c>
      <c r="G544" s="825" t="s">
        <v>4735</v>
      </c>
      <c r="H544" s="825" t="s">
        <v>4736</v>
      </c>
      <c r="I544" s="831">
        <v>710.44890001085071</v>
      </c>
      <c r="J544" s="831">
        <v>192</v>
      </c>
      <c r="K544" s="832">
        <v>136406.109375</v>
      </c>
    </row>
    <row r="545" spans="1:11" ht="14.45" customHeight="1" x14ac:dyDescent="0.2">
      <c r="A545" s="821" t="s">
        <v>594</v>
      </c>
      <c r="B545" s="822" t="s">
        <v>595</v>
      </c>
      <c r="C545" s="825" t="s">
        <v>619</v>
      </c>
      <c r="D545" s="839" t="s">
        <v>620</v>
      </c>
      <c r="E545" s="825" t="s">
        <v>4717</v>
      </c>
      <c r="F545" s="839" t="s">
        <v>4718</v>
      </c>
      <c r="G545" s="825" t="s">
        <v>4737</v>
      </c>
      <c r="H545" s="825" t="s">
        <v>4738</v>
      </c>
      <c r="I545" s="831">
        <v>44040</v>
      </c>
      <c r="J545" s="831">
        <v>1</v>
      </c>
      <c r="K545" s="832">
        <v>44040</v>
      </c>
    </row>
    <row r="546" spans="1:11" ht="14.45" customHeight="1" x14ac:dyDescent="0.2">
      <c r="A546" s="821" t="s">
        <v>594</v>
      </c>
      <c r="B546" s="822" t="s">
        <v>595</v>
      </c>
      <c r="C546" s="825" t="s">
        <v>619</v>
      </c>
      <c r="D546" s="839" t="s">
        <v>620</v>
      </c>
      <c r="E546" s="825" t="s">
        <v>4717</v>
      </c>
      <c r="F546" s="839" t="s">
        <v>4718</v>
      </c>
      <c r="G546" s="825" t="s">
        <v>4739</v>
      </c>
      <c r="H546" s="825" t="s">
        <v>4740</v>
      </c>
      <c r="I546" s="831">
        <v>44040</v>
      </c>
      <c r="J546" s="831">
        <v>1</v>
      </c>
      <c r="K546" s="832">
        <v>44040</v>
      </c>
    </row>
    <row r="547" spans="1:11" ht="14.45" customHeight="1" x14ac:dyDescent="0.2">
      <c r="A547" s="821" t="s">
        <v>594</v>
      </c>
      <c r="B547" s="822" t="s">
        <v>595</v>
      </c>
      <c r="C547" s="825" t="s">
        <v>619</v>
      </c>
      <c r="D547" s="839" t="s">
        <v>620</v>
      </c>
      <c r="E547" s="825" t="s">
        <v>4717</v>
      </c>
      <c r="F547" s="839" t="s">
        <v>4718</v>
      </c>
      <c r="G547" s="825" t="s">
        <v>4741</v>
      </c>
      <c r="H547" s="825" t="s">
        <v>4742</v>
      </c>
      <c r="I547" s="831">
        <v>34500</v>
      </c>
      <c r="J547" s="831">
        <v>1</v>
      </c>
      <c r="K547" s="832">
        <v>34500</v>
      </c>
    </row>
    <row r="548" spans="1:11" ht="14.45" customHeight="1" x14ac:dyDescent="0.2">
      <c r="A548" s="821" t="s">
        <v>594</v>
      </c>
      <c r="B548" s="822" t="s">
        <v>595</v>
      </c>
      <c r="C548" s="825" t="s">
        <v>619</v>
      </c>
      <c r="D548" s="839" t="s">
        <v>620</v>
      </c>
      <c r="E548" s="825" t="s">
        <v>4717</v>
      </c>
      <c r="F548" s="839" t="s">
        <v>4718</v>
      </c>
      <c r="G548" s="825" t="s">
        <v>4743</v>
      </c>
      <c r="H548" s="825" t="s">
        <v>4744</v>
      </c>
      <c r="I548" s="831">
        <v>34500</v>
      </c>
      <c r="J548" s="831">
        <v>1</v>
      </c>
      <c r="K548" s="832">
        <v>34500</v>
      </c>
    </row>
    <row r="549" spans="1:11" ht="14.45" customHeight="1" x14ac:dyDescent="0.2">
      <c r="A549" s="821" t="s">
        <v>594</v>
      </c>
      <c r="B549" s="822" t="s">
        <v>595</v>
      </c>
      <c r="C549" s="825" t="s">
        <v>619</v>
      </c>
      <c r="D549" s="839" t="s">
        <v>620</v>
      </c>
      <c r="E549" s="825" t="s">
        <v>4717</v>
      </c>
      <c r="F549" s="839" t="s">
        <v>4718</v>
      </c>
      <c r="G549" s="825" t="s">
        <v>4745</v>
      </c>
      <c r="H549" s="825" t="s">
        <v>4746</v>
      </c>
      <c r="I549" s="831">
        <v>15619.417236328125</v>
      </c>
      <c r="J549" s="831">
        <v>4</v>
      </c>
      <c r="K549" s="832">
        <v>62477.6689453125</v>
      </c>
    </row>
    <row r="550" spans="1:11" ht="14.45" customHeight="1" x14ac:dyDescent="0.2">
      <c r="A550" s="821" t="s">
        <v>594</v>
      </c>
      <c r="B550" s="822" t="s">
        <v>595</v>
      </c>
      <c r="C550" s="825" t="s">
        <v>619</v>
      </c>
      <c r="D550" s="839" t="s">
        <v>620</v>
      </c>
      <c r="E550" s="825" t="s">
        <v>4717</v>
      </c>
      <c r="F550" s="839" t="s">
        <v>4718</v>
      </c>
      <c r="G550" s="825" t="s">
        <v>4747</v>
      </c>
      <c r="H550" s="825" t="s">
        <v>4748</v>
      </c>
      <c r="I550" s="831">
        <v>15619.2998046875</v>
      </c>
      <c r="J550" s="831">
        <v>8</v>
      </c>
      <c r="K550" s="832">
        <v>124954.3984375</v>
      </c>
    </row>
    <row r="551" spans="1:11" ht="14.45" customHeight="1" x14ac:dyDescent="0.2">
      <c r="A551" s="821" t="s">
        <v>594</v>
      </c>
      <c r="B551" s="822" t="s">
        <v>595</v>
      </c>
      <c r="C551" s="825" t="s">
        <v>619</v>
      </c>
      <c r="D551" s="839" t="s">
        <v>620</v>
      </c>
      <c r="E551" s="825" t="s">
        <v>4717</v>
      </c>
      <c r="F551" s="839" t="s">
        <v>4718</v>
      </c>
      <c r="G551" s="825" t="s">
        <v>4749</v>
      </c>
      <c r="H551" s="825" t="s">
        <v>4750</v>
      </c>
      <c r="I551" s="831">
        <v>15619.75390625</v>
      </c>
      <c r="J551" s="831">
        <v>5</v>
      </c>
      <c r="K551" s="832">
        <v>78098.76953125</v>
      </c>
    </row>
    <row r="552" spans="1:11" ht="14.45" customHeight="1" x14ac:dyDescent="0.2">
      <c r="A552" s="821" t="s">
        <v>594</v>
      </c>
      <c r="B552" s="822" t="s">
        <v>595</v>
      </c>
      <c r="C552" s="825" t="s">
        <v>619</v>
      </c>
      <c r="D552" s="839" t="s">
        <v>620</v>
      </c>
      <c r="E552" s="825" t="s">
        <v>4717</v>
      </c>
      <c r="F552" s="839" t="s">
        <v>4718</v>
      </c>
      <c r="G552" s="825" t="s">
        <v>4751</v>
      </c>
      <c r="H552" s="825" t="s">
        <v>4752</v>
      </c>
      <c r="I552" s="831">
        <v>15800.76513671875</v>
      </c>
      <c r="J552" s="831">
        <v>2</v>
      </c>
      <c r="K552" s="832">
        <v>31601.5302734375</v>
      </c>
    </row>
    <row r="553" spans="1:11" ht="14.45" customHeight="1" x14ac:dyDescent="0.2">
      <c r="A553" s="821" t="s">
        <v>594</v>
      </c>
      <c r="B553" s="822" t="s">
        <v>595</v>
      </c>
      <c r="C553" s="825" t="s">
        <v>619</v>
      </c>
      <c r="D553" s="839" t="s">
        <v>620</v>
      </c>
      <c r="E553" s="825" t="s">
        <v>4717</v>
      </c>
      <c r="F553" s="839" t="s">
        <v>4718</v>
      </c>
      <c r="G553" s="825" t="s">
        <v>4753</v>
      </c>
      <c r="H553" s="825" t="s">
        <v>4754</v>
      </c>
      <c r="I553" s="831">
        <v>15800.97998046875</v>
      </c>
      <c r="J553" s="831">
        <v>16</v>
      </c>
      <c r="K553" s="832">
        <v>252815.6796875</v>
      </c>
    </row>
    <row r="554" spans="1:11" ht="14.45" customHeight="1" x14ac:dyDescent="0.2">
      <c r="A554" s="821" t="s">
        <v>594</v>
      </c>
      <c r="B554" s="822" t="s">
        <v>595</v>
      </c>
      <c r="C554" s="825" t="s">
        <v>619</v>
      </c>
      <c r="D554" s="839" t="s">
        <v>620</v>
      </c>
      <c r="E554" s="825" t="s">
        <v>4717</v>
      </c>
      <c r="F554" s="839" t="s">
        <v>4718</v>
      </c>
      <c r="G554" s="825" t="s">
        <v>4755</v>
      </c>
      <c r="H554" s="825" t="s">
        <v>4756</v>
      </c>
      <c r="I554" s="831">
        <v>15800.957170758929</v>
      </c>
      <c r="J554" s="831">
        <v>7</v>
      </c>
      <c r="K554" s="832">
        <v>110606.7001953125</v>
      </c>
    </row>
    <row r="555" spans="1:11" ht="14.45" customHeight="1" x14ac:dyDescent="0.2">
      <c r="A555" s="821" t="s">
        <v>594</v>
      </c>
      <c r="B555" s="822" t="s">
        <v>595</v>
      </c>
      <c r="C555" s="825" t="s">
        <v>619</v>
      </c>
      <c r="D555" s="839" t="s">
        <v>620</v>
      </c>
      <c r="E555" s="825" t="s">
        <v>4717</v>
      </c>
      <c r="F555" s="839" t="s">
        <v>4718</v>
      </c>
      <c r="G555" s="825" t="s">
        <v>4757</v>
      </c>
      <c r="H555" s="825" t="s">
        <v>4758</v>
      </c>
      <c r="I555" s="831">
        <v>15801</v>
      </c>
      <c r="J555" s="831">
        <v>2</v>
      </c>
      <c r="K555" s="832">
        <v>31602</v>
      </c>
    </row>
    <row r="556" spans="1:11" ht="14.45" customHeight="1" x14ac:dyDescent="0.2">
      <c r="A556" s="821" t="s">
        <v>594</v>
      </c>
      <c r="B556" s="822" t="s">
        <v>595</v>
      </c>
      <c r="C556" s="825" t="s">
        <v>619</v>
      </c>
      <c r="D556" s="839" t="s">
        <v>620</v>
      </c>
      <c r="E556" s="825" t="s">
        <v>4717</v>
      </c>
      <c r="F556" s="839" t="s">
        <v>4718</v>
      </c>
      <c r="G556" s="825" t="s">
        <v>4759</v>
      </c>
      <c r="H556" s="825" t="s">
        <v>4760</v>
      </c>
      <c r="I556" s="831">
        <v>15801</v>
      </c>
      <c r="J556" s="831">
        <v>5</v>
      </c>
      <c r="K556" s="832">
        <v>79005</v>
      </c>
    </row>
    <row r="557" spans="1:11" ht="14.45" customHeight="1" x14ac:dyDescent="0.2">
      <c r="A557" s="821" t="s">
        <v>594</v>
      </c>
      <c r="B557" s="822" t="s">
        <v>595</v>
      </c>
      <c r="C557" s="825" t="s">
        <v>619</v>
      </c>
      <c r="D557" s="839" t="s">
        <v>620</v>
      </c>
      <c r="E557" s="825" t="s">
        <v>4717</v>
      </c>
      <c r="F557" s="839" t="s">
        <v>4718</v>
      </c>
      <c r="G557" s="825" t="s">
        <v>4761</v>
      </c>
      <c r="H557" s="825" t="s">
        <v>4762</v>
      </c>
      <c r="I557" s="831">
        <v>15801</v>
      </c>
      <c r="J557" s="831">
        <v>1</v>
      </c>
      <c r="K557" s="832">
        <v>15801</v>
      </c>
    </row>
    <row r="558" spans="1:11" ht="14.45" customHeight="1" x14ac:dyDescent="0.2">
      <c r="A558" s="821" t="s">
        <v>594</v>
      </c>
      <c r="B558" s="822" t="s">
        <v>595</v>
      </c>
      <c r="C558" s="825" t="s">
        <v>619</v>
      </c>
      <c r="D558" s="839" t="s">
        <v>620</v>
      </c>
      <c r="E558" s="825" t="s">
        <v>4717</v>
      </c>
      <c r="F558" s="839" t="s">
        <v>4718</v>
      </c>
      <c r="G558" s="825" t="s">
        <v>4763</v>
      </c>
      <c r="H558" s="825" t="s">
        <v>4764</v>
      </c>
      <c r="I558" s="831">
        <v>1122.2900390625</v>
      </c>
      <c r="J558" s="831">
        <v>7</v>
      </c>
      <c r="K558" s="832">
        <v>7856</v>
      </c>
    </row>
    <row r="559" spans="1:11" ht="14.45" customHeight="1" x14ac:dyDescent="0.2">
      <c r="A559" s="821" t="s">
        <v>594</v>
      </c>
      <c r="B559" s="822" t="s">
        <v>595</v>
      </c>
      <c r="C559" s="825" t="s">
        <v>619</v>
      </c>
      <c r="D559" s="839" t="s">
        <v>620</v>
      </c>
      <c r="E559" s="825" t="s">
        <v>4717</v>
      </c>
      <c r="F559" s="839" t="s">
        <v>4718</v>
      </c>
      <c r="G559" s="825" t="s">
        <v>4765</v>
      </c>
      <c r="H559" s="825" t="s">
        <v>4766</v>
      </c>
      <c r="I559" s="831">
        <v>1122.2860351562499</v>
      </c>
      <c r="J559" s="831">
        <v>58</v>
      </c>
      <c r="K559" s="832">
        <v>65092.509765625</v>
      </c>
    </row>
    <row r="560" spans="1:11" ht="14.45" customHeight="1" x14ac:dyDescent="0.2">
      <c r="A560" s="821" t="s">
        <v>594</v>
      </c>
      <c r="B560" s="822" t="s">
        <v>595</v>
      </c>
      <c r="C560" s="825" t="s">
        <v>619</v>
      </c>
      <c r="D560" s="839" t="s">
        <v>620</v>
      </c>
      <c r="E560" s="825" t="s">
        <v>4717</v>
      </c>
      <c r="F560" s="839" t="s">
        <v>4718</v>
      </c>
      <c r="G560" s="825" t="s">
        <v>4767</v>
      </c>
      <c r="H560" s="825" t="s">
        <v>4768</v>
      </c>
      <c r="I560" s="831">
        <v>1122.2900390625</v>
      </c>
      <c r="J560" s="831">
        <v>83</v>
      </c>
      <c r="K560" s="832">
        <v>93149.6708984375</v>
      </c>
    </row>
    <row r="561" spans="1:11" ht="14.45" customHeight="1" x14ac:dyDescent="0.2">
      <c r="A561" s="821" t="s">
        <v>594</v>
      </c>
      <c r="B561" s="822" t="s">
        <v>595</v>
      </c>
      <c r="C561" s="825" t="s">
        <v>619</v>
      </c>
      <c r="D561" s="839" t="s">
        <v>620</v>
      </c>
      <c r="E561" s="825" t="s">
        <v>4717</v>
      </c>
      <c r="F561" s="839" t="s">
        <v>4718</v>
      </c>
      <c r="G561" s="825" t="s">
        <v>4769</v>
      </c>
      <c r="H561" s="825" t="s">
        <v>4770</v>
      </c>
      <c r="I561" s="831">
        <v>1122.2900390625</v>
      </c>
      <c r="J561" s="831">
        <v>81</v>
      </c>
      <c r="K561" s="832">
        <v>90905.10009765625</v>
      </c>
    </row>
    <row r="562" spans="1:11" ht="14.45" customHeight="1" x14ac:dyDescent="0.2">
      <c r="A562" s="821" t="s">
        <v>594</v>
      </c>
      <c r="B562" s="822" t="s">
        <v>595</v>
      </c>
      <c r="C562" s="825" t="s">
        <v>619</v>
      </c>
      <c r="D562" s="839" t="s">
        <v>620</v>
      </c>
      <c r="E562" s="825" t="s">
        <v>4717</v>
      </c>
      <c r="F562" s="839" t="s">
        <v>4718</v>
      </c>
      <c r="G562" s="825" t="s">
        <v>4771</v>
      </c>
      <c r="H562" s="825" t="s">
        <v>4772</v>
      </c>
      <c r="I562" s="831">
        <v>44040</v>
      </c>
      <c r="J562" s="831">
        <v>2</v>
      </c>
      <c r="K562" s="832">
        <v>88080</v>
      </c>
    </row>
    <row r="563" spans="1:11" ht="14.45" customHeight="1" x14ac:dyDescent="0.2">
      <c r="A563" s="821" t="s">
        <v>594</v>
      </c>
      <c r="B563" s="822" t="s">
        <v>595</v>
      </c>
      <c r="C563" s="825" t="s">
        <v>619</v>
      </c>
      <c r="D563" s="839" t="s">
        <v>620</v>
      </c>
      <c r="E563" s="825" t="s">
        <v>4773</v>
      </c>
      <c r="F563" s="839" t="s">
        <v>4774</v>
      </c>
      <c r="G563" s="825" t="s">
        <v>4775</v>
      </c>
      <c r="H563" s="825" t="s">
        <v>4776</v>
      </c>
      <c r="I563" s="831">
        <v>41371.73046875</v>
      </c>
      <c r="J563" s="831">
        <v>2</v>
      </c>
      <c r="K563" s="832">
        <v>82743.4609375</v>
      </c>
    </row>
    <row r="564" spans="1:11" ht="14.45" customHeight="1" x14ac:dyDescent="0.2">
      <c r="A564" s="821" t="s">
        <v>594</v>
      </c>
      <c r="B564" s="822" t="s">
        <v>595</v>
      </c>
      <c r="C564" s="825" t="s">
        <v>619</v>
      </c>
      <c r="D564" s="839" t="s">
        <v>620</v>
      </c>
      <c r="E564" s="825" t="s">
        <v>4773</v>
      </c>
      <c r="F564" s="839" t="s">
        <v>4774</v>
      </c>
      <c r="G564" s="825" t="s">
        <v>4777</v>
      </c>
      <c r="H564" s="825" t="s">
        <v>4778</v>
      </c>
      <c r="I564" s="831">
        <v>41371.732031250001</v>
      </c>
      <c r="J564" s="831">
        <v>5</v>
      </c>
      <c r="K564" s="832">
        <v>206858.66015625</v>
      </c>
    </row>
    <row r="565" spans="1:11" ht="14.45" customHeight="1" x14ac:dyDescent="0.2">
      <c r="A565" s="821" t="s">
        <v>594</v>
      </c>
      <c r="B565" s="822" t="s">
        <v>595</v>
      </c>
      <c r="C565" s="825" t="s">
        <v>619</v>
      </c>
      <c r="D565" s="839" t="s">
        <v>620</v>
      </c>
      <c r="E565" s="825" t="s">
        <v>4773</v>
      </c>
      <c r="F565" s="839" t="s">
        <v>4774</v>
      </c>
      <c r="G565" s="825" t="s">
        <v>4779</v>
      </c>
      <c r="H565" s="825" t="s">
        <v>4780</v>
      </c>
      <c r="I565" s="831">
        <v>41371.73046875</v>
      </c>
      <c r="J565" s="831">
        <v>1</v>
      </c>
      <c r="K565" s="832">
        <v>41371.73046875</v>
      </c>
    </row>
    <row r="566" spans="1:11" ht="14.45" customHeight="1" x14ac:dyDescent="0.2">
      <c r="A566" s="821" t="s">
        <v>594</v>
      </c>
      <c r="B566" s="822" t="s">
        <v>595</v>
      </c>
      <c r="C566" s="825" t="s">
        <v>619</v>
      </c>
      <c r="D566" s="839" t="s">
        <v>620</v>
      </c>
      <c r="E566" s="825" t="s">
        <v>4773</v>
      </c>
      <c r="F566" s="839" t="s">
        <v>4774</v>
      </c>
      <c r="G566" s="825" t="s">
        <v>4781</v>
      </c>
      <c r="H566" s="825" t="s">
        <v>4782</v>
      </c>
      <c r="I566" s="831">
        <v>28175</v>
      </c>
      <c r="J566" s="831">
        <v>1</v>
      </c>
      <c r="K566" s="832">
        <v>28175</v>
      </c>
    </row>
    <row r="567" spans="1:11" ht="14.45" customHeight="1" x14ac:dyDescent="0.2">
      <c r="A567" s="821" t="s">
        <v>594</v>
      </c>
      <c r="B567" s="822" t="s">
        <v>595</v>
      </c>
      <c r="C567" s="825" t="s">
        <v>619</v>
      </c>
      <c r="D567" s="839" t="s">
        <v>620</v>
      </c>
      <c r="E567" s="825" t="s">
        <v>4773</v>
      </c>
      <c r="F567" s="839" t="s">
        <v>4774</v>
      </c>
      <c r="G567" s="825" t="s">
        <v>4783</v>
      </c>
      <c r="H567" s="825" t="s">
        <v>4784</v>
      </c>
      <c r="I567" s="831">
        <v>41055</v>
      </c>
      <c r="J567" s="831">
        <v>1</v>
      </c>
      <c r="K567" s="832">
        <v>41055</v>
      </c>
    </row>
    <row r="568" spans="1:11" ht="14.45" customHeight="1" x14ac:dyDescent="0.2">
      <c r="A568" s="821" t="s">
        <v>594</v>
      </c>
      <c r="B568" s="822" t="s">
        <v>595</v>
      </c>
      <c r="C568" s="825" t="s">
        <v>619</v>
      </c>
      <c r="D568" s="839" t="s">
        <v>620</v>
      </c>
      <c r="E568" s="825" t="s">
        <v>4773</v>
      </c>
      <c r="F568" s="839" t="s">
        <v>4774</v>
      </c>
      <c r="G568" s="825" t="s">
        <v>4785</v>
      </c>
      <c r="H568" s="825" t="s">
        <v>4786</v>
      </c>
      <c r="I568" s="831">
        <v>9917.599609375</v>
      </c>
      <c r="J568" s="831">
        <v>6</v>
      </c>
      <c r="K568" s="832">
        <v>59505.59765625</v>
      </c>
    </row>
    <row r="569" spans="1:11" ht="14.45" customHeight="1" x14ac:dyDescent="0.2">
      <c r="A569" s="821" t="s">
        <v>594</v>
      </c>
      <c r="B569" s="822" t="s">
        <v>595</v>
      </c>
      <c r="C569" s="825" t="s">
        <v>619</v>
      </c>
      <c r="D569" s="839" t="s">
        <v>620</v>
      </c>
      <c r="E569" s="825" t="s">
        <v>4773</v>
      </c>
      <c r="F569" s="839" t="s">
        <v>4774</v>
      </c>
      <c r="G569" s="825" t="s">
        <v>4787</v>
      </c>
      <c r="H569" s="825" t="s">
        <v>4788</v>
      </c>
      <c r="I569" s="831">
        <v>9891.150390625</v>
      </c>
      <c r="J569" s="831">
        <v>4</v>
      </c>
      <c r="K569" s="832">
        <v>39564.6015625</v>
      </c>
    </row>
    <row r="570" spans="1:11" ht="14.45" customHeight="1" x14ac:dyDescent="0.2">
      <c r="A570" s="821" t="s">
        <v>594</v>
      </c>
      <c r="B570" s="822" t="s">
        <v>595</v>
      </c>
      <c r="C570" s="825" t="s">
        <v>619</v>
      </c>
      <c r="D570" s="839" t="s">
        <v>620</v>
      </c>
      <c r="E570" s="825" t="s">
        <v>4773</v>
      </c>
      <c r="F570" s="839" t="s">
        <v>4774</v>
      </c>
      <c r="G570" s="825" t="s">
        <v>4789</v>
      </c>
      <c r="H570" s="825" t="s">
        <v>4790</v>
      </c>
      <c r="I570" s="831">
        <v>9850.900390625</v>
      </c>
      <c r="J570" s="831">
        <v>4</v>
      </c>
      <c r="K570" s="832">
        <v>39403.6015625</v>
      </c>
    </row>
    <row r="571" spans="1:11" ht="14.45" customHeight="1" x14ac:dyDescent="0.2">
      <c r="A571" s="821" t="s">
        <v>594</v>
      </c>
      <c r="B571" s="822" t="s">
        <v>595</v>
      </c>
      <c r="C571" s="825" t="s">
        <v>619</v>
      </c>
      <c r="D571" s="839" t="s">
        <v>620</v>
      </c>
      <c r="E571" s="825" t="s">
        <v>4773</v>
      </c>
      <c r="F571" s="839" t="s">
        <v>4774</v>
      </c>
      <c r="G571" s="825" t="s">
        <v>4791</v>
      </c>
      <c r="H571" s="825" t="s">
        <v>4792</v>
      </c>
      <c r="I571" s="831">
        <v>6989.7001953125</v>
      </c>
      <c r="J571" s="831">
        <v>9</v>
      </c>
      <c r="K571" s="832">
        <v>62907.3017578125</v>
      </c>
    </row>
    <row r="572" spans="1:11" ht="14.45" customHeight="1" x14ac:dyDescent="0.2">
      <c r="A572" s="821" t="s">
        <v>594</v>
      </c>
      <c r="B572" s="822" t="s">
        <v>595</v>
      </c>
      <c r="C572" s="825" t="s">
        <v>619</v>
      </c>
      <c r="D572" s="839" t="s">
        <v>620</v>
      </c>
      <c r="E572" s="825" t="s">
        <v>4773</v>
      </c>
      <c r="F572" s="839" t="s">
        <v>4774</v>
      </c>
      <c r="G572" s="825" t="s">
        <v>4793</v>
      </c>
      <c r="H572" s="825" t="s">
        <v>4794</v>
      </c>
      <c r="I572" s="831">
        <v>291200</v>
      </c>
      <c r="J572" s="831">
        <v>1</v>
      </c>
      <c r="K572" s="832">
        <v>291200</v>
      </c>
    </row>
    <row r="573" spans="1:11" ht="14.45" customHeight="1" x14ac:dyDescent="0.2">
      <c r="A573" s="821" t="s">
        <v>594</v>
      </c>
      <c r="B573" s="822" t="s">
        <v>595</v>
      </c>
      <c r="C573" s="825" t="s">
        <v>619</v>
      </c>
      <c r="D573" s="839" t="s">
        <v>620</v>
      </c>
      <c r="E573" s="825" t="s">
        <v>4773</v>
      </c>
      <c r="F573" s="839" t="s">
        <v>4774</v>
      </c>
      <c r="G573" s="825" t="s">
        <v>4795</v>
      </c>
      <c r="H573" s="825" t="s">
        <v>4796</v>
      </c>
      <c r="I573" s="831">
        <v>64.801002502441406</v>
      </c>
      <c r="J573" s="831">
        <v>480</v>
      </c>
      <c r="K573" s="832">
        <v>31105.31982421875</v>
      </c>
    </row>
    <row r="574" spans="1:11" ht="14.45" customHeight="1" x14ac:dyDescent="0.2">
      <c r="A574" s="821" t="s">
        <v>594</v>
      </c>
      <c r="B574" s="822" t="s">
        <v>595</v>
      </c>
      <c r="C574" s="825" t="s">
        <v>619</v>
      </c>
      <c r="D574" s="839" t="s">
        <v>620</v>
      </c>
      <c r="E574" s="825" t="s">
        <v>4773</v>
      </c>
      <c r="F574" s="839" t="s">
        <v>4774</v>
      </c>
      <c r="G574" s="825" t="s">
        <v>4797</v>
      </c>
      <c r="H574" s="825" t="s">
        <v>4798</v>
      </c>
      <c r="I574" s="831">
        <v>1725</v>
      </c>
      <c r="J574" s="831">
        <v>10</v>
      </c>
      <c r="K574" s="832">
        <v>17250</v>
      </c>
    </row>
    <row r="575" spans="1:11" ht="14.45" customHeight="1" x14ac:dyDescent="0.2">
      <c r="A575" s="821" t="s">
        <v>594</v>
      </c>
      <c r="B575" s="822" t="s">
        <v>595</v>
      </c>
      <c r="C575" s="825" t="s">
        <v>619</v>
      </c>
      <c r="D575" s="839" t="s">
        <v>620</v>
      </c>
      <c r="E575" s="825" t="s">
        <v>4773</v>
      </c>
      <c r="F575" s="839" t="s">
        <v>4774</v>
      </c>
      <c r="G575" s="825" t="s">
        <v>4799</v>
      </c>
      <c r="H575" s="825" t="s">
        <v>4800</v>
      </c>
      <c r="I575" s="831">
        <v>7940</v>
      </c>
      <c r="J575" s="831">
        <v>5</v>
      </c>
      <c r="K575" s="832">
        <v>39700</v>
      </c>
    </row>
    <row r="576" spans="1:11" ht="14.45" customHeight="1" x14ac:dyDescent="0.2">
      <c r="A576" s="821" t="s">
        <v>594</v>
      </c>
      <c r="B576" s="822" t="s">
        <v>595</v>
      </c>
      <c r="C576" s="825" t="s">
        <v>619</v>
      </c>
      <c r="D576" s="839" t="s">
        <v>620</v>
      </c>
      <c r="E576" s="825" t="s">
        <v>3935</v>
      </c>
      <c r="F576" s="839" t="s">
        <v>3936</v>
      </c>
      <c r="G576" s="825" t="s">
        <v>4311</v>
      </c>
      <c r="H576" s="825" t="s">
        <v>4312</v>
      </c>
      <c r="I576" s="831">
        <v>5445</v>
      </c>
      <c r="J576" s="831">
        <v>3</v>
      </c>
      <c r="K576" s="832">
        <v>16335</v>
      </c>
    </row>
    <row r="577" spans="1:11" ht="14.45" customHeight="1" x14ac:dyDescent="0.2">
      <c r="A577" s="821" t="s">
        <v>594</v>
      </c>
      <c r="B577" s="822" t="s">
        <v>595</v>
      </c>
      <c r="C577" s="825" t="s">
        <v>619</v>
      </c>
      <c r="D577" s="839" t="s">
        <v>620</v>
      </c>
      <c r="E577" s="825" t="s">
        <v>3935</v>
      </c>
      <c r="F577" s="839" t="s">
        <v>3936</v>
      </c>
      <c r="G577" s="825" t="s">
        <v>4313</v>
      </c>
      <c r="H577" s="825" t="s">
        <v>4314</v>
      </c>
      <c r="I577" s="831">
        <v>5445</v>
      </c>
      <c r="J577" s="831">
        <v>4</v>
      </c>
      <c r="K577" s="832">
        <v>21780</v>
      </c>
    </row>
    <row r="578" spans="1:11" ht="14.45" customHeight="1" x14ac:dyDescent="0.2">
      <c r="A578" s="821" t="s">
        <v>594</v>
      </c>
      <c r="B578" s="822" t="s">
        <v>595</v>
      </c>
      <c r="C578" s="825" t="s">
        <v>619</v>
      </c>
      <c r="D578" s="839" t="s">
        <v>620</v>
      </c>
      <c r="E578" s="825" t="s">
        <v>3935</v>
      </c>
      <c r="F578" s="839" t="s">
        <v>3936</v>
      </c>
      <c r="G578" s="825" t="s">
        <v>4315</v>
      </c>
      <c r="H578" s="825" t="s">
        <v>4316</v>
      </c>
      <c r="I578" s="831">
        <v>5445</v>
      </c>
      <c r="J578" s="831">
        <v>4</v>
      </c>
      <c r="K578" s="832">
        <v>21780</v>
      </c>
    </row>
    <row r="579" spans="1:11" ht="14.45" customHeight="1" x14ac:dyDescent="0.2">
      <c r="A579" s="821" t="s">
        <v>594</v>
      </c>
      <c r="B579" s="822" t="s">
        <v>595</v>
      </c>
      <c r="C579" s="825" t="s">
        <v>619</v>
      </c>
      <c r="D579" s="839" t="s">
        <v>620</v>
      </c>
      <c r="E579" s="825" t="s">
        <v>3935</v>
      </c>
      <c r="F579" s="839" t="s">
        <v>3936</v>
      </c>
      <c r="G579" s="825" t="s">
        <v>4317</v>
      </c>
      <c r="H579" s="825" t="s">
        <v>4318</v>
      </c>
      <c r="I579" s="831">
        <v>5445</v>
      </c>
      <c r="J579" s="831">
        <v>2</v>
      </c>
      <c r="K579" s="832">
        <v>10890</v>
      </c>
    </row>
    <row r="580" spans="1:11" ht="14.45" customHeight="1" x14ac:dyDescent="0.2">
      <c r="A580" s="821" t="s">
        <v>594</v>
      </c>
      <c r="B580" s="822" t="s">
        <v>595</v>
      </c>
      <c r="C580" s="825" t="s">
        <v>619</v>
      </c>
      <c r="D580" s="839" t="s">
        <v>620</v>
      </c>
      <c r="E580" s="825" t="s">
        <v>3935</v>
      </c>
      <c r="F580" s="839" t="s">
        <v>3936</v>
      </c>
      <c r="G580" s="825" t="s">
        <v>3941</v>
      </c>
      <c r="H580" s="825" t="s">
        <v>3942</v>
      </c>
      <c r="I580" s="831">
        <v>164.55999755859375</v>
      </c>
      <c r="J580" s="831">
        <v>10</v>
      </c>
      <c r="K580" s="832">
        <v>1645.5999755859375</v>
      </c>
    </row>
    <row r="581" spans="1:11" ht="14.45" customHeight="1" x14ac:dyDescent="0.2">
      <c r="A581" s="821" t="s">
        <v>594</v>
      </c>
      <c r="B581" s="822" t="s">
        <v>595</v>
      </c>
      <c r="C581" s="825" t="s">
        <v>619</v>
      </c>
      <c r="D581" s="839" t="s">
        <v>620</v>
      </c>
      <c r="E581" s="825" t="s">
        <v>3935</v>
      </c>
      <c r="F581" s="839" t="s">
        <v>3936</v>
      </c>
      <c r="G581" s="825" t="s">
        <v>4323</v>
      </c>
      <c r="H581" s="825" t="s">
        <v>4324</v>
      </c>
      <c r="I581" s="831">
        <v>3035.31005859375</v>
      </c>
      <c r="J581" s="831">
        <v>7</v>
      </c>
      <c r="K581" s="832">
        <v>21247.17041015625</v>
      </c>
    </row>
    <row r="582" spans="1:11" ht="14.45" customHeight="1" x14ac:dyDescent="0.2">
      <c r="A582" s="821" t="s">
        <v>594</v>
      </c>
      <c r="B582" s="822" t="s">
        <v>595</v>
      </c>
      <c r="C582" s="825" t="s">
        <v>619</v>
      </c>
      <c r="D582" s="839" t="s">
        <v>620</v>
      </c>
      <c r="E582" s="825" t="s">
        <v>3935</v>
      </c>
      <c r="F582" s="839" t="s">
        <v>3936</v>
      </c>
      <c r="G582" s="825" t="s">
        <v>4325</v>
      </c>
      <c r="H582" s="825" t="s">
        <v>4326</v>
      </c>
      <c r="I582" s="831">
        <v>3035.31005859375</v>
      </c>
      <c r="J582" s="831">
        <v>5</v>
      </c>
      <c r="K582" s="832">
        <v>15176.55029296875</v>
      </c>
    </row>
    <row r="583" spans="1:11" ht="14.45" customHeight="1" x14ac:dyDescent="0.2">
      <c r="A583" s="821" t="s">
        <v>594</v>
      </c>
      <c r="B583" s="822" t="s">
        <v>595</v>
      </c>
      <c r="C583" s="825" t="s">
        <v>619</v>
      </c>
      <c r="D583" s="839" t="s">
        <v>620</v>
      </c>
      <c r="E583" s="825" t="s">
        <v>3935</v>
      </c>
      <c r="F583" s="839" t="s">
        <v>3936</v>
      </c>
      <c r="G583" s="825" t="s">
        <v>4343</v>
      </c>
      <c r="H583" s="825" t="s">
        <v>4344</v>
      </c>
      <c r="I583" s="831">
        <v>3130.75</v>
      </c>
      <c r="J583" s="831">
        <v>4</v>
      </c>
      <c r="K583" s="832">
        <v>12523</v>
      </c>
    </row>
    <row r="584" spans="1:11" ht="14.45" customHeight="1" x14ac:dyDescent="0.2">
      <c r="A584" s="821" t="s">
        <v>594</v>
      </c>
      <c r="B584" s="822" t="s">
        <v>595</v>
      </c>
      <c r="C584" s="825" t="s">
        <v>619</v>
      </c>
      <c r="D584" s="839" t="s">
        <v>620</v>
      </c>
      <c r="E584" s="825" t="s">
        <v>3935</v>
      </c>
      <c r="F584" s="839" t="s">
        <v>3936</v>
      </c>
      <c r="G584" s="825" t="s">
        <v>4345</v>
      </c>
      <c r="H584" s="825" t="s">
        <v>4346</v>
      </c>
      <c r="I584" s="831">
        <v>213.35000610351563</v>
      </c>
      <c r="J584" s="831">
        <v>15</v>
      </c>
      <c r="K584" s="832">
        <v>3200.1999816894531</v>
      </c>
    </row>
    <row r="585" spans="1:11" ht="14.45" customHeight="1" x14ac:dyDescent="0.2">
      <c r="A585" s="821" t="s">
        <v>594</v>
      </c>
      <c r="B585" s="822" t="s">
        <v>595</v>
      </c>
      <c r="C585" s="825" t="s">
        <v>619</v>
      </c>
      <c r="D585" s="839" t="s">
        <v>620</v>
      </c>
      <c r="E585" s="825" t="s">
        <v>3935</v>
      </c>
      <c r="F585" s="839" t="s">
        <v>3936</v>
      </c>
      <c r="G585" s="825" t="s">
        <v>4347</v>
      </c>
      <c r="H585" s="825" t="s">
        <v>4348</v>
      </c>
      <c r="I585" s="831">
        <v>2722.5005696614585</v>
      </c>
      <c r="J585" s="831">
        <v>17</v>
      </c>
      <c r="K585" s="832">
        <v>46282.509765625</v>
      </c>
    </row>
    <row r="586" spans="1:11" ht="14.45" customHeight="1" x14ac:dyDescent="0.2">
      <c r="A586" s="821" t="s">
        <v>594</v>
      </c>
      <c r="B586" s="822" t="s">
        <v>595</v>
      </c>
      <c r="C586" s="825" t="s">
        <v>619</v>
      </c>
      <c r="D586" s="839" t="s">
        <v>620</v>
      </c>
      <c r="E586" s="825" t="s">
        <v>3949</v>
      </c>
      <c r="F586" s="839" t="s">
        <v>3950</v>
      </c>
      <c r="G586" s="825" t="s">
        <v>4801</v>
      </c>
      <c r="H586" s="825" t="s">
        <v>4802</v>
      </c>
      <c r="I586" s="831">
        <v>41.169998168945313</v>
      </c>
      <c r="J586" s="831">
        <v>10</v>
      </c>
      <c r="K586" s="832">
        <v>411.70001220703125</v>
      </c>
    </row>
    <row r="587" spans="1:11" ht="14.45" customHeight="1" x14ac:dyDescent="0.2">
      <c r="A587" s="821" t="s">
        <v>594</v>
      </c>
      <c r="B587" s="822" t="s">
        <v>595</v>
      </c>
      <c r="C587" s="825" t="s">
        <v>619</v>
      </c>
      <c r="D587" s="839" t="s">
        <v>620</v>
      </c>
      <c r="E587" s="825" t="s">
        <v>3949</v>
      </c>
      <c r="F587" s="839" t="s">
        <v>3950</v>
      </c>
      <c r="G587" s="825" t="s">
        <v>4803</v>
      </c>
      <c r="H587" s="825" t="s">
        <v>4804</v>
      </c>
      <c r="I587" s="831">
        <v>65.199996948242188</v>
      </c>
      <c r="J587" s="831">
        <v>110</v>
      </c>
      <c r="K587" s="832">
        <v>7171.9500122070313</v>
      </c>
    </row>
    <row r="588" spans="1:11" ht="14.45" customHeight="1" x14ac:dyDescent="0.2">
      <c r="A588" s="821" t="s">
        <v>594</v>
      </c>
      <c r="B588" s="822" t="s">
        <v>595</v>
      </c>
      <c r="C588" s="825" t="s">
        <v>619</v>
      </c>
      <c r="D588" s="839" t="s">
        <v>620</v>
      </c>
      <c r="E588" s="825" t="s">
        <v>3949</v>
      </c>
      <c r="F588" s="839" t="s">
        <v>3950</v>
      </c>
      <c r="G588" s="825" t="s">
        <v>4801</v>
      </c>
      <c r="H588" s="825" t="s">
        <v>4805</v>
      </c>
      <c r="I588" s="831">
        <v>41.169998168945313</v>
      </c>
      <c r="J588" s="831">
        <v>100</v>
      </c>
      <c r="K588" s="832">
        <v>4117.0000610351563</v>
      </c>
    </row>
    <row r="589" spans="1:11" ht="14.45" customHeight="1" x14ac:dyDescent="0.2">
      <c r="A589" s="821" t="s">
        <v>594</v>
      </c>
      <c r="B589" s="822" t="s">
        <v>595</v>
      </c>
      <c r="C589" s="825" t="s">
        <v>619</v>
      </c>
      <c r="D589" s="839" t="s">
        <v>620</v>
      </c>
      <c r="E589" s="825" t="s">
        <v>3949</v>
      </c>
      <c r="F589" s="839" t="s">
        <v>3950</v>
      </c>
      <c r="G589" s="825" t="s">
        <v>3953</v>
      </c>
      <c r="H589" s="825" t="s">
        <v>3954</v>
      </c>
      <c r="I589" s="831">
        <v>1252.3499755859375</v>
      </c>
      <c r="J589" s="831">
        <v>1</v>
      </c>
      <c r="K589" s="832">
        <v>1252.3499755859375</v>
      </c>
    </row>
    <row r="590" spans="1:11" ht="14.45" customHeight="1" x14ac:dyDescent="0.2">
      <c r="A590" s="821" t="s">
        <v>594</v>
      </c>
      <c r="B590" s="822" t="s">
        <v>595</v>
      </c>
      <c r="C590" s="825" t="s">
        <v>619</v>
      </c>
      <c r="D590" s="839" t="s">
        <v>620</v>
      </c>
      <c r="E590" s="825" t="s">
        <v>3949</v>
      </c>
      <c r="F590" s="839" t="s">
        <v>3950</v>
      </c>
      <c r="G590" s="825" t="s">
        <v>3959</v>
      </c>
      <c r="H590" s="825" t="s">
        <v>3960</v>
      </c>
      <c r="I590" s="831">
        <v>1150</v>
      </c>
      <c r="J590" s="831">
        <v>5</v>
      </c>
      <c r="K590" s="832">
        <v>5750</v>
      </c>
    </row>
    <row r="591" spans="1:11" ht="14.45" customHeight="1" x14ac:dyDescent="0.2">
      <c r="A591" s="821" t="s">
        <v>594</v>
      </c>
      <c r="B591" s="822" t="s">
        <v>595</v>
      </c>
      <c r="C591" s="825" t="s">
        <v>619</v>
      </c>
      <c r="D591" s="839" t="s">
        <v>620</v>
      </c>
      <c r="E591" s="825" t="s">
        <v>3949</v>
      </c>
      <c r="F591" s="839" t="s">
        <v>3950</v>
      </c>
      <c r="G591" s="825" t="s">
        <v>3971</v>
      </c>
      <c r="H591" s="825" t="s">
        <v>3972</v>
      </c>
      <c r="I591" s="831">
        <v>1.2579999923706056</v>
      </c>
      <c r="J591" s="831">
        <v>750</v>
      </c>
      <c r="K591" s="832">
        <v>949</v>
      </c>
    </row>
    <row r="592" spans="1:11" ht="14.45" customHeight="1" x14ac:dyDescent="0.2">
      <c r="A592" s="821" t="s">
        <v>594</v>
      </c>
      <c r="B592" s="822" t="s">
        <v>595</v>
      </c>
      <c r="C592" s="825" t="s">
        <v>619</v>
      </c>
      <c r="D592" s="839" t="s">
        <v>620</v>
      </c>
      <c r="E592" s="825" t="s">
        <v>3949</v>
      </c>
      <c r="F592" s="839" t="s">
        <v>3950</v>
      </c>
      <c r="G592" s="825" t="s">
        <v>4806</v>
      </c>
      <c r="H592" s="825" t="s">
        <v>4807</v>
      </c>
      <c r="I592" s="831">
        <v>138</v>
      </c>
      <c r="J592" s="831">
        <v>15</v>
      </c>
      <c r="K592" s="832">
        <v>2070</v>
      </c>
    </row>
    <row r="593" spans="1:11" ht="14.45" customHeight="1" x14ac:dyDescent="0.2">
      <c r="A593" s="821" t="s">
        <v>594</v>
      </c>
      <c r="B593" s="822" t="s">
        <v>595</v>
      </c>
      <c r="C593" s="825" t="s">
        <v>619</v>
      </c>
      <c r="D593" s="839" t="s">
        <v>620</v>
      </c>
      <c r="E593" s="825" t="s">
        <v>3949</v>
      </c>
      <c r="F593" s="839" t="s">
        <v>3950</v>
      </c>
      <c r="G593" s="825" t="s">
        <v>4808</v>
      </c>
      <c r="H593" s="825" t="s">
        <v>4809</v>
      </c>
      <c r="I593" s="831">
        <v>517.5</v>
      </c>
      <c r="J593" s="831">
        <v>90</v>
      </c>
      <c r="K593" s="832">
        <v>46575</v>
      </c>
    </row>
    <row r="594" spans="1:11" ht="14.45" customHeight="1" x14ac:dyDescent="0.2">
      <c r="A594" s="821" t="s">
        <v>594</v>
      </c>
      <c r="B594" s="822" t="s">
        <v>595</v>
      </c>
      <c r="C594" s="825" t="s">
        <v>619</v>
      </c>
      <c r="D594" s="839" t="s">
        <v>620</v>
      </c>
      <c r="E594" s="825" t="s">
        <v>3949</v>
      </c>
      <c r="F594" s="839" t="s">
        <v>3950</v>
      </c>
      <c r="G594" s="825" t="s">
        <v>4810</v>
      </c>
      <c r="H594" s="825" t="s">
        <v>4811</v>
      </c>
      <c r="I594" s="831">
        <v>3835.02001953125</v>
      </c>
      <c r="J594" s="831">
        <v>9</v>
      </c>
      <c r="K594" s="832">
        <v>34515.1787109375</v>
      </c>
    </row>
    <row r="595" spans="1:11" ht="14.45" customHeight="1" x14ac:dyDescent="0.2">
      <c r="A595" s="821" t="s">
        <v>594</v>
      </c>
      <c r="B595" s="822" t="s">
        <v>595</v>
      </c>
      <c r="C595" s="825" t="s">
        <v>619</v>
      </c>
      <c r="D595" s="839" t="s">
        <v>620</v>
      </c>
      <c r="E595" s="825" t="s">
        <v>3949</v>
      </c>
      <c r="F595" s="839" t="s">
        <v>3950</v>
      </c>
      <c r="G595" s="825" t="s">
        <v>4812</v>
      </c>
      <c r="H595" s="825" t="s">
        <v>4813</v>
      </c>
      <c r="I595" s="831">
        <v>1380</v>
      </c>
      <c r="J595" s="831">
        <v>10</v>
      </c>
      <c r="K595" s="832">
        <v>13800</v>
      </c>
    </row>
    <row r="596" spans="1:11" ht="14.45" customHeight="1" x14ac:dyDescent="0.2">
      <c r="A596" s="821" t="s">
        <v>594</v>
      </c>
      <c r="B596" s="822" t="s">
        <v>595</v>
      </c>
      <c r="C596" s="825" t="s">
        <v>619</v>
      </c>
      <c r="D596" s="839" t="s">
        <v>620</v>
      </c>
      <c r="E596" s="825" t="s">
        <v>3949</v>
      </c>
      <c r="F596" s="839" t="s">
        <v>3950</v>
      </c>
      <c r="G596" s="825" t="s">
        <v>4814</v>
      </c>
      <c r="H596" s="825" t="s">
        <v>4815</v>
      </c>
      <c r="I596" s="831">
        <v>4370</v>
      </c>
      <c r="J596" s="831">
        <v>5</v>
      </c>
      <c r="K596" s="832">
        <v>21850</v>
      </c>
    </row>
    <row r="597" spans="1:11" ht="14.45" customHeight="1" x14ac:dyDescent="0.2">
      <c r="A597" s="821" t="s">
        <v>594</v>
      </c>
      <c r="B597" s="822" t="s">
        <v>595</v>
      </c>
      <c r="C597" s="825" t="s">
        <v>619</v>
      </c>
      <c r="D597" s="839" t="s">
        <v>620</v>
      </c>
      <c r="E597" s="825" t="s">
        <v>3949</v>
      </c>
      <c r="F597" s="839" t="s">
        <v>3950</v>
      </c>
      <c r="G597" s="825" t="s">
        <v>4816</v>
      </c>
      <c r="H597" s="825" t="s">
        <v>4817</v>
      </c>
      <c r="I597" s="831">
        <v>101.19999694824219</v>
      </c>
      <c r="J597" s="831">
        <v>5</v>
      </c>
      <c r="K597" s="832">
        <v>506</v>
      </c>
    </row>
    <row r="598" spans="1:11" ht="14.45" customHeight="1" x14ac:dyDescent="0.2">
      <c r="A598" s="821" t="s">
        <v>594</v>
      </c>
      <c r="B598" s="822" t="s">
        <v>595</v>
      </c>
      <c r="C598" s="825" t="s">
        <v>619</v>
      </c>
      <c r="D598" s="839" t="s">
        <v>620</v>
      </c>
      <c r="E598" s="825" t="s">
        <v>3949</v>
      </c>
      <c r="F598" s="839" t="s">
        <v>3950</v>
      </c>
      <c r="G598" s="825" t="s">
        <v>3991</v>
      </c>
      <c r="H598" s="825" t="s">
        <v>3992</v>
      </c>
      <c r="I598" s="831">
        <v>22.149999618530273</v>
      </c>
      <c r="J598" s="831">
        <v>25</v>
      </c>
      <c r="K598" s="832">
        <v>553.75</v>
      </c>
    </row>
    <row r="599" spans="1:11" ht="14.45" customHeight="1" x14ac:dyDescent="0.2">
      <c r="A599" s="821" t="s">
        <v>594</v>
      </c>
      <c r="B599" s="822" t="s">
        <v>595</v>
      </c>
      <c r="C599" s="825" t="s">
        <v>619</v>
      </c>
      <c r="D599" s="839" t="s">
        <v>620</v>
      </c>
      <c r="E599" s="825" t="s">
        <v>3949</v>
      </c>
      <c r="F599" s="839" t="s">
        <v>3950</v>
      </c>
      <c r="G599" s="825" t="s">
        <v>4388</v>
      </c>
      <c r="H599" s="825" t="s">
        <v>4389</v>
      </c>
      <c r="I599" s="831">
        <v>5.2800002098083496</v>
      </c>
      <c r="J599" s="831">
        <v>20</v>
      </c>
      <c r="K599" s="832">
        <v>105.59999847412109</v>
      </c>
    </row>
    <row r="600" spans="1:11" ht="14.45" customHeight="1" x14ac:dyDescent="0.2">
      <c r="A600" s="821" t="s">
        <v>594</v>
      </c>
      <c r="B600" s="822" t="s">
        <v>595</v>
      </c>
      <c r="C600" s="825" t="s">
        <v>619</v>
      </c>
      <c r="D600" s="839" t="s">
        <v>620</v>
      </c>
      <c r="E600" s="825" t="s">
        <v>3949</v>
      </c>
      <c r="F600" s="839" t="s">
        <v>3950</v>
      </c>
      <c r="G600" s="825" t="s">
        <v>4007</v>
      </c>
      <c r="H600" s="825" t="s">
        <v>4008</v>
      </c>
      <c r="I600" s="831">
        <v>214.38999938964844</v>
      </c>
      <c r="J600" s="831">
        <v>4</v>
      </c>
      <c r="K600" s="832">
        <v>857.75</v>
      </c>
    </row>
    <row r="601" spans="1:11" ht="14.45" customHeight="1" x14ac:dyDescent="0.2">
      <c r="A601" s="821" t="s">
        <v>594</v>
      </c>
      <c r="B601" s="822" t="s">
        <v>595</v>
      </c>
      <c r="C601" s="825" t="s">
        <v>619</v>
      </c>
      <c r="D601" s="839" t="s">
        <v>620</v>
      </c>
      <c r="E601" s="825" t="s">
        <v>3949</v>
      </c>
      <c r="F601" s="839" t="s">
        <v>3950</v>
      </c>
      <c r="G601" s="825" t="s">
        <v>4818</v>
      </c>
      <c r="H601" s="825" t="s">
        <v>4819</v>
      </c>
      <c r="I601" s="831">
        <v>396.36666870117188</v>
      </c>
      <c r="J601" s="831">
        <v>18</v>
      </c>
      <c r="K601" s="832">
        <v>7134.6000366210938</v>
      </c>
    </row>
    <row r="602" spans="1:11" ht="14.45" customHeight="1" x14ac:dyDescent="0.2">
      <c r="A602" s="821" t="s">
        <v>594</v>
      </c>
      <c r="B602" s="822" t="s">
        <v>595</v>
      </c>
      <c r="C602" s="825" t="s">
        <v>619</v>
      </c>
      <c r="D602" s="839" t="s">
        <v>620</v>
      </c>
      <c r="E602" s="825" t="s">
        <v>3949</v>
      </c>
      <c r="F602" s="839" t="s">
        <v>3950</v>
      </c>
      <c r="G602" s="825" t="s">
        <v>4015</v>
      </c>
      <c r="H602" s="825" t="s">
        <v>4016</v>
      </c>
      <c r="I602" s="831">
        <v>22.944444868299698</v>
      </c>
      <c r="J602" s="831">
        <v>700</v>
      </c>
      <c r="K602" s="832">
        <v>16060.5</v>
      </c>
    </row>
    <row r="603" spans="1:11" ht="14.45" customHeight="1" x14ac:dyDescent="0.2">
      <c r="A603" s="821" t="s">
        <v>594</v>
      </c>
      <c r="B603" s="822" t="s">
        <v>595</v>
      </c>
      <c r="C603" s="825" t="s">
        <v>619</v>
      </c>
      <c r="D603" s="839" t="s">
        <v>620</v>
      </c>
      <c r="E603" s="825" t="s">
        <v>3949</v>
      </c>
      <c r="F603" s="839" t="s">
        <v>3950</v>
      </c>
      <c r="G603" s="825" t="s">
        <v>4021</v>
      </c>
      <c r="H603" s="825" t="s">
        <v>4022</v>
      </c>
      <c r="I603" s="831">
        <v>1.3799999952316284</v>
      </c>
      <c r="J603" s="831">
        <v>1650</v>
      </c>
      <c r="K603" s="832">
        <v>2277</v>
      </c>
    </row>
    <row r="604" spans="1:11" ht="14.45" customHeight="1" x14ac:dyDescent="0.2">
      <c r="A604" s="821" t="s">
        <v>594</v>
      </c>
      <c r="B604" s="822" t="s">
        <v>595</v>
      </c>
      <c r="C604" s="825" t="s">
        <v>619</v>
      </c>
      <c r="D604" s="839" t="s">
        <v>620</v>
      </c>
      <c r="E604" s="825" t="s">
        <v>3949</v>
      </c>
      <c r="F604" s="839" t="s">
        <v>3950</v>
      </c>
      <c r="G604" s="825" t="s">
        <v>4027</v>
      </c>
      <c r="H604" s="825" t="s">
        <v>4028</v>
      </c>
      <c r="I604" s="831">
        <v>2.0624999403953552</v>
      </c>
      <c r="J604" s="831">
        <v>950</v>
      </c>
      <c r="K604" s="832">
        <v>1960</v>
      </c>
    </row>
    <row r="605" spans="1:11" ht="14.45" customHeight="1" x14ac:dyDescent="0.2">
      <c r="A605" s="821" t="s">
        <v>594</v>
      </c>
      <c r="B605" s="822" t="s">
        <v>595</v>
      </c>
      <c r="C605" s="825" t="s">
        <v>619</v>
      </c>
      <c r="D605" s="839" t="s">
        <v>620</v>
      </c>
      <c r="E605" s="825" t="s">
        <v>3949</v>
      </c>
      <c r="F605" s="839" t="s">
        <v>3950</v>
      </c>
      <c r="G605" s="825" t="s">
        <v>4031</v>
      </c>
      <c r="H605" s="825" t="s">
        <v>4032</v>
      </c>
      <c r="I605" s="831">
        <v>5.8771429061889648</v>
      </c>
      <c r="J605" s="831">
        <v>450</v>
      </c>
      <c r="K605" s="832">
        <v>2645</v>
      </c>
    </row>
    <row r="606" spans="1:11" ht="14.45" customHeight="1" x14ac:dyDescent="0.2">
      <c r="A606" s="821" t="s">
        <v>594</v>
      </c>
      <c r="B606" s="822" t="s">
        <v>595</v>
      </c>
      <c r="C606" s="825" t="s">
        <v>619</v>
      </c>
      <c r="D606" s="839" t="s">
        <v>620</v>
      </c>
      <c r="E606" s="825" t="s">
        <v>3949</v>
      </c>
      <c r="F606" s="839" t="s">
        <v>3950</v>
      </c>
      <c r="G606" s="825" t="s">
        <v>4414</v>
      </c>
      <c r="H606" s="825" t="s">
        <v>4415</v>
      </c>
      <c r="I606" s="831">
        <v>46</v>
      </c>
      <c r="J606" s="831">
        <v>12</v>
      </c>
      <c r="K606" s="832">
        <v>552</v>
      </c>
    </row>
    <row r="607" spans="1:11" ht="14.45" customHeight="1" x14ac:dyDescent="0.2">
      <c r="A607" s="821" t="s">
        <v>594</v>
      </c>
      <c r="B607" s="822" t="s">
        <v>595</v>
      </c>
      <c r="C607" s="825" t="s">
        <v>619</v>
      </c>
      <c r="D607" s="839" t="s">
        <v>620</v>
      </c>
      <c r="E607" s="825" t="s">
        <v>3949</v>
      </c>
      <c r="F607" s="839" t="s">
        <v>3950</v>
      </c>
      <c r="G607" s="825" t="s">
        <v>4416</v>
      </c>
      <c r="H607" s="825" t="s">
        <v>4417</v>
      </c>
      <c r="I607" s="831">
        <v>98.379997253417969</v>
      </c>
      <c r="J607" s="831">
        <v>1</v>
      </c>
      <c r="K607" s="832">
        <v>98.379997253417969</v>
      </c>
    </row>
    <row r="608" spans="1:11" ht="14.45" customHeight="1" x14ac:dyDescent="0.2">
      <c r="A608" s="821" t="s">
        <v>594</v>
      </c>
      <c r="B608" s="822" t="s">
        <v>595</v>
      </c>
      <c r="C608" s="825" t="s">
        <v>619</v>
      </c>
      <c r="D608" s="839" t="s">
        <v>620</v>
      </c>
      <c r="E608" s="825" t="s">
        <v>3949</v>
      </c>
      <c r="F608" s="839" t="s">
        <v>3950</v>
      </c>
      <c r="G608" s="825" t="s">
        <v>4035</v>
      </c>
      <c r="H608" s="825" t="s">
        <v>4036</v>
      </c>
      <c r="I608" s="831">
        <v>0.37999999523162842</v>
      </c>
      <c r="J608" s="831">
        <v>30</v>
      </c>
      <c r="K608" s="832">
        <v>11.399999856948853</v>
      </c>
    </row>
    <row r="609" spans="1:11" ht="14.45" customHeight="1" x14ac:dyDescent="0.2">
      <c r="A609" s="821" t="s">
        <v>594</v>
      </c>
      <c r="B609" s="822" t="s">
        <v>595</v>
      </c>
      <c r="C609" s="825" t="s">
        <v>619</v>
      </c>
      <c r="D609" s="839" t="s">
        <v>620</v>
      </c>
      <c r="E609" s="825" t="s">
        <v>3949</v>
      </c>
      <c r="F609" s="839" t="s">
        <v>3950</v>
      </c>
      <c r="G609" s="825" t="s">
        <v>4418</v>
      </c>
      <c r="H609" s="825" t="s">
        <v>4419</v>
      </c>
      <c r="I609" s="831">
        <v>7.8819999694824219</v>
      </c>
      <c r="J609" s="831">
        <v>144</v>
      </c>
      <c r="K609" s="832">
        <v>1137.8399963378906</v>
      </c>
    </row>
    <row r="610" spans="1:11" ht="14.45" customHeight="1" x14ac:dyDescent="0.2">
      <c r="A610" s="821" t="s">
        <v>594</v>
      </c>
      <c r="B610" s="822" t="s">
        <v>595</v>
      </c>
      <c r="C610" s="825" t="s">
        <v>619</v>
      </c>
      <c r="D610" s="839" t="s">
        <v>620</v>
      </c>
      <c r="E610" s="825" t="s">
        <v>3949</v>
      </c>
      <c r="F610" s="839" t="s">
        <v>3950</v>
      </c>
      <c r="G610" s="825" t="s">
        <v>4422</v>
      </c>
      <c r="H610" s="825" t="s">
        <v>4423</v>
      </c>
      <c r="I610" s="831">
        <v>25.559999465942383</v>
      </c>
      <c r="J610" s="831">
        <v>24</v>
      </c>
      <c r="K610" s="832">
        <v>613.32000732421875</v>
      </c>
    </row>
    <row r="611" spans="1:11" ht="14.45" customHeight="1" x14ac:dyDescent="0.2">
      <c r="A611" s="821" t="s">
        <v>594</v>
      </c>
      <c r="B611" s="822" t="s">
        <v>595</v>
      </c>
      <c r="C611" s="825" t="s">
        <v>619</v>
      </c>
      <c r="D611" s="839" t="s">
        <v>620</v>
      </c>
      <c r="E611" s="825" t="s">
        <v>3949</v>
      </c>
      <c r="F611" s="839" t="s">
        <v>3950</v>
      </c>
      <c r="G611" s="825" t="s">
        <v>4820</v>
      </c>
      <c r="H611" s="825" t="s">
        <v>4821</v>
      </c>
      <c r="I611" s="831">
        <v>10.729999860127768</v>
      </c>
      <c r="J611" s="831">
        <v>140</v>
      </c>
      <c r="K611" s="832">
        <v>1504.2000122070313</v>
      </c>
    </row>
    <row r="612" spans="1:11" ht="14.45" customHeight="1" x14ac:dyDescent="0.2">
      <c r="A612" s="821" t="s">
        <v>594</v>
      </c>
      <c r="B612" s="822" t="s">
        <v>595</v>
      </c>
      <c r="C612" s="825" t="s">
        <v>619</v>
      </c>
      <c r="D612" s="839" t="s">
        <v>620</v>
      </c>
      <c r="E612" s="825" t="s">
        <v>3949</v>
      </c>
      <c r="F612" s="839" t="s">
        <v>3950</v>
      </c>
      <c r="G612" s="825" t="s">
        <v>4056</v>
      </c>
      <c r="H612" s="825" t="s">
        <v>4058</v>
      </c>
      <c r="I612" s="831">
        <v>1253.27001953125</v>
      </c>
      <c r="J612" s="831">
        <v>5</v>
      </c>
      <c r="K612" s="832">
        <v>6266.35009765625</v>
      </c>
    </row>
    <row r="613" spans="1:11" ht="14.45" customHeight="1" x14ac:dyDescent="0.2">
      <c r="A613" s="821" t="s">
        <v>594</v>
      </c>
      <c r="B613" s="822" t="s">
        <v>595</v>
      </c>
      <c r="C613" s="825" t="s">
        <v>619</v>
      </c>
      <c r="D613" s="839" t="s">
        <v>620</v>
      </c>
      <c r="E613" s="825" t="s">
        <v>3949</v>
      </c>
      <c r="F613" s="839" t="s">
        <v>3950</v>
      </c>
      <c r="G613" s="825" t="s">
        <v>4059</v>
      </c>
      <c r="H613" s="825" t="s">
        <v>4061</v>
      </c>
      <c r="I613" s="831">
        <v>1490.1700439453125</v>
      </c>
      <c r="J613" s="831">
        <v>5</v>
      </c>
      <c r="K613" s="832">
        <v>7450.85009765625</v>
      </c>
    </row>
    <row r="614" spans="1:11" ht="14.45" customHeight="1" x14ac:dyDescent="0.2">
      <c r="A614" s="821" t="s">
        <v>594</v>
      </c>
      <c r="B614" s="822" t="s">
        <v>595</v>
      </c>
      <c r="C614" s="825" t="s">
        <v>619</v>
      </c>
      <c r="D614" s="839" t="s">
        <v>620</v>
      </c>
      <c r="E614" s="825" t="s">
        <v>3949</v>
      </c>
      <c r="F614" s="839" t="s">
        <v>3950</v>
      </c>
      <c r="G614" s="825" t="s">
        <v>4822</v>
      </c>
      <c r="H614" s="825" t="s">
        <v>4823</v>
      </c>
      <c r="I614" s="831">
        <v>11.09588202308206</v>
      </c>
      <c r="J614" s="831">
        <v>24700</v>
      </c>
      <c r="K614" s="832">
        <v>274803.28100585938</v>
      </c>
    </row>
    <row r="615" spans="1:11" ht="14.45" customHeight="1" x14ac:dyDescent="0.2">
      <c r="A615" s="821" t="s">
        <v>594</v>
      </c>
      <c r="B615" s="822" t="s">
        <v>595</v>
      </c>
      <c r="C615" s="825" t="s">
        <v>619</v>
      </c>
      <c r="D615" s="839" t="s">
        <v>620</v>
      </c>
      <c r="E615" s="825" t="s">
        <v>3949</v>
      </c>
      <c r="F615" s="839" t="s">
        <v>3950</v>
      </c>
      <c r="G615" s="825" t="s">
        <v>4824</v>
      </c>
      <c r="H615" s="825" t="s">
        <v>4825</v>
      </c>
      <c r="I615" s="831">
        <v>2510.75</v>
      </c>
      <c r="J615" s="831">
        <v>10</v>
      </c>
      <c r="K615" s="832">
        <v>25107.5</v>
      </c>
    </row>
    <row r="616" spans="1:11" ht="14.45" customHeight="1" x14ac:dyDescent="0.2">
      <c r="A616" s="821" t="s">
        <v>594</v>
      </c>
      <c r="B616" s="822" t="s">
        <v>595</v>
      </c>
      <c r="C616" s="825" t="s">
        <v>619</v>
      </c>
      <c r="D616" s="839" t="s">
        <v>620</v>
      </c>
      <c r="E616" s="825" t="s">
        <v>3949</v>
      </c>
      <c r="F616" s="839" t="s">
        <v>3950</v>
      </c>
      <c r="G616" s="825" t="s">
        <v>4432</v>
      </c>
      <c r="H616" s="825" t="s">
        <v>4433</v>
      </c>
      <c r="I616" s="831">
        <v>408.6400146484375</v>
      </c>
      <c r="J616" s="831">
        <v>110</v>
      </c>
      <c r="K616" s="832">
        <v>44950.539794921875</v>
      </c>
    </row>
    <row r="617" spans="1:11" ht="14.45" customHeight="1" x14ac:dyDescent="0.2">
      <c r="A617" s="821" t="s">
        <v>594</v>
      </c>
      <c r="B617" s="822" t="s">
        <v>595</v>
      </c>
      <c r="C617" s="825" t="s">
        <v>619</v>
      </c>
      <c r="D617" s="839" t="s">
        <v>620</v>
      </c>
      <c r="E617" s="825" t="s">
        <v>3949</v>
      </c>
      <c r="F617" s="839" t="s">
        <v>3950</v>
      </c>
      <c r="G617" s="825" t="s">
        <v>4068</v>
      </c>
      <c r="H617" s="825" t="s">
        <v>4069</v>
      </c>
      <c r="I617" s="831">
        <v>4347</v>
      </c>
      <c r="J617" s="831">
        <v>5</v>
      </c>
      <c r="K617" s="832">
        <v>21735</v>
      </c>
    </row>
    <row r="618" spans="1:11" ht="14.45" customHeight="1" x14ac:dyDescent="0.2">
      <c r="A618" s="821" t="s">
        <v>594</v>
      </c>
      <c r="B618" s="822" t="s">
        <v>595</v>
      </c>
      <c r="C618" s="825" t="s">
        <v>619</v>
      </c>
      <c r="D618" s="839" t="s">
        <v>620</v>
      </c>
      <c r="E618" s="825" t="s">
        <v>3949</v>
      </c>
      <c r="F618" s="839" t="s">
        <v>3950</v>
      </c>
      <c r="G618" s="825" t="s">
        <v>4434</v>
      </c>
      <c r="H618" s="825" t="s">
        <v>4435</v>
      </c>
      <c r="I618" s="831">
        <v>0.5063636302947998</v>
      </c>
      <c r="J618" s="831">
        <v>9400</v>
      </c>
      <c r="K618" s="832">
        <v>4758</v>
      </c>
    </row>
    <row r="619" spans="1:11" ht="14.45" customHeight="1" x14ac:dyDescent="0.2">
      <c r="A619" s="821" t="s">
        <v>594</v>
      </c>
      <c r="B619" s="822" t="s">
        <v>595</v>
      </c>
      <c r="C619" s="825" t="s">
        <v>619</v>
      </c>
      <c r="D619" s="839" t="s">
        <v>620</v>
      </c>
      <c r="E619" s="825" t="s">
        <v>3949</v>
      </c>
      <c r="F619" s="839" t="s">
        <v>3950</v>
      </c>
      <c r="G619" s="825" t="s">
        <v>4826</v>
      </c>
      <c r="H619" s="825" t="s">
        <v>4827</v>
      </c>
      <c r="I619" s="831">
        <v>2.3820001125335692</v>
      </c>
      <c r="J619" s="831">
        <v>1880</v>
      </c>
      <c r="K619" s="832">
        <v>4475.5999145507813</v>
      </c>
    </row>
    <row r="620" spans="1:11" ht="14.45" customHeight="1" x14ac:dyDescent="0.2">
      <c r="A620" s="821" t="s">
        <v>594</v>
      </c>
      <c r="B620" s="822" t="s">
        <v>595</v>
      </c>
      <c r="C620" s="825" t="s">
        <v>619</v>
      </c>
      <c r="D620" s="839" t="s">
        <v>620</v>
      </c>
      <c r="E620" s="825" t="s">
        <v>4076</v>
      </c>
      <c r="F620" s="839" t="s">
        <v>4077</v>
      </c>
      <c r="G620" s="825" t="s">
        <v>4828</v>
      </c>
      <c r="H620" s="825" t="s">
        <v>4829</v>
      </c>
      <c r="I620" s="831">
        <v>10.270000457763672</v>
      </c>
      <c r="J620" s="831">
        <v>100</v>
      </c>
      <c r="K620" s="832">
        <v>1027.2900390625</v>
      </c>
    </row>
    <row r="621" spans="1:11" ht="14.45" customHeight="1" x14ac:dyDescent="0.2">
      <c r="A621" s="821" t="s">
        <v>594</v>
      </c>
      <c r="B621" s="822" t="s">
        <v>595</v>
      </c>
      <c r="C621" s="825" t="s">
        <v>619</v>
      </c>
      <c r="D621" s="839" t="s">
        <v>620</v>
      </c>
      <c r="E621" s="825" t="s">
        <v>4076</v>
      </c>
      <c r="F621" s="839" t="s">
        <v>4077</v>
      </c>
      <c r="G621" s="825" t="s">
        <v>4830</v>
      </c>
      <c r="H621" s="825" t="s">
        <v>4831</v>
      </c>
      <c r="I621" s="831">
        <v>10.270000457763672</v>
      </c>
      <c r="J621" s="831">
        <v>100</v>
      </c>
      <c r="K621" s="832">
        <v>1027.2900390625</v>
      </c>
    </row>
    <row r="622" spans="1:11" ht="14.45" customHeight="1" x14ac:dyDescent="0.2">
      <c r="A622" s="821" t="s">
        <v>594</v>
      </c>
      <c r="B622" s="822" t="s">
        <v>595</v>
      </c>
      <c r="C622" s="825" t="s">
        <v>619</v>
      </c>
      <c r="D622" s="839" t="s">
        <v>620</v>
      </c>
      <c r="E622" s="825" t="s">
        <v>4076</v>
      </c>
      <c r="F622" s="839" t="s">
        <v>4077</v>
      </c>
      <c r="G622" s="825" t="s">
        <v>4832</v>
      </c>
      <c r="H622" s="825" t="s">
        <v>4833</v>
      </c>
      <c r="I622" s="831">
        <v>1.2100000381469727</v>
      </c>
      <c r="J622" s="831">
        <v>3</v>
      </c>
      <c r="K622" s="832">
        <v>3.630000114440918</v>
      </c>
    </row>
    <row r="623" spans="1:11" ht="14.45" customHeight="1" x14ac:dyDescent="0.2">
      <c r="A623" s="821" t="s">
        <v>594</v>
      </c>
      <c r="B623" s="822" t="s">
        <v>595</v>
      </c>
      <c r="C623" s="825" t="s">
        <v>619</v>
      </c>
      <c r="D623" s="839" t="s">
        <v>620</v>
      </c>
      <c r="E623" s="825" t="s">
        <v>4076</v>
      </c>
      <c r="F623" s="839" t="s">
        <v>4077</v>
      </c>
      <c r="G623" s="825" t="s">
        <v>4834</v>
      </c>
      <c r="H623" s="825" t="s">
        <v>4835</v>
      </c>
      <c r="I623" s="831">
        <v>1.2100000381469727</v>
      </c>
      <c r="J623" s="831">
        <v>1</v>
      </c>
      <c r="K623" s="832">
        <v>1.2100000381469727</v>
      </c>
    </row>
    <row r="624" spans="1:11" ht="14.45" customHeight="1" x14ac:dyDescent="0.2">
      <c r="A624" s="821" t="s">
        <v>594</v>
      </c>
      <c r="B624" s="822" t="s">
        <v>595</v>
      </c>
      <c r="C624" s="825" t="s">
        <v>619</v>
      </c>
      <c r="D624" s="839" t="s">
        <v>620</v>
      </c>
      <c r="E624" s="825" t="s">
        <v>4076</v>
      </c>
      <c r="F624" s="839" t="s">
        <v>4077</v>
      </c>
      <c r="G624" s="825" t="s">
        <v>4836</v>
      </c>
      <c r="H624" s="825" t="s">
        <v>4837</v>
      </c>
      <c r="I624" s="831">
        <v>935</v>
      </c>
      <c r="J624" s="831">
        <v>4</v>
      </c>
      <c r="K624" s="832">
        <v>3740</v>
      </c>
    </row>
    <row r="625" spans="1:11" ht="14.45" customHeight="1" x14ac:dyDescent="0.2">
      <c r="A625" s="821" t="s">
        <v>594</v>
      </c>
      <c r="B625" s="822" t="s">
        <v>595</v>
      </c>
      <c r="C625" s="825" t="s">
        <v>619</v>
      </c>
      <c r="D625" s="839" t="s">
        <v>620</v>
      </c>
      <c r="E625" s="825" t="s">
        <v>4076</v>
      </c>
      <c r="F625" s="839" t="s">
        <v>4077</v>
      </c>
      <c r="G625" s="825" t="s">
        <v>4082</v>
      </c>
      <c r="H625" s="825" t="s">
        <v>4083</v>
      </c>
      <c r="I625" s="831">
        <v>2.9050000905990601</v>
      </c>
      <c r="J625" s="831">
        <v>200</v>
      </c>
      <c r="K625" s="832">
        <v>581</v>
      </c>
    </row>
    <row r="626" spans="1:11" ht="14.45" customHeight="1" x14ac:dyDescent="0.2">
      <c r="A626" s="821" t="s">
        <v>594</v>
      </c>
      <c r="B626" s="822" t="s">
        <v>595</v>
      </c>
      <c r="C626" s="825" t="s">
        <v>619</v>
      </c>
      <c r="D626" s="839" t="s">
        <v>620</v>
      </c>
      <c r="E626" s="825" t="s">
        <v>4076</v>
      </c>
      <c r="F626" s="839" t="s">
        <v>4077</v>
      </c>
      <c r="G626" s="825" t="s">
        <v>4838</v>
      </c>
      <c r="H626" s="825" t="s">
        <v>4839</v>
      </c>
      <c r="I626" s="831">
        <v>2.9000000953674316</v>
      </c>
      <c r="J626" s="831">
        <v>300</v>
      </c>
      <c r="K626" s="832">
        <v>870</v>
      </c>
    </row>
    <row r="627" spans="1:11" ht="14.45" customHeight="1" x14ac:dyDescent="0.2">
      <c r="A627" s="821" t="s">
        <v>594</v>
      </c>
      <c r="B627" s="822" t="s">
        <v>595</v>
      </c>
      <c r="C627" s="825" t="s">
        <v>619</v>
      </c>
      <c r="D627" s="839" t="s">
        <v>620</v>
      </c>
      <c r="E627" s="825" t="s">
        <v>4076</v>
      </c>
      <c r="F627" s="839" t="s">
        <v>4077</v>
      </c>
      <c r="G627" s="825" t="s">
        <v>4840</v>
      </c>
      <c r="H627" s="825" t="s">
        <v>4841</v>
      </c>
      <c r="I627" s="831">
        <v>2.9050000905990601</v>
      </c>
      <c r="J627" s="831">
        <v>200</v>
      </c>
      <c r="K627" s="832">
        <v>581</v>
      </c>
    </row>
    <row r="628" spans="1:11" ht="14.45" customHeight="1" x14ac:dyDescent="0.2">
      <c r="A628" s="821" t="s">
        <v>594</v>
      </c>
      <c r="B628" s="822" t="s">
        <v>595</v>
      </c>
      <c r="C628" s="825" t="s">
        <v>619</v>
      </c>
      <c r="D628" s="839" t="s">
        <v>620</v>
      </c>
      <c r="E628" s="825" t="s">
        <v>4076</v>
      </c>
      <c r="F628" s="839" t="s">
        <v>4077</v>
      </c>
      <c r="G628" s="825" t="s">
        <v>4442</v>
      </c>
      <c r="H628" s="825" t="s">
        <v>4443</v>
      </c>
      <c r="I628" s="831">
        <v>13.80666700998942</v>
      </c>
      <c r="J628" s="831">
        <v>40</v>
      </c>
      <c r="K628" s="832">
        <v>552.31001281738281</v>
      </c>
    </row>
    <row r="629" spans="1:11" ht="14.45" customHeight="1" x14ac:dyDescent="0.2">
      <c r="A629" s="821" t="s">
        <v>594</v>
      </c>
      <c r="B629" s="822" t="s">
        <v>595</v>
      </c>
      <c r="C629" s="825" t="s">
        <v>619</v>
      </c>
      <c r="D629" s="839" t="s">
        <v>620</v>
      </c>
      <c r="E629" s="825" t="s">
        <v>4076</v>
      </c>
      <c r="F629" s="839" t="s">
        <v>4077</v>
      </c>
      <c r="G629" s="825" t="s">
        <v>4450</v>
      </c>
      <c r="H629" s="825" t="s">
        <v>4451</v>
      </c>
      <c r="I629" s="831">
        <v>41091.6015625</v>
      </c>
      <c r="J629" s="831">
        <v>1</v>
      </c>
      <c r="K629" s="832">
        <v>41091.6015625</v>
      </c>
    </row>
    <row r="630" spans="1:11" ht="14.45" customHeight="1" x14ac:dyDescent="0.2">
      <c r="A630" s="821" t="s">
        <v>594</v>
      </c>
      <c r="B630" s="822" t="s">
        <v>595</v>
      </c>
      <c r="C630" s="825" t="s">
        <v>619</v>
      </c>
      <c r="D630" s="839" t="s">
        <v>620</v>
      </c>
      <c r="E630" s="825" t="s">
        <v>4076</v>
      </c>
      <c r="F630" s="839" t="s">
        <v>4077</v>
      </c>
      <c r="G630" s="825" t="s">
        <v>4842</v>
      </c>
      <c r="H630" s="825" t="s">
        <v>4843</v>
      </c>
      <c r="I630" s="831">
        <v>39930</v>
      </c>
      <c r="J630" s="831">
        <v>3</v>
      </c>
      <c r="K630" s="832">
        <v>119790</v>
      </c>
    </row>
    <row r="631" spans="1:11" ht="14.45" customHeight="1" x14ac:dyDescent="0.2">
      <c r="A631" s="821" t="s">
        <v>594</v>
      </c>
      <c r="B631" s="822" t="s">
        <v>595</v>
      </c>
      <c r="C631" s="825" t="s">
        <v>619</v>
      </c>
      <c r="D631" s="839" t="s">
        <v>620</v>
      </c>
      <c r="E631" s="825" t="s">
        <v>4076</v>
      </c>
      <c r="F631" s="839" t="s">
        <v>4077</v>
      </c>
      <c r="G631" s="825" t="s">
        <v>4844</v>
      </c>
      <c r="H631" s="825" t="s">
        <v>4845</v>
      </c>
      <c r="I631" s="831">
        <v>1488.300048828125</v>
      </c>
      <c r="J631" s="831">
        <v>6</v>
      </c>
      <c r="K631" s="832">
        <v>8929.7998046875</v>
      </c>
    </row>
    <row r="632" spans="1:11" ht="14.45" customHeight="1" x14ac:dyDescent="0.2">
      <c r="A632" s="821" t="s">
        <v>594</v>
      </c>
      <c r="B632" s="822" t="s">
        <v>595</v>
      </c>
      <c r="C632" s="825" t="s">
        <v>619</v>
      </c>
      <c r="D632" s="839" t="s">
        <v>620</v>
      </c>
      <c r="E632" s="825" t="s">
        <v>4076</v>
      </c>
      <c r="F632" s="839" t="s">
        <v>4077</v>
      </c>
      <c r="G632" s="825" t="s">
        <v>4846</v>
      </c>
      <c r="H632" s="825" t="s">
        <v>4847</v>
      </c>
      <c r="I632" s="831">
        <v>1221</v>
      </c>
      <c r="J632" s="831">
        <v>120</v>
      </c>
      <c r="K632" s="832">
        <v>146519.970703125</v>
      </c>
    </row>
    <row r="633" spans="1:11" ht="14.45" customHeight="1" x14ac:dyDescent="0.2">
      <c r="A633" s="821" t="s">
        <v>594</v>
      </c>
      <c r="B633" s="822" t="s">
        <v>595</v>
      </c>
      <c r="C633" s="825" t="s">
        <v>619</v>
      </c>
      <c r="D633" s="839" t="s">
        <v>620</v>
      </c>
      <c r="E633" s="825" t="s">
        <v>4076</v>
      </c>
      <c r="F633" s="839" t="s">
        <v>4077</v>
      </c>
      <c r="G633" s="825" t="s">
        <v>4848</v>
      </c>
      <c r="H633" s="825" t="s">
        <v>4849</v>
      </c>
      <c r="I633" s="831">
        <v>8.4700002670288086</v>
      </c>
      <c r="J633" s="831">
        <v>1300</v>
      </c>
      <c r="K633" s="832">
        <v>11011</v>
      </c>
    </row>
    <row r="634" spans="1:11" ht="14.45" customHeight="1" x14ac:dyDescent="0.2">
      <c r="A634" s="821" t="s">
        <v>594</v>
      </c>
      <c r="B634" s="822" t="s">
        <v>595</v>
      </c>
      <c r="C634" s="825" t="s">
        <v>619</v>
      </c>
      <c r="D634" s="839" t="s">
        <v>620</v>
      </c>
      <c r="E634" s="825" t="s">
        <v>4076</v>
      </c>
      <c r="F634" s="839" t="s">
        <v>4077</v>
      </c>
      <c r="G634" s="825" t="s">
        <v>4850</v>
      </c>
      <c r="H634" s="825" t="s">
        <v>4851</v>
      </c>
      <c r="I634" s="831">
        <v>138.8800048828125</v>
      </c>
      <c r="J634" s="831">
        <v>60</v>
      </c>
      <c r="K634" s="832">
        <v>8333.0296630859375</v>
      </c>
    </row>
    <row r="635" spans="1:11" ht="14.45" customHeight="1" x14ac:dyDescent="0.2">
      <c r="A635" s="821" t="s">
        <v>594</v>
      </c>
      <c r="B635" s="822" t="s">
        <v>595</v>
      </c>
      <c r="C635" s="825" t="s">
        <v>619</v>
      </c>
      <c r="D635" s="839" t="s">
        <v>620</v>
      </c>
      <c r="E635" s="825" t="s">
        <v>4076</v>
      </c>
      <c r="F635" s="839" t="s">
        <v>4077</v>
      </c>
      <c r="G635" s="825" t="s">
        <v>4852</v>
      </c>
      <c r="H635" s="825" t="s">
        <v>4853</v>
      </c>
      <c r="I635" s="831">
        <v>878.46002197265625</v>
      </c>
      <c r="J635" s="831">
        <v>80</v>
      </c>
      <c r="K635" s="832">
        <v>70276.796875</v>
      </c>
    </row>
    <row r="636" spans="1:11" ht="14.45" customHeight="1" x14ac:dyDescent="0.2">
      <c r="A636" s="821" t="s">
        <v>594</v>
      </c>
      <c r="B636" s="822" t="s">
        <v>595</v>
      </c>
      <c r="C636" s="825" t="s">
        <v>619</v>
      </c>
      <c r="D636" s="839" t="s">
        <v>620</v>
      </c>
      <c r="E636" s="825" t="s">
        <v>4076</v>
      </c>
      <c r="F636" s="839" t="s">
        <v>4077</v>
      </c>
      <c r="G636" s="825" t="s">
        <v>4458</v>
      </c>
      <c r="H636" s="825" t="s">
        <v>4459</v>
      </c>
      <c r="I636" s="831">
        <v>601.3699951171875</v>
      </c>
      <c r="J636" s="831">
        <v>30</v>
      </c>
      <c r="K636" s="832">
        <v>18041.1005859375</v>
      </c>
    </row>
    <row r="637" spans="1:11" ht="14.45" customHeight="1" x14ac:dyDescent="0.2">
      <c r="A637" s="821" t="s">
        <v>594</v>
      </c>
      <c r="B637" s="822" t="s">
        <v>595</v>
      </c>
      <c r="C637" s="825" t="s">
        <v>619</v>
      </c>
      <c r="D637" s="839" t="s">
        <v>620</v>
      </c>
      <c r="E637" s="825" t="s">
        <v>4076</v>
      </c>
      <c r="F637" s="839" t="s">
        <v>4077</v>
      </c>
      <c r="G637" s="825" t="s">
        <v>4460</v>
      </c>
      <c r="H637" s="825" t="s">
        <v>4461</v>
      </c>
      <c r="I637" s="831">
        <v>2.6880000114440916</v>
      </c>
      <c r="J637" s="831">
        <v>3300</v>
      </c>
      <c r="K637" s="832">
        <v>8838</v>
      </c>
    </row>
    <row r="638" spans="1:11" ht="14.45" customHeight="1" x14ac:dyDescent="0.2">
      <c r="A638" s="821" t="s">
        <v>594</v>
      </c>
      <c r="B638" s="822" t="s">
        <v>595</v>
      </c>
      <c r="C638" s="825" t="s">
        <v>619</v>
      </c>
      <c r="D638" s="839" t="s">
        <v>620</v>
      </c>
      <c r="E638" s="825" t="s">
        <v>4076</v>
      </c>
      <c r="F638" s="839" t="s">
        <v>4077</v>
      </c>
      <c r="G638" s="825" t="s">
        <v>4854</v>
      </c>
      <c r="H638" s="825" t="s">
        <v>4855</v>
      </c>
      <c r="I638" s="831">
        <v>162.62000274658203</v>
      </c>
      <c r="J638" s="831">
        <v>60</v>
      </c>
      <c r="K638" s="832">
        <v>9758.479736328125</v>
      </c>
    </row>
    <row r="639" spans="1:11" ht="14.45" customHeight="1" x14ac:dyDescent="0.2">
      <c r="A639" s="821" t="s">
        <v>594</v>
      </c>
      <c r="B639" s="822" t="s">
        <v>595</v>
      </c>
      <c r="C639" s="825" t="s">
        <v>619</v>
      </c>
      <c r="D639" s="839" t="s">
        <v>620</v>
      </c>
      <c r="E639" s="825" t="s">
        <v>4076</v>
      </c>
      <c r="F639" s="839" t="s">
        <v>4077</v>
      </c>
      <c r="G639" s="825" t="s">
        <v>4856</v>
      </c>
      <c r="H639" s="825" t="s">
        <v>4857</v>
      </c>
      <c r="I639" s="831">
        <v>62.560001373291016</v>
      </c>
      <c r="J639" s="831">
        <v>500</v>
      </c>
      <c r="K639" s="832">
        <v>31278.65087890625</v>
      </c>
    </row>
    <row r="640" spans="1:11" ht="14.45" customHeight="1" x14ac:dyDescent="0.2">
      <c r="A640" s="821" t="s">
        <v>594</v>
      </c>
      <c r="B640" s="822" t="s">
        <v>595</v>
      </c>
      <c r="C640" s="825" t="s">
        <v>619</v>
      </c>
      <c r="D640" s="839" t="s">
        <v>620</v>
      </c>
      <c r="E640" s="825" t="s">
        <v>4076</v>
      </c>
      <c r="F640" s="839" t="s">
        <v>4077</v>
      </c>
      <c r="G640" s="825" t="s">
        <v>4462</v>
      </c>
      <c r="H640" s="825" t="s">
        <v>4463</v>
      </c>
      <c r="I640" s="831">
        <v>11.495999908447265</v>
      </c>
      <c r="J640" s="831">
        <v>280</v>
      </c>
      <c r="K640" s="832">
        <v>3218.5000305175781</v>
      </c>
    </row>
    <row r="641" spans="1:11" ht="14.45" customHeight="1" x14ac:dyDescent="0.2">
      <c r="A641" s="821" t="s">
        <v>594</v>
      </c>
      <c r="B641" s="822" t="s">
        <v>595</v>
      </c>
      <c r="C641" s="825" t="s">
        <v>619</v>
      </c>
      <c r="D641" s="839" t="s">
        <v>620</v>
      </c>
      <c r="E641" s="825" t="s">
        <v>4076</v>
      </c>
      <c r="F641" s="839" t="s">
        <v>4077</v>
      </c>
      <c r="G641" s="825" t="s">
        <v>4094</v>
      </c>
      <c r="H641" s="825" t="s">
        <v>4095</v>
      </c>
      <c r="I641" s="831">
        <v>21.221999359130859</v>
      </c>
      <c r="J641" s="831">
        <v>650</v>
      </c>
      <c r="K641" s="832">
        <v>13795.080078125</v>
      </c>
    </row>
    <row r="642" spans="1:11" ht="14.45" customHeight="1" x14ac:dyDescent="0.2">
      <c r="A642" s="821" t="s">
        <v>594</v>
      </c>
      <c r="B642" s="822" t="s">
        <v>595</v>
      </c>
      <c r="C642" s="825" t="s">
        <v>619</v>
      </c>
      <c r="D642" s="839" t="s">
        <v>620</v>
      </c>
      <c r="E642" s="825" t="s">
        <v>4076</v>
      </c>
      <c r="F642" s="839" t="s">
        <v>4077</v>
      </c>
      <c r="G642" s="825" t="s">
        <v>4096</v>
      </c>
      <c r="H642" s="825" t="s">
        <v>4097</v>
      </c>
      <c r="I642" s="831">
        <v>11.143333435058594</v>
      </c>
      <c r="J642" s="831">
        <v>1550</v>
      </c>
      <c r="K642" s="832">
        <v>17271.5</v>
      </c>
    </row>
    <row r="643" spans="1:11" ht="14.45" customHeight="1" x14ac:dyDescent="0.2">
      <c r="A643" s="821" t="s">
        <v>594</v>
      </c>
      <c r="B643" s="822" t="s">
        <v>595</v>
      </c>
      <c r="C643" s="825" t="s">
        <v>619</v>
      </c>
      <c r="D643" s="839" t="s">
        <v>620</v>
      </c>
      <c r="E643" s="825" t="s">
        <v>4076</v>
      </c>
      <c r="F643" s="839" t="s">
        <v>4077</v>
      </c>
      <c r="G643" s="825" t="s">
        <v>4858</v>
      </c>
      <c r="H643" s="825" t="s">
        <v>4859</v>
      </c>
      <c r="I643" s="831">
        <v>27.17800064086914</v>
      </c>
      <c r="J643" s="831">
        <v>760</v>
      </c>
      <c r="K643" s="832">
        <v>20623.240234375</v>
      </c>
    </row>
    <row r="644" spans="1:11" ht="14.45" customHeight="1" x14ac:dyDescent="0.2">
      <c r="A644" s="821" t="s">
        <v>594</v>
      </c>
      <c r="B644" s="822" t="s">
        <v>595</v>
      </c>
      <c r="C644" s="825" t="s">
        <v>619</v>
      </c>
      <c r="D644" s="839" t="s">
        <v>620</v>
      </c>
      <c r="E644" s="825" t="s">
        <v>4076</v>
      </c>
      <c r="F644" s="839" t="s">
        <v>4077</v>
      </c>
      <c r="G644" s="825" t="s">
        <v>4106</v>
      </c>
      <c r="H644" s="825" t="s">
        <v>4107</v>
      </c>
      <c r="I644" s="831">
        <v>27.092222849527996</v>
      </c>
      <c r="J644" s="831">
        <v>675</v>
      </c>
      <c r="K644" s="832">
        <v>18334.470336914063</v>
      </c>
    </row>
    <row r="645" spans="1:11" ht="14.45" customHeight="1" x14ac:dyDescent="0.2">
      <c r="A645" s="821" t="s">
        <v>594</v>
      </c>
      <c r="B645" s="822" t="s">
        <v>595</v>
      </c>
      <c r="C645" s="825" t="s">
        <v>619</v>
      </c>
      <c r="D645" s="839" t="s">
        <v>620</v>
      </c>
      <c r="E645" s="825" t="s">
        <v>4076</v>
      </c>
      <c r="F645" s="839" t="s">
        <v>4077</v>
      </c>
      <c r="G645" s="825" t="s">
        <v>4106</v>
      </c>
      <c r="H645" s="825" t="s">
        <v>4860</v>
      </c>
      <c r="I645" s="831">
        <v>27.950000762939453</v>
      </c>
      <c r="J645" s="831">
        <v>50</v>
      </c>
      <c r="K645" s="832">
        <v>1397.550048828125</v>
      </c>
    </row>
    <row r="646" spans="1:11" ht="14.45" customHeight="1" x14ac:dyDescent="0.2">
      <c r="A646" s="821" t="s">
        <v>594</v>
      </c>
      <c r="B646" s="822" t="s">
        <v>595</v>
      </c>
      <c r="C646" s="825" t="s">
        <v>619</v>
      </c>
      <c r="D646" s="839" t="s">
        <v>620</v>
      </c>
      <c r="E646" s="825" t="s">
        <v>4076</v>
      </c>
      <c r="F646" s="839" t="s">
        <v>4077</v>
      </c>
      <c r="G646" s="825" t="s">
        <v>4108</v>
      </c>
      <c r="H646" s="825" t="s">
        <v>4109</v>
      </c>
      <c r="I646" s="831">
        <v>27.17800064086914</v>
      </c>
      <c r="J646" s="831">
        <v>1160</v>
      </c>
      <c r="K646" s="832">
        <v>31416.96044921875</v>
      </c>
    </row>
    <row r="647" spans="1:11" ht="14.45" customHeight="1" x14ac:dyDescent="0.2">
      <c r="A647" s="821" t="s">
        <v>594</v>
      </c>
      <c r="B647" s="822" t="s">
        <v>595</v>
      </c>
      <c r="C647" s="825" t="s">
        <v>619</v>
      </c>
      <c r="D647" s="839" t="s">
        <v>620</v>
      </c>
      <c r="E647" s="825" t="s">
        <v>4076</v>
      </c>
      <c r="F647" s="839" t="s">
        <v>4077</v>
      </c>
      <c r="G647" s="825" t="s">
        <v>4483</v>
      </c>
      <c r="H647" s="825" t="s">
        <v>4484</v>
      </c>
      <c r="I647" s="831">
        <v>49.909999847412109</v>
      </c>
      <c r="J647" s="831">
        <v>50</v>
      </c>
      <c r="K647" s="832">
        <v>2495.6201171875</v>
      </c>
    </row>
    <row r="648" spans="1:11" ht="14.45" customHeight="1" x14ac:dyDescent="0.2">
      <c r="A648" s="821" t="s">
        <v>594</v>
      </c>
      <c r="B648" s="822" t="s">
        <v>595</v>
      </c>
      <c r="C648" s="825" t="s">
        <v>619</v>
      </c>
      <c r="D648" s="839" t="s">
        <v>620</v>
      </c>
      <c r="E648" s="825" t="s">
        <v>4076</v>
      </c>
      <c r="F648" s="839" t="s">
        <v>4077</v>
      </c>
      <c r="G648" s="825" t="s">
        <v>4487</v>
      </c>
      <c r="H648" s="825" t="s">
        <v>4488</v>
      </c>
      <c r="I648" s="831">
        <v>32.900001525878906</v>
      </c>
      <c r="J648" s="831">
        <v>480</v>
      </c>
      <c r="K648" s="832">
        <v>15791.919921875</v>
      </c>
    </row>
    <row r="649" spans="1:11" ht="14.45" customHeight="1" x14ac:dyDescent="0.2">
      <c r="A649" s="821" t="s">
        <v>594</v>
      </c>
      <c r="B649" s="822" t="s">
        <v>595</v>
      </c>
      <c r="C649" s="825" t="s">
        <v>619</v>
      </c>
      <c r="D649" s="839" t="s">
        <v>620</v>
      </c>
      <c r="E649" s="825" t="s">
        <v>4076</v>
      </c>
      <c r="F649" s="839" t="s">
        <v>4077</v>
      </c>
      <c r="G649" s="825" t="s">
        <v>4861</v>
      </c>
      <c r="H649" s="825" t="s">
        <v>4862</v>
      </c>
      <c r="I649" s="831">
        <v>1145.3900146484375</v>
      </c>
      <c r="J649" s="831">
        <v>30</v>
      </c>
      <c r="K649" s="832">
        <v>34361.578125</v>
      </c>
    </row>
    <row r="650" spans="1:11" ht="14.45" customHeight="1" x14ac:dyDescent="0.2">
      <c r="A650" s="821" t="s">
        <v>594</v>
      </c>
      <c r="B650" s="822" t="s">
        <v>595</v>
      </c>
      <c r="C650" s="825" t="s">
        <v>619</v>
      </c>
      <c r="D650" s="839" t="s">
        <v>620</v>
      </c>
      <c r="E650" s="825" t="s">
        <v>4076</v>
      </c>
      <c r="F650" s="839" t="s">
        <v>4077</v>
      </c>
      <c r="G650" s="825" t="s">
        <v>4863</v>
      </c>
      <c r="H650" s="825" t="s">
        <v>4864</v>
      </c>
      <c r="I650" s="831">
        <v>56.869998931884766</v>
      </c>
      <c r="J650" s="831">
        <v>440</v>
      </c>
      <c r="K650" s="832">
        <v>25022.800170898438</v>
      </c>
    </row>
    <row r="651" spans="1:11" ht="14.45" customHeight="1" x14ac:dyDescent="0.2">
      <c r="A651" s="821" t="s">
        <v>594</v>
      </c>
      <c r="B651" s="822" t="s">
        <v>595</v>
      </c>
      <c r="C651" s="825" t="s">
        <v>619</v>
      </c>
      <c r="D651" s="839" t="s">
        <v>620</v>
      </c>
      <c r="E651" s="825" t="s">
        <v>4076</v>
      </c>
      <c r="F651" s="839" t="s">
        <v>4077</v>
      </c>
      <c r="G651" s="825" t="s">
        <v>4275</v>
      </c>
      <c r="H651" s="825" t="s">
        <v>4276</v>
      </c>
      <c r="I651" s="831">
        <v>11380.990234375</v>
      </c>
      <c r="J651" s="831">
        <v>1</v>
      </c>
      <c r="K651" s="832">
        <v>11380.990234375</v>
      </c>
    </row>
    <row r="652" spans="1:11" ht="14.45" customHeight="1" x14ac:dyDescent="0.2">
      <c r="A652" s="821" t="s">
        <v>594</v>
      </c>
      <c r="B652" s="822" t="s">
        <v>595</v>
      </c>
      <c r="C652" s="825" t="s">
        <v>619</v>
      </c>
      <c r="D652" s="839" t="s">
        <v>620</v>
      </c>
      <c r="E652" s="825" t="s">
        <v>4076</v>
      </c>
      <c r="F652" s="839" t="s">
        <v>4077</v>
      </c>
      <c r="G652" s="825" t="s">
        <v>4277</v>
      </c>
      <c r="H652" s="825" t="s">
        <v>4278</v>
      </c>
      <c r="I652" s="831">
        <v>11380.990234375</v>
      </c>
      <c r="J652" s="831">
        <v>6</v>
      </c>
      <c r="K652" s="832">
        <v>68285.94140625</v>
      </c>
    </row>
    <row r="653" spans="1:11" ht="14.45" customHeight="1" x14ac:dyDescent="0.2">
      <c r="A653" s="821" t="s">
        <v>594</v>
      </c>
      <c r="B653" s="822" t="s">
        <v>595</v>
      </c>
      <c r="C653" s="825" t="s">
        <v>619</v>
      </c>
      <c r="D653" s="839" t="s">
        <v>620</v>
      </c>
      <c r="E653" s="825" t="s">
        <v>4076</v>
      </c>
      <c r="F653" s="839" t="s">
        <v>4077</v>
      </c>
      <c r="G653" s="825" t="s">
        <v>4279</v>
      </c>
      <c r="H653" s="825" t="s">
        <v>4280</v>
      </c>
      <c r="I653" s="831">
        <v>11380.990234375</v>
      </c>
      <c r="J653" s="831">
        <v>4</v>
      </c>
      <c r="K653" s="832">
        <v>45523.9609375</v>
      </c>
    </row>
    <row r="654" spans="1:11" ht="14.45" customHeight="1" x14ac:dyDescent="0.2">
      <c r="A654" s="821" t="s">
        <v>594</v>
      </c>
      <c r="B654" s="822" t="s">
        <v>595</v>
      </c>
      <c r="C654" s="825" t="s">
        <v>619</v>
      </c>
      <c r="D654" s="839" t="s">
        <v>620</v>
      </c>
      <c r="E654" s="825" t="s">
        <v>4076</v>
      </c>
      <c r="F654" s="839" t="s">
        <v>4077</v>
      </c>
      <c r="G654" s="825" t="s">
        <v>4281</v>
      </c>
      <c r="H654" s="825" t="s">
        <v>4282</v>
      </c>
      <c r="I654" s="831">
        <v>13850.990234375</v>
      </c>
      <c r="J654" s="831">
        <v>1</v>
      </c>
      <c r="K654" s="832">
        <v>13850.990234375</v>
      </c>
    </row>
    <row r="655" spans="1:11" ht="14.45" customHeight="1" x14ac:dyDescent="0.2">
      <c r="A655" s="821" t="s">
        <v>594</v>
      </c>
      <c r="B655" s="822" t="s">
        <v>595</v>
      </c>
      <c r="C655" s="825" t="s">
        <v>619</v>
      </c>
      <c r="D655" s="839" t="s">
        <v>620</v>
      </c>
      <c r="E655" s="825" t="s">
        <v>4076</v>
      </c>
      <c r="F655" s="839" t="s">
        <v>4077</v>
      </c>
      <c r="G655" s="825" t="s">
        <v>4283</v>
      </c>
      <c r="H655" s="825" t="s">
        <v>4284</v>
      </c>
      <c r="I655" s="831">
        <v>13850.990234375</v>
      </c>
      <c r="J655" s="831">
        <v>5</v>
      </c>
      <c r="K655" s="832">
        <v>69254.951171875</v>
      </c>
    </row>
    <row r="656" spans="1:11" ht="14.45" customHeight="1" x14ac:dyDescent="0.2">
      <c r="A656" s="821" t="s">
        <v>594</v>
      </c>
      <c r="B656" s="822" t="s">
        <v>595</v>
      </c>
      <c r="C656" s="825" t="s">
        <v>619</v>
      </c>
      <c r="D656" s="839" t="s">
        <v>620</v>
      </c>
      <c r="E656" s="825" t="s">
        <v>4076</v>
      </c>
      <c r="F656" s="839" t="s">
        <v>4077</v>
      </c>
      <c r="G656" s="825" t="s">
        <v>4285</v>
      </c>
      <c r="H656" s="825" t="s">
        <v>4286</v>
      </c>
      <c r="I656" s="831">
        <v>13850.993489583334</v>
      </c>
      <c r="J656" s="831">
        <v>6</v>
      </c>
      <c r="K656" s="832">
        <v>83105.9609375</v>
      </c>
    </row>
    <row r="657" spans="1:11" ht="14.45" customHeight="1" x14ac:dyDescent="0.2">
      <c r="A657" s="821" t="s">
        <v>594</v>
      </c>
      <c r="B657" s="822" t="s">
        <v>595</v>
      </c>
      <c r="C657" s="825" t="s">
        <v>619</v>
      </c>
      <c r="D657" s="839" t="s">
        <v>620</v>
      </c>
      <c r="E657" s="825" t="s">
        <v>4076</v>
      </c>
      <c r="F657" s="839" t="s">
        <v>4077</v>
      </c>
      <c r="G657" s="825" t="s">
        <v>4865</v>
      </c>
      <c r="H657" s="825" t="s">
        <v>4866</v>
      </c>
      <c r="I657" s="831">
        <v>1500.4000244140625</v>
      </c>
      <c r="J657" s="831">
        <v>3</v>
      </c>
      <c r="K657" s="832">
        <v>4501.2000732421875</v>
      </c>
    </row>
    <row r="658" spans="1:11" ht="14.45" customHeight="1" x14ac:dyDescent="0.2">
      <c r="A658" s="821" t="s">
        <v>594</v>
      </c>
      <c r="B658" s="822" t="s">
        <v>595</v>
      </c>
      <c r="C658" s="825" t="s">
        <v>619</v>
      </c>
      <c r="D658" s="839" t="s">
        <v>620</v>
      </c>
      <c r="E658" s="825" t="s">
        <v>4076</v>
      </c>
      <c r="F658" s="839" t="s">
        <v>4077</v>
      </c>
      <c r="G658" s="825" t="s">
        <v>4867</v>
      </c>
      <c r="H658" s="825" t="s">
        <v>4868</v>
      </c>
      <c r="I658" s="831">
        <v>1500.4000244140625</v>
      </c>
      <c r="J658" s="831">
        <v>1</v>
      </c>
      <c r="K658" s="832">
        <v>1500.4000244140625</v>
      </c>
    </row>
    <row r="659" spans="1:11" ht="14.45" customHeight="1" x14ac:dyDescent="0.2">
      <c r="A659" s="821" t="s">
        <v>594</v>
      </c>
      <c r="B659" s="822" t="s">
        <v>595</v>
      </c>
      <c r="C659" s="825" t="s">
        <v>619</v>
      </c>
      <c r="D659" s="839" t="s">
        <v>620</v>
      </c>
      <c r="E659" s="825" t="s">
        <v>4076</v>
      </c>
      <c r="F659" s="839" t="s">
        <v>4077</v>
      </c>
      <c r="G659" s="825" t="s">
        <v>4869</v>
      </c>
      <c r="H659" s="825" t="s">
        <v>4870</v>
      </c>
      <c r="I659" s="831">
        <v>3539.25</v>
      </c>
      <c r="J659" s="831">
        <v>8</v>
      </c>
      <c r="K659" s="832">
        <v>28314</v>
      </c>
    </row>
    <row r="660" spans="1:11" ht="14.45" customHeight="1" x14ac:dyDescent="0.2">
      <c r="A660" s="821" t="s">
        <v>594</v>
      </c>
      <c r="B660" s="822" t="s">
        <v>595</v>
      </c>
      <c r="C660" s="825" t="s">
        <v>619</v>
      </c>
      <c r="D660" s="839" t="s">
        <v>620</v>
      </c>
      <c r="E660" s="825" t="s">
        <v>4076</v>
      </c>
      <c r="F660" s="839" t="s">
        <v>4077</v>
      </c>
      <c r="G660" s="825" t="s">
        <v>4871</v>
      </c>
      <c r="H660" s="825" t="s">
        <v>4872</v>
      </c>
      <c r="I660" s="831">
        <v>3539.25</v>
      </c>
      <c r="J660" s="831">
        <v>15</v>
      </c>
      <c r="K660" s="832">
        <v>53088.75</v>
      </c>
    </row>
    <row r="661" spans="1:11" ht="14.45" customHeight="1" x14ac:dyDescent="0.2">
      <c r="A661" s="821" t="s">
        <v>594</v>
      </c>
      <c r="B661" s="822" t="s">
        <v>595</v>
      </c>
      <c r="C661" s="825" t="s">
        <v>619</v>
      </c>
      <c r="D661" s="839" t="s">
        <v>620</v>
      </c>
      <c r="E661" s="825" t="s">
        <v>4076</v>
      </c>
      <c r="F661" s="839" t="s">
        <v>4077</v>
      </c>
      <c r="G661" s="825" t="s">
        <v>4873</v>
      </c>
      <c r="H661" s="825" t="s">
        <v>4874</v>
      </c>
      <c r="I661" s="831">
        <v>3539.25</v>
      </c>
      <c r="J661" s="831">
        <v>9</v>
      </c>
      <c r="K661" s="832">
        <v>31853.25</v>
      </c>
    </row>
    <row r="662" spans="1:11" ht="14.45" customHeight="1" x14ac:dyDescent="0.2">
      <c r="A662" s="821" t="s">
        <v>594</v>
      </c>
      <c r="B662" s="822" t="s">
        <v>595</v>
      </c>
      <c r="C662" s="825" t="s">
        <v>619</v>
      </c>
      <c r="D662" s="839" t="s">
        <v>620</v>
      </c>
      <c r="E662" s="825" t="s">
        <v>4076</v>
      </c>
      <c r="F662" s="839" t="s">
        <v>4077</v>
      </c>
      <c r="G662" s="825" t="s">
        <v>4875</v>
      </c>
      <c r="H662" s="825" t="s">
        <v>4876</v>
      </c>
      <c r="I662" s="831">
        <v>45.979999542236328</v>
      </c>
      <c r="J662" s="831">
        <v>160</v>
      </c>
      <c r="K662" s="832">
        <v>7356.7998046875</v>
      </c>
    </row>
    <row r="663" spans="1:11" ht="14.45" customHeight="1" x14ac:dyDescent="0.2">
      <c r="A663" s="821" t="s">
        <v>594</v>
      </c>
      <c r="B663" s="822" t="s">
        <v>595</v>
      </c>
      <c r="C663" s="825" t="s">
        <v>619</v>
      </c>
      <c r="D663" s="839" t="s">
        <v>620</v>
      </c>
      <c r="E663" s="825" t="s">
        <v>4076</v>
      </c>
      <c r="F663" s="839" t="s">
        <v>4077</v>
      </c>
      <c r="G663" s="825" t="s">
        <v>4493</v>
      </c>
      <c r="H663" s="825" t="s">
        <v>4494</v>
      </c>
      <c r="I663" s="831">
        <v>45.979999542236328</v>
      </c>
      <c r="J663" s="831">
        <v>380</v>
      </c>
      <c r="K663" s="832">
        <v>17472.399536132813</v>
      </c>
    </row>
    <row r="664" spans="1:11" ht="14.45" customHeight="1" x14ac:dyDescent="0.2">
      <c r="A664" s="821" t="s">
        <v>594</v>
      </c>
      <c r="B664" s="822" t="s">
        <v>595</v>
      </c>
      <c r="C664" s="825" t="s">
        <v>619</v>
      </c>
      <c r="D664" s="839" t="s">
        <v>620</v>
      </c>
      <c r="E664" s="825" t="s">
        <v>4076</v>
      </c>
      <c r="F664" s="839" t="s">
        <v>4077</v>
      </c>
      <c r="G664" s="825" t="s">
        <v>4877</v>
      </c>
      <c r="H664" s="825" t="s">
        <v>4878</v>
      </c>
      <c r="I664" s="831">
        <v>3162.93994140625</v>
      </c>
      <c r="J664" s="831">
        <v>3</v>
      </c>
      <c r="K664" s="832">
        <v>9488.81982421875</v>
      </c>
    </row>
    <row r="665" spans="1:11" ht="14.45" customHeight="1" x14ac:dyDescent="0.2">
      <c r="A665" s="821" t="s">
        <v>594</v>
      </c>
      <c r="B665" s="822" t="s">
        <v>595</v>
      </c>
      <c r="C665" s="825" t="s">
        <v>619</v>
      </c>
      <c r="D665" s="839" t="s">
        <v>620</v>
      </c>
      <c r="E665" s="825" t="s">
        <v>4076</v>
      </c>
      <c r="F665" s="839" t="s">
        <v>4077</v>
      </c>
      <c r="G665" s="825" t="s">
        <v>4879</v>
      </c>
      <c r="H665" s="825" t="s">
        <v>4880</v>
      </c>
      <c r="I665" s="831">
        <v>3162.93994140625</v>
      </c>
      <c r="J665" s="831">
        <v>5</v>
      </c>
      <c r="K665" s="832">
        <v>15814.69970703125</v>
      </c>
    </row>
    <row r="666" spans="1:11" ht="14.45" customHeight="1" x14ac:dyDescent="0.2">
      <c r="A666" s="821" t="s">
        <v>594</v>
      </c>
      <c r="B666" s="822" t="s">
        <v>595</v>
      </c>
      <c r="C666" s="825" t="s">
        <v>619</v>
      </c>
      <c r="D666" s="839" t="s">
        <v>620</v>
      </c>
      <c r="E666" s="825" t="s">
        <v>4076</v>
      </c>
      <c r="F666" s="839" t="s">
        <v>4077</v>
      </c>
      <c r="G666" s="825" t="s">
        <v>4881</v>
      </c>
      <c r="H666" s="825" t="s">
        <v>4882</v>
      </c>
      <c r="I666" s="831">
        <v>3162.93994140625</v>
      </c>
      <c r="J666" s="831">
        <v>10</v>
      </c>
      <c r="K666" s="832">
        <v>31629.39990234375</v>
      </c>
    </row>
    <row r="667" spans="1:11" ht="14.45" customHeight="1" x14ac:dyDescent="0.2">
      <c r="A667" s="821" t="s">
        <v>594</v>
      </c>
      <c r="B667" s="822" t="s">
        <v>595</v>
      </c>
      <c r="C667" s="825" t="s">
        <v>619</v>
      </c>
      <c r="D667" s="839" t="s">
        <v>620</v>
      </c>
      <c r="E667" s="825" t="s">
        <v>4076</v>
      </c>
      <c r="F667" s="839" t="s">
        <v>4077</v>
      </c>
      <c r="G667" s="825" t="s">
        <v>4883</v>
      </c>
      <c r="H667" s="825" t="s">
        <v>4884</v>
      </c>
      <c r="I667" s="831">
        <v>3162.93994140625</v>
      </c>
      <c r="J667" s="831">
        <v>5</v>
      </c>
      <c r="K667" s="832">
        <v>15814.69970703125</v>
      </c>
    </row>
    <row r="668" spans="1:11" ht="14.45" customHeight="1" x14ac:dyDescent="0.2">
      <c r="A668" s="821" t="s">
        <v>594</v>
      </c>
      <c r="B668" s="822" t="s">
        <v>595</v>
      </c>
      <c r="C668" s="825" t="s">
        <v>619</v>
      </c>
      <c r="D668" s="839" t="s">
        <v>620</v>
      </c>
      <c r="E668" s="825" t="s">
        <v>4076</v>
      </c>
      <c r="F668" s="839" t="s">
        <v>4077</v>
      </c>
      <c r="G668" s="825" t="s">
        <v>4885</v>
      </c>
      <c r="H668" s="825" t="s">
        <v>4886</v>
      </c>
      <c r="I668" s="831">
        <v>1076.9000244140625</v>
      </c>
      <c r="J668" s="831">
        <v>100</v>
      </c>
      <c r="K668" s="832">
        <v>107690</v>
      </c>
    </row>
    <row r="669" spans="1:11" ht="14.45" customHeight="1" x14ac:dyDescent="0.2">
      <c r="A669" s="821" t="s">
        <v>594</v>
      </c>
      <c r="B669" s="822" t="s">
        <v>595</v>
      </c>
      <c r="C669" s="825" t="s">
        <v>619</v>
      </c>
      <c r="D669" s="839" t="s">
        <v>620</v>
      </c>
      <c r="E669" s="825" t="s">
        <v>4076</v>
      </c>
      <c r="F669" s="839" t="s">
        <v>4077</v>
      </c>
      <c r="G669" s="825" t="s">
        <v>4887</v>
      </c>
      <c r="H669" s="825" t="s">
        <v>4888</v>
      </c>
      <c r="I669" s="831">
        <v>1076.9000244140625</v>
      </c>
      <c r="J669" s="831">
        <v>320</v>
      </c>
      <c r="K669" s="832">
        <v>344608</v>
      </c>
    </row>
    <row r="670" spans="1:11" ht="14.45" customHeight="1" x14ac:dyDescent="0.2">
      <c r="A670" s="821" t="s">
        <v>594</v>
      </c>
      <c r="B670" s="822" t="s">
        <v>595</v>
      </c>
      <c r="C670" s="825" t="s">
        <v>619</v>
      </c>
      <c r="D670" s="839" t="s">
        <v>620</v>
      </c>
      <c r="E670" s="825" t="s">
        <v>4076</v>
      </c>
      <c r="F670" s="839" t="s">
        <v>4077</v>
      </c>
      <c r="G670" s="825" t="s">
        <v>4889</v>
      </c>
      <c r="H670" s="825" t="s">
        <v>4890</v>
      </c>
      <c r="I670" s="831">
        <v>1006.9600219726563</v>
      </c>
      <c r="J670" s="831">
        <v>20</v>
      </c>
      <c r="K670" s="832">
        <v>20139.240234375</v>
      </c>
    </row>
    <row r="671" spans="1:11" ht="14.45" customHeight="1" x14ac:dyDescent="0.2">
      <c r="A671" s="821" t="s">
        <v>594</v>
      </c>
      <c r="B671" s="822" t="s">
        <v>595</v>
      </c>
      <c r="C671" s="825" t="s">
        <v>619</v>
      </c>
      <c r="D671" s="839" t="s">
        <v>620</v>
      </c>
      <c r="E671" s="825" t="s">
        <v>4076</v>
      </c>
      <c r="F671" s="839" t="s">
        <v>4077</v>
      </c>
      <c r="G671" s="825" t="s">
        <v>4891</v>
      </c>
      <c r="H671" s="825" t="s">
        <v>4892</v>
      </c>
      <c r="I671" s="831">
        <v>1006.9600219726563</v>
      </c>
      <c r="J671" s="831">
        <v>20</v>
      </c>
      <c r="K671" s="832">
        <v>20139.240234375</v>
      </c>
    </row>
    <row r="672" spans="1:11" ht="14.45" customHeight="1" x14ac:dyDescent="0.2">
      <c r="A672" s="821" t="s">
        <v>594</v>
      </c>
      <c r="B672" s="822" t="s">
        <v>595</v>
      </c>
      <c r="C672" s="825" t="s">
        <v>619</v>
      </c>
      <c r="D672" s="839" t="s">
        <v>620</v>
      </c>
      <c r="E672" s="825" t="s">
        <v>4076</v>
      </c>
      <c r="F672" s="839" t="s">
        <v>4077</v>
      </c>
      <c r="G672" s="825" t="s">
        <v>4893</v>
      </c>
      <c r="H672" s="825" t="s">
        <v>4894</v>
      </c>
      <c r="I672" s="831">
        <v>1006.9600219726563</v>
      </c>
      <c r="J672" s="831">
        <v>10</v>
      </c>
      <c r="K672" s="832">
        <v>10069.6201171875</v>
      </c>
    </row>
    <row r="673" spans="1:11" ht="14.45" customHeight="1" x14ac:dyDescent="0.2">
      <c r="A673" s="821" t="s">
        <v>594</v>
      </c>
      <c r="B673" s="822" t="s">
        <v>595</v>
      </c>
      <c r="C673" s="825" t="s">
        <v>619</v>
      </c>
      <c r="D673" s="839" t="s">
        <v>620</v>
      </c>
      <c r="E673" s="825" t="s">
        <v>4076</v>
      </c>
      <c r="F673" s="839" t="s">
        <v>4077</v>
      </c>
      <c r="G673" s="825" t="s">
        <v>4895</v>
      </c>
      <c r="H673" s="825" t="s">
        <v>4896</v>
      </c>
      <c r="I673" s="831">
        <v>295.239990234375</v>
      </c>
      <c r="J673" s="831">
        <v>340</v>
      </c>
      <c r="K673" s="832">
        <v>100381.5966796875</v>
      </c>
    </row>
    <row r="674" spans="1:11" ht="14.45" customHeight="1" x14ac:dyDescent="0.2">
      <c r="A674" s="821" t="s">
        <v>594</v>
      </c>
      <c r="B674" s="822" t="s">
        <v>595</v>
      </c>
      <c r="C674" s="825" t="s">
        <v>619</v>
      </c>
      <c r="D674" s="839" t="s">
        <v>620</v>
      </c>
      <c r="E674" s="825" t="s">
        <v>4076</v>
      </c>
      <c r="F674" s="839" t="s">
        <v>4077</v>
      </c>
      <c r="G674" s="825" t="s">
        <v>4897</v>
      </c>
      <c r="H674" s="825" t="s">
        <v>4898</v>
      </c>
      <c r="I674" s="831">
        <v>726</v>
      </c>
      <c r="J674" s="831">
        <v>20</v>
      </c>
      <c r="K674" s="832">
        <v>14520</v>
      </c>
    </row>
    <row r="675" spans="1:11" ht="14.45" customHeight="1" x14ac:dyDescent="0.2">
      <c r="A675" s="821" t="s">
        <v>594</v>
      </c>
      <c r="B675" s="822" t="s">
        <v>595</v>
      </c>
      <c r="C675" s="825" t="s">
        <v>619</v>
      </c>
      <c r="D675" s="839" t="s">
        <v>620</v>
      </c>
      <c r="E675" s="825" t="s">
        <v>4076</v>
      </c>
      <c r="F675" s="839" t="s">
        <v>4077</v>
      </c>
      <c r="G675" s="825" t="s">
        <v>4899</v>
      </c>
      <c r="H675" s="825" t="s">
        <v>4900</v>
      </c>
      <c r="I675" s="831">
        <v>511.23001098632813</v>
      </c>
      <c r="J675" s="831">
        <v>140</v>
      </c>
      <c r="K675" s="832">
        <v>71571.5</v>
      </c>
    </row>
    <row r="676" spans="1:11" ht="14.45" customHeight="1" x14ac:dyDescent="0.2">
      <c r="A676" s="821" t="s">
        <v>594</v>
      </c>
      <c r="B676" s="822" t="s">
        <v>595</v>
      </c>
      <c r="C676" s="825" t="s">
        <v>619</v>
      </c>
      <c r="D676" s="839" t="s">
        <v>620</v>
      </c>
      <c r="E676" s="825" t="s">
        <v>4076</v>
      </c>
      <c r="F676" s="839" t="s">
        <v>4077</v>
      </c>
      <c r="G676" s="825" t="s">
        <v>4901</v>
      </c>
      <c r="H676" s="825" t="s">
        <v>4902</v>
      </c>
      <c r="I676" s="831">
        <v>2577.300048828125</v>
      </c>
      <c r="J676" s="831">
        <v>50</v>
      </c>
      <c r="K676" s="832">
        <v>128865</v>
      </c>
    </row>
    <row r="677" spans="1:11" ht="14.45" customHeight="1" x14ac:dyDescent="0.2">
      <c r="A677" s="821" t="s">
        <v>594</v>
      </c>
      <c r="B677" s="822" t="s">
        <v>595</v>
      </c>
      <c r="C677" s="825" t="s">
        <v>619</v>
      </c>
      <c r="D677" s="839" t="s">
        <v>620</v>
      </c>
      <c r="E677" s="825" t="s">
        <v>4076</v>
      </c>
      <c r="F677" s="839" t="s">
        <v>4077</v>
      </c>
      <c r="G677" s="825" t="s">
        <v>4903</v>
      </c>
      <c r="H677" s="825" t="s">
        <v>4904</v>
      </c>
      <c r="I677" s="831">
        <v>17.979999542236328</v>
      </c>
      <c r="J677" s="831">
        <v>400</v>
      </c>
      <c r="K677" s="832">
        <v>7192.2401123046875</v>
      </c>
    </row>
    <row r="678" spans="1:11" ht="14.45" customHeight="1" x14ac:dyDescent="0.2">
      <c r="A678" s="821" t="s">
        <v>594</v>
      </c>
      <c r="B678" s="822" t="s">
        <v>595</v>
      </c>
      <c r="C678" s="825" t="s">
        <v>619</v>
      </c>
      <c r="D678" s="839" t="s">
        <v>620</v>
      </c>
      <c r="E678" s="825" t="s">
        <v>4076</v>
      </c>
      <c r="F678" s="839" t="s">
        <v>4077</v>
      </c>
      <c r="G678" s="825" t="s">
        <v>4905</v>
      </c>
      <c r="H678" s="825" t="s">
        <v>4906</v>
      </c>
      <c r="I678" s="831">
        <v>17.979999542236328</v>
      </c>
      <c r="J678" s="831">
        <v>50</v>
      </c>
      <c r="K678" s="832">
        <v>899.030029296875</v>
      </c>
    </row>
    <row r="679" spans="1:11" ht="14.45" customHeight="1" x14ac:dyDescent="0.2">
      <c r="A679" s="821" t="s">
        <v>594</v>
      </c>
      <c r="B679" s="822" t="s">
        <v>595</v>
      </c>
      <c r="C679" s="825" t="s">
        <v>619</v>
      </c>
      <c r="D679" s="839" t="s">
        <v>620</v>
      </c>
      <c r="E679" s="825" t="s">
        <v>4076</v>
      </c>
      <c r="F679" s="839" t="s">
        <v>4077</v>
      </c>
      <c r="G679" s="825" t="s">
        <v>4907</v>
      </c>
      <c r="H679" s="825" t="s">
        <v>4908</v>
      </c>
      <c r="I679" s="831">
        <v>17.979999542236328</v>
      </c>
      <c r="J679" s="831">
        <v>100</v>
      </c>
      <c r="K679" s="832">
        <v>1798</v>
      </c>
    </row>
    <row r="680" spans="1:11" ht="14.45" customHeight="1" x14ac:dyDescent="0.2">
      <c r="A680" s="821" t="s">
        <v>594</v>
      </c>
      <c r="B680" s="822" t="s">
        <v>595</v>
      </c>
      <c r="C680" s="825" t="s">
        <v>619</v>
      </c>
      <c r="D680" s="839" t="s">
        <v>620</v>
      </c>
      <c r="E680" s="825" t="s">
        <v>4076</v>
      </c>
      <c r="F680" s="839" t="s">
        <v>4077</v>
      </c>
      <c r="G680" s="825" t="s">
        <v>4116</v>
      </c>
      <c r="H680" s="825" t="s">
        <v>4117</v>
      </c>
      <c r="I680" s="831">
        <v>17.989999771118164</v>
      </c>
      <c r="J680" s="831">
        <v>50</v>
      </c>
      <c r="K680" s="832">
        <v>899.5</v>
      </c>
    </row>
    <row r="681" spans="1:11" ht="14.45" customHeight="1" x14ac:dyDescent="0.2">
      <c r="A681" s="821" t="s">
        <v>594</v>
      </c>
      <c r="B681" s="822" t="s">
        <v>595</v>
      </c>
      <c r="C681" s="825" t="s">
        <v>619</v>
      </c>
      <c r="D681" s="839" t="s">
        <v>620</v>
      </c>
      <c r="E681" s="825" t="s">
        <v>4076</v>
      </c>
      <c r="F681" s="839" t="s">
        <v>4077</v>
      </c>
      <c r="G681" s="825" t="s">
        <v>4909</v>
      </c>
      <c r="H681" s="825" t="s">
        <v>4910</v>
      </c>
      <c r="I681" s="831">
        <v>1542.75</v>
      </c>
      <c r="J681" s="831">
        <v>300</v>
      </c>
      <c r="K681" s="832">
        <v>462825</v>
      </c>
    </row>
    <row r="682" spans="1:11" ht="14.45" customHeight="1" x14ac:dyDescent="0.2">
      <c r="A682" s="821" t="s">
        <v>594</v>
      </c>
      <c r="B682" s="822" t="s">
        <v>595</v>
      </c>
      <c r="C682" s="825" t="s">
        <v>619</v>
      </c>
      <c r="D682" s="839" t="s">
        <v>620</v>
      </c>
      <c r="E682" s="825" t="s">
        <v>4076</v>
      </c>
      <c r="F682" s="839" t="s">
        <v>4077</v>
      </c>
      <c r="G682" s="825" t="s">
        <v>4911</v>
      </c>
      <c r="H682" s="825" t="s">
        <v>4912</v>
      </c>
      <c r="I682" s="831">
        <v>1304.3800048828125</v>
      </c>
      <c r="J682" s="831">
        <v>20</v>
      </c>
      <c r="K682" s="832">
        <v>26087.599609375</v>
      </c>
    </row>
    <row r="683" spans="1:11" ht="14.45" customHeight="1" x14ac:dyDescent="0.2">
      <c r="A683" s="821" t="s">
        <v>594</v>
      </c>
      <c r="B683" s="822" t="s">
        <v>595</v>
      </c>
      <c r="C683" s="825" t="s">
        <v>619</v>
      </c>
      <c r="D683" s="839" t="s">
        <v>620</v>
      </c>
      <c r="E683" s="825" t="s">
        <v>4076</v>
      </c>
      <c r="F683" s="839" t="s">
        <v>4077</v>
      </c>
      <c r="G683" s="825" t="s">
        <v>4913</v>
      </c>
      <c r="H683" s="825" t="s">
        <v>4914</v>
      </c>
      <c r="I683" s="831">
        <v>1542.75</v>
      </c>
      <c r="J683" s="831">
        <v>30</v>
      </c>
      <c r="K683" s="832">
        <v>46282.5</v>
      </c>
    </row>
    <row r="684" spans="1:11" ht="14.45" customHeight="1" x14ac:dyDescent="0.2">
      <c r="A684" s="821" t="s">
        <v>594</v>
      </c>
      <c r="B684" s="822" t="s">
        <v>595</v>
      </c>
      <c r="C684" s="825" t="s">
        <v>619</v>
      </c>
      <c r="D684" s="839" t="s">
        <v>620</v>
      </c>
      <c r="E684" s="825" t="s">
        <v>4076</v>
      </c>
      <c r="F684" s="839" t="s">
        <v>4077</v>
      </c>
      <c r="G684" s="825" t="s">
        <v>4915</v>
      </c>
      <c r="H684" s="825" t="s">
        <v>4916</v>
      </c>
      <c r="I684" s="831">
        <v>1304.3800048828125</v>
      </c>
      <c r="J684" s="831">
        <v>20</v>
      </c>
      <c r="K684" s="832">
        <v>26087.599609375</v>
      </c>
    </row>
    <row r="685" spans="1:11" ht="14.45" customHeight="1" x14ac:dyDescent="0.2">
      <c r="A685" s="821" t="s">
        <v>594</v>
      </c>
      <c r="B685" s="822" t="s">
        <v>595</v>
      </c>
      <c r="C685" s="825" t="s">
        <v>619</v>
      </c>
      <c r="D685" s="839" t="s">
        <v>620</v>
      </c>
      <c r="E685" s="825" t="s">
        <v>4076</v>
      </c>
      <c r="F685" s="839" t="s">
        <v>4077</v>
      </c>
      <c r="G685" s="825" t="s">
        <v>4917</v>
      </c>
      <c r="H685" s="825" t="s">
        <v>4918</v>
      </c>
      <c r="I685" s="831">
        <v>5493.39990234375</v>
      </c>
      <c r="J685" s="831">
        <v>3</v>
      </c>
      <c r="K685" s="832">
        <v>16480.19970703125</v>
      </c>
    </row>
    <row r="686" spans="1:11" ht="14.45" customHeight="1" x14ac:dyDescent="0.2">
      <c r="A686" s="821" t="s">
        <v>594</v>
      </c>
      <c r="B686" s="822" t="s">
        <v>595</v>
      </c>
      <c r="C686" s="825" t="s">
        <v>619</v>
      </c>
      <c r="D686" s="839" t="s">
        <v>620</v>
      </c>
      <c r="E686" s="825" t="s">
        <v>4076</v>
      </c>
      <c r="F686" s="839" t="s">
        <v>4077</v>
      </c>
      <c r="G686" s="825" t="s">
        <v>4919</v>
      </c>
      <c r="H686" s="825" t="s">
        <v>4920</v>
      </c>
      <c r="I686" s="831">
        <v>5493.39990234375</v>
      </c>
      <c r="J686" s="831">
        <v>1</v>
      </c>
      <c r="K686" s="832">
        <v>5493.39990234375</v>
      </c>
    </row>
    <row r="687" spans="1:11" ht="14.45" customHeight="1" x14ac:dyDescent="0.2">
      <c r="A687" s="821" t="s">
        <v>594</v>
      </c>
      <c r="B687" s="822" t="s">
        <v>595</v>
      </c>
      <c r="C687" s="825" t="s">
        <v>619</v>
      </c>
      <c r="D687" s="839" t="s">
        <v>620</v>
      </c>
      <c r="E687" s="825" t="s">
        <v>4076</v>
      </c>
      <c r="F687" s="839" t="s">
        <v>4077</v>
      </c>
      <c r="G687" s="825" t="s">
        <v>4921</v>
      </c>
      <c r="H687" s="825" t="s">
        <v>4922</v>
      </c>
      <c r="I687" s="831">
        <v>5493.39990234375</v>
      </c>
      <c r="J687" s="831">
        <v>2</v>
      </c>
      <c r="K687" s="832">
        <v>10986.7998046875</v>
      </c>
    </row>
    <row r="688" spans="1:11" ht="14.45" customHeight="1" x14ac:dyDescent="0.2">
      <c r="A688" s="821" t="s">
        <v>594</v>
      </c>
      <c r="B688" s="822" t="s">
        <v>595</v>
      </c>
      <c r="C688" s="825" t="s">
        <v>619</v>
      </c>
      <c r="D688" s="839" t="s">
        <v>620</v>
      </c>
      <c r="E688" s="825" t="s">
        <v>4076</v>
      </c>
      <c r="F688" s="839" t="s">
        <v>4077</v>
      </c>
      <c r="G688" s="825" t="s">
        <v>4923</v>
      </c>
      <c r="H688" s="825" t="s">
        <v>4924</v>
      </c>
      <c r="I688" s="831">
        <v>5493.39990234375</v>
      </c>
      <c r="J688" s="831">
        <v>3</v>
      </c>
      <c r="K688" s="832">
        <v>16480.19970703125</v>
      </c>
    </row>
    <row r="689" spans="1:11" ht="14.45" customHeight="1" x14ac:dyDescent="0.2">
      <c r="A689" s="821" t="s">
        <v>594</v>
      </c>
      <c r="B689" s="822" t="s">
        <v>595</v>
      </c>
      <c r="C689" s="825" t="s">
        <v>619</v>
      </c>
      <c r="D689" s="839" t="s">
        <v>620</v>
      </c>
      <c r="E689" s="825" t="s">
        <v>4076</v>
      </c>
      <c r="F689" s="839" t="s">
        <v>4077</v>
      </c>
      <c r="G689" s="825" t="s">
        <v>4925</v>
      </c>
      <c r="H689" s="825" t="s">
        <v>4926</v>
      </c>
      <c r="I689" s="831">
        <v>834.9000244140625</v>
      </c>
      <c r="J689" s="831">
        <v>10</v>
      </c>
      <c r="K689" s="832">
        <v>8349</v>
      </c>
    </row>
    <row r="690" spans="1:11" ht="14.45" customHeight="1" x14ac:dyDescent="0.2">
      <c r="A690" s="821" t="s">
        <v>594</v>
      </c>
      <c r="B690" s="822" t="s">
        <v>595</v>
      </c>
      <c r="C690" s="825" t="s">
        <v>619</v>
      </c>
      <c r="D690" s="839" t="s">
        <v>620</v>
      </c>
      <c r="E690" s="825" t="s">
        <v>4076</v>
      </c>
      <c r="F690" s="839" t="s">
        <v>4077</v>
      </c>
      <c r="G690" s="825" t="s">
        <v>4927</v>
      </c>
      <c r="H690" s="825" t="s">
        <v>4928</v>
      </c>
      <c r="I690" s="831">
        <v>834.9000244140625</v>
      </c>
      <c r="J690" s="831">
        <v>30</v>
      </c>
      <c r="K690" s="832">
        <v>25047</v>
      </c>
    </row>
    <row r="691" spans="1:11" ht="14.45" customHeight="1" x14ac:dyDescent="0.2">
      <c r="A691" s="821" t="s">
        <v>594</v>
      </c>
      <c r="B691" s="822" t="s">
        <v>595</v>
      </c>
      <c r="C691" s="825" t="s">
        <v>619</v>
      </c>
      <c r="D691" s="839" t="s">
        <v>620</v>
      </c>
      <c r="E691" s="825" t="s">
        <v>4076</v>
      </c>
      <c r="F691" s="839" t="s">
        <v>4077</v>
      </c>
      <c r="G691" s="825" t="s">
        <v>4929</v>
      </c>
      <c r="H691" s="825" t="s">
        <v>4930</v>
      </c>
      <c r="I691" s="831">
        <v>834.9000244140625</v>
      </c>
      <c r="J691" s="831">
        <v>20</v>
      </c>
      <c r="K691" s="832">
        <v>16698</v>
      </c>
    </row>
    <row r="692" spans="1:11" ht="14.45" customHeight="1" x14ac:dyDescent="0.2">
      <c r="A692" s="821" t="s">
        <v>594</v>
      </c>
      <c r="B692" s="822" t="s">
        <v>595</v>
      </c>
      <c r="C692" s="825" t="s">
        <v>619</v>
      </c>
      <c r="D692" s="839" t="s">
        <v>620</v>
      </c>
      <c r="E692" s="825" t="s">
        <v>4076</v>
      </c>
      <c r="F692" s="839" t="s">
        <v>4077</v>
      </c>
      <c r="G692" s="825" t="s">
        <v>4931</v>
      </c>
      <c r="H692" s="825" t="s">
        <v>4932</v>
      </c>
      <c r="I692" s="831">
        <v>834.9000244140625</v>
      </c>
      <c r="J692" s="831">
        <v>30</v>
      </c>
      <c r="K692" s="832">
        <v>25047</v>
      </c>
    </row>
    <row r="693" spans="1:11" ht="14.45" customHeight="1" x14ac:dyDescent="0.2">
      <c r="A693" s="821" t="s">
        <v>594</v>
      </c>
      <c r="B693" s="822" t="s">
        <v>595</v>
      </c>
      <c r="C693" s="825" t="s">
        <v>619</v>
      </c>
      <c r="D693" s="839" t="s">
        <v>620</v>
      </c>
      <c r="E693" s="825" t="s">
        <v>4076</v>
      </c>
      <c r="F693" s="839" t="s">
        <v>4077</v>
      </c>
      <c r="G693" s="825" t="s">
        <v>4933</v>
      </c>
      <c r="H693" s="825" t="s">
        <v>4934</v>
      </c>
      <c r="I693" s="831">
        <v>834.9000244140625</v>
      </c>
      <c r="J693" s="831">
        <v>20</v>
      </c>
      <c r="K693" s="832">
        <v>16698</v>
      </c>
    </row>
    <row r="694" spans="1:11" ht="14.45" customHeight="1" x14ac:dyDescent="0.2">
      <c r="A694" s="821" t="s">
        <v>594</v>
      </c>
      <c r="B694" s="822" t="s">
        <v>595</v>
      </c>
      <c r="C694" s="825" t="s">
        <v>619</v>
      </c>
      <c r="D694" s="839" t="s">
        <v>620</v>
      </c>
      <c r="E694" s="825" t="s">
        <v>4076</v>
      </c>
      <c r="F694" s="839" t="s">
        <v>4077</v>
      </c>
      <c r="G694" s="825" t="s">
        <v>4935</v>
      </c>
      <c r="H694" s="825" t="s">
        <v>4936</v>
      </c>
      <c r="I694" s="831">
        <v>834.9000244140625</v>
      </c>
      <c r="J694" s="831">
        <v>20</v>
      </c>
      <c r="K694" s="832">
        <v>16698</v>
      </c>
    </row>
    <row r="695" spans="1:11" ht="14.45" customHeight="1" x14ac:dyDescent="0.2">
      <c r="A695" s="821" t="s">
        <v>594</v>
      </c>
      <c r="B695" s="822" t="s">
        <v>595</v>
      </c>
      <c r="C695" s="825" t="s">
        <v>619</v>
      </c>
      <c r="D695" s="839" t="s">
        <v>620</v>
      </c>
      <c r="E695" s="825" t="s">
        <v>4076</v>
      </c>
      <c r="F695" s="839" t="s">
        <v>4077</v>
      </c>
      <c r="G695" s="825" t="s">
        <v>4937</v>
      </c>
      <c r="H695" s="825" t="s">
        <v>4938</v>
      </c>
      <c r="I695" s="831">
        <v>652.91998291015625</v>
      </c>
      <c r="J695" s="831">
        <v>110</v>
      </c>
      <c r="K695" s="832">
        <v>71820.76171875</v>
      </c>
    </row>
    <row r="696" spans="1:11" ht="14.45" customHeight="1" x14ac:dyDescent="0.2">
      <c r="A696" s="821" t="s">
        <v>594</v>
      </c>
      <c r="B696" s="822" t="s">
        <v>595</v>
      </c>
      <c r="C696" s="825" t="s">
        <v>619</v>
      </c>
      <c r="D696" s="839" t="s">
        <v>620</v>
      </c>
      <c r="E696" s="825" t="s">
        <v>4076</v>
      </c>
      <c r="F696" s="839" t="s">
        <v>4077</v>
      </c>
      <c r="G696" s="825" t="s">
        <v>4939</v>
      </c>
      <c r="H696" s="825" t="s">
        <v>4940</v>
      </c>
      <c r="I696" s="831">
        <v>16.340000152587891</v>
      </c>
      <c r="J696" s="831">
        <v>36</v>
      </c>
      <c r="K696" s="832">
        <v>588.06001281738281</v>
      </c>
    </row>
    <row r="697" spans="1:11" ht="14.45" customHeight="1" x14ac:dyDescent="0.2">
      <c r="A697" s="821" t="s">
        <v>594</v>
      </c>
      <c r="B697" s="822" t="s">
        <v>595</v>
      </c>
      <c r="C697" s="825" t="s">
        <v>619</v>
      </c>
      <c r="D697" s="839" t="s">
        <v>620</v>
      </c>
      <c r="E697" s="825" t="s">
        <v>4076</v>
      </c>
      <c r="F697" s="839" t="s">
        <v>4077</v>
      </c>
      <c r="G697" s="825" t="s">
        <v>4118</v>
      </c>
      <c r="H697" s="825" t="s">
        <v>4119</v>
      </c>
      <c r="I697" s="831">
        <v>13.20099983215332</v>
      </c>
      <c r="J697" s="831">
        <v>430</v>
      </c>
      <c r="K697" s="832">
        <v>5676.2000122070313</v>
      </c>
    </row>
    <row r="698" spans="1:11" ht="14.45" customHeight="1" x14ac:dyDescent="0.2">
      <c r="A698" s="821" t="s">
        <v>594</v>
      </c>
      <c r="B698" s="822" t="s">
        <v>595</v>
      </c>
      <c r="C698" s="825" t="s">
        <v>619</v>
      </c>
      <c r="D698" s="839" t="s">
        <v>620</v>
      </c>
      <c r="E698" s="825" t="s">
        <v>4076</v>
      </c>
      <c r="F698" s="839" t="s">
        <v>4077</v>
      </c>
      <c r="G698" s="825" t="s">
        <v>4501</v>
      </c>
      <c r="H698" s="825" t="s">
        <v>4502</v>
      </c>
      <c r="I698" s="831">
        <v>333.03749847412109</v>
      </c>
      <c r="J698" s="831">
        <v>41</v>
      </c>
      <c r="K698" s="832">
        <v>13959.159912109375</v>
      </c>
    </row>
    <row r="699" spans="1:11" ht="14.45" customHeight="1" x14ac:dyDescent="0.2">
      <c r="A699" s="821" t="s">
        <v>594</v>
      </c>
      <c r="B699" s="822" t="s">
        <v>595</v>
      </c>
      <c r="C699" s="825" t="s">
        <v>619</v>
      </c>
      <c r="D699" s="839" t="s">
        <v>620</v>
      </c>
      <c r="E699" s="825" t="s">
        <v>4076</v>
      </c>
      <c r="F699" s="839" t="s">
        <v>4077</v>
      </c>
      <c r="G699" s="825" t="s">
        <v>4941</v>
      </c>
      <c r="H699" s="825" t="s">
        <v>4942</v>
      </c>
      <c r="I699" s="831">
        <v>22.870000839233398</v>
      </c>
      <c r="J699" s="831">
        <v>12</v>
      </c>
      <c r="K699" s="832">
        <v>274.44000244140625</v>
      </c>
    </row>
    <row r="700" spans="1:11" ht="14.45" customHeight="1" x14ac:dyDescent="0.2">
      <c r="A700" s="821" t="s">
        <v>594</v>
      </c>
      <c r="B700" s="822" t="s">
        <v>595</v>
      </c>
      <c r="C700" s="825" t="s">
        <v>619</v>
      </c>
      <c r="D700" s="839" t="s">
        <v>620</v>
      </c>
      <c r="E700" s="825" t="s">
        <v>4076</v>
      </c>
      <c r="F700" s="839" t="s">
        <v>4077</v>
      </c>
      <c r="G700" s="825" t="s">
        <v>4943</v>
      </c>
      <c r="H700" s="825" t="s">
        <v>4944</v>
      </c>
      <c r="I700" s="831">
        <v>22.879999160766602</v>
      </c>
      <c r="J700" s="831">
        <v>12</v>
      </c>
      <c r="K700" s="832">
        <v>274.60000610351563</v>
      </c>
    </row>
    <row r="701" spans="1:11" ht="14.45" customHeight="1" x14ac:dyDescent="0.2">
      <c r="A701" s="821" t="s">
        <v>594</v>
      </c>
      <c r="B701" s="822" t="s">
        <v>595</v>
      </c>
      <c r="C701" s="825" t="s">
        <v>619</v>
      </c>
      <c r="D701" s="839" t="s">
        <v>620</v>
      </c>
      <c r="E701" s="825" t="s">
        <v>4076</v>
      </c>
      <c r="F701" s="839" t="s">
        <v>4077</v>
      </c>
      <c r="G701" s="825" t="s">
        <v>4945</v>
      </c>
      <c r="H701" s="825" t="s">
        <v>4946</v>
      </c>
      <c r="I701" s="831">
        <v>1305.8199462890625</v>
      </c>
      <c r="J701" s="831">
        <v>35</v>
      </c>
      <c r="K701" s="832">
        <v>45703.68017578125</v>
      </c>
    </row>
    <row r="702" spans="1:11" ht="14.45" customHeight="1" x14ac:dyDescent="0.2">
      <c r="A702" s="821" t="s">
        <v>594</v>
      </c>
      <c r="B702" s="822" t="s">
        <v>595</v>
      </c>
      <c r="C702" s="825" t="s">
        <v>619</v>
      </c>
      <c r="D702" s="839" t="s">
        <v>620</v>
      </c>
      <c r="E702" s="825" t="s">
        <v>4076</v>
      </c>
      <c r="F702" s="839" t="s">
        <v>4077</v>
      </c>
      <c r="G702" s="825" t="s">
        <v>4947</v>
      </c>
      <c r="H702" s="825" t="s">
        <v>4948</v>
      </c>
      <c r="I702" s="831">
        <v>490</v>
      </c>
      <c r="J702" s="831">
        <v>11</v>
      </c>
      <c r="K702" s="832">
        <v>5390.02001953125</v>
      </c>
    </row>
    <row r="703" spans="1:11" ht="14.45" customHeight="1" x14ac:dyDescent="0.2">
      <c r="A703" s="821" t="s">
        <v>594</v>
      </c>
      <c r="B703" s="822" t="s">
        <v>595</v>
      </c>
      <c r="C703" s="825" t="s">
        <v>619</v>
      </c>
      <c r="D703" s="839" t="s">
        <v>620</v>
      </c>
      <c r="E703" s="825" t="s">
        <v>4076</v>
      </c>
      <c r="F703" s="839" t="s">
        <v>4077</v>
      </c>
      <c r="G703" s="825" t="s">
        <v>4949</v>
      </c>
      <c r="H703" s="825" t="s">
        <v>4950</v>
      </c>
      <c r="I703" s="831">
        <v>56511.480902777781</v>
      </c>
      <c r="J703" s="831">
        <v>13</v>
      </c>
      <c r="K703" s="832">
        <v>704220</v>
      </c>
    </row>
    <row r="704" spans="1:11" ht="14.45" customHeight="1" x14ac:dyDescent="0.2">
      <c r="A704" s="821" t="s">
        <v>594</v>
      </c>
      <c r="B704" s="822" t="s">
        <v>595</v>
      </c>
      <c r="C704" s="825" t="s">
        <v>619</v>
      </c>
      <c r="D704" s="839" t="s">
        <v>620</v>
      </c>
      <c r="E704" s="825" t="s">
        <v>4076</v>
      </c>
      <c r="F704" s="839" t="s">
        <v>4077</v>
      </c>
      <c r="G704" s="825" t="s">
        <v>4951</v>
      </c>
      <c r="H704" s="825" t="s">
        <v>4952</v>
      </c>
      <c r="I704" s="831">
        <v>2389.75</v>
      </c>
      <c r="J704" s="831">
        <v>4</v>
      </c>
      <c r="K704" s="832">
        <v>9559</v>
      </c>
    </row>
    <row r="705" spans="1:11" ht="14.45" customHeight="1" x14ac:dyDescent="0.2">
      <c r="A705" s="821" t="s">
        <v>594</v>
      </c>
      <c r="B705" s="822" t="s">
        <v>595</v>
      </c>
      <c r="C705" s="825" t="s">
        <v>619</v>
      </c>
      <c r="D705" s="839" t="s">
        <v>620</v>
      </c>
      <c r="E705" s="825" t="s">
        <v>4076</v>
      </c>
      <c r="F705" s="839" t="s">
        <v>4077</v>
      </c>
      <c r="G705" s="825" t="s">
        <v>4953</v>
      </c>
      <c r="H705" s="825" t="s">
        <v>4954</v>
      </c>
      <c r="I705" s="831">
        <v>139.25999450683594</v>
      </c>
      <c r="J705" s="831">
        <v>180</v>
      </c>
      <c r="K705" s="832">
        <v>25066.599609375</v>
      </c>
    </row>
    <row r="706" spans="1:11" ht="14.45" customHeight="1" x14ac:dyDescent="0.2">
      <c r="A706" s="821" t="s">
        <v>594</v>
      </c>
      <c r="B706" s="822" t="s">
        <v>595</v>
      </c>
      <c r="C706" s="825" t="s">
        <v>619</v>
      </c>
      <c r="D706" s="839" t="s">
        <v>620</v>
      </c>
      <c r="E706" s="825" t="s">
        <v>4076</v>
      </c>
      <c r="F706" s="839" t="s">
        <v>4077</v>
      </c>
      <c r="G706" s="825" t="s">
        <v>4955</v>
      </c>
      <c r="H706" s="825" t="s">
        <v>4956</v>
      </c>
      <c r="I706" s="831">
        <v>139.25999450683594</v>
      </c>
      <c r="J706" s="831">
        <v>3240</v>
      </c>
      <c r="K706" s="832">
        <v>451198.8046875</v>
      </c>
    </row>
    <row r="707" spans="1:11" ht="14.45" customHeight="1" x14ac:dyDescent="0.2">
      <c r="A707" s="821" t="s">
        <v>594</v>
      </c>
      <c r="B707" s="822" t="s">
        <v>595</v>
      </c>
      <c r="C707" s="825" t="s">
        <v>619</v>
      </c>
      <c r="D707" s="839" t="s">
        <v>620</v>
      </c>
      <c r="E707" s="825" t="s">
        <v>4076</v>
      </c>
      <c r="F707" s="839" t="s">
        <v>4077</v>
      </c>
      <c r="G707" s="825" t="s">
        <v>4124</v>
      </c>
      <c r="H707" s="825" t="s">
        <v>4125</v>
      </c>
      <c r="I707" s="831">
        <v>4.0300002098083496</v>
      </c>
      <c r="J707" s="831">
        <v>800</v>
      </c>
      <c r="K707" s="832">
        <v>3224</v>
      </c>
    </row>
    <row r="708" spans="1:11" ht="14.45" customHeight="1" x14ac:dyDescent="0.2">
      <c r="A708" s="821" t="s">
        <v>594</v>
      </c>
      <c r="B708" s="822" t="s">
        <v>595</v>
      </c>
      <c r="C708" s="825" t="s">
        <v>619</v>
      </c>
      <c r="D708" s="839" t="s">
        <v>620</v>
      </c>
      <c r="E708" s="825" t="s">
        <v>4076</v>
      </c>
      <c r="F708" s="839" t="s">
        <v>4077</v>
      </c>
      <c r="G708" s="825" t="s">
        <v>4957</v>
      </c>
      <c r="H708" s="825" t="s">
        <v>4958</v>
      </c>
      <c r="I708" s="831">
        <v>133.10000610351563</v>
      </c>
      <c r="J708" s="831">
        <v>50</v>
      </c>
      <c r="K708" s="832">
        <v>6655</v>
      </c>
    </row>
    <row r="709" spans="1:11" ht="14.45" customHeight="1" x14ac:dyDescent="0.2">
      <c r="A709" s="821" t="s">
        <v>594</v>
      </c>
      <c r="B709" s="822" t="s">
        <v>595</v>
      </c>
      <c r="C709" s="825" t="s">
        <v>619</v>
      </c>
      <c r="D709" s="839" t="s">
        <v>620</v>
      </c>
      <c r="E709" s="825" t="s">
        <v>4076</v>
      </c>
      <c r="F709" s="839" t="s">
        <v>4077</v>
      </c>
      <c r="G709" s="825" t="s">
        <v>4959</v>
      </c>
      <c r="H709" s="825" t="s">
        <v>4960</v>
      </c>
      <c r="I709" s="831">
        <v>153.66999816894531</v>
      </c>
      <c r="J709" s="831">
        <v>25</v>
      </c>
      <c r="K709" s="832">
        <v>3841.75</v>
      </c>
    </row>
    <row r="710" spans="1:11" ht="14.45" customHeight="1" x14ac:dyDescent="0.2">
      <c r="A710" s="821" t="s">
        <v>594</v>
      </c>
      <c r="B710" s="822" t="s">
        <v>595</v>
      </c>
      <c r="C710" s="825" t="s">
        <v>619</v>
      </c>
      <c r="D710" s="839" t="s">
        <v>620</v>
      </c>
      <c r="E710" s="825" t="s">
        <v>4076</v>
      </c>
      <c r="F710" s="839" t="s">
        <v>4077</v>
      </c>
      <c r="G710" s="825" t="s">
        <v>4305</v>
      </c>
      <c r="H710" s="825" t="s">
        <v>4306</v>
      </c>
      <c r="I710" s="831">
        <v>3.1500000953674316</v>
      </c>
      <c r="J710" s="831">
        <v>60</v>
      </c>
      <c r="K710" s="832">
        <v>189</v>
      </c>
    </row>
    <row r="711" spans="1:11" ht="14.45" customHeight="1" x14ac:dyDescent="0.2">
      <c r="A711" s="821" t="s">
        <v>594</v>
      </c>
      <c r="B711" s="822" t="s">
        <v>595</v>
      </c>
      <c r="C711" s="825" t="s">
        <v>619</v>
      </c>
      <c r="D711" s="839" t="s">
        <v>620</v>
      </c>
      <c r="E711" s="825" t="s">
        <v>4076</v>
      </c>
      <c r="F711" s="839" t="s">
        <v>4077</v>
      </c>
      <c r="G711" s="825" t="s">
        <v>4961</v>
      </c>
      <c r="H711" s="825" t="s">
        <v>4962</v>
      </c>
      <c r="I711" s="831">
        <v>174.74500274658203</v>
      </c>
      <c r="J711" s="831">
        <v>2565</v>
      </c>
      <c r="K711" s="832">
        <v>448413.90234375</v>
      </c>
    </row>
    <row r="712" spans="1:11" ht="14.45" customHeight="1" x14ac:dyDescent="0.2">
      <c r="A712" s="821" t="s">
        <v>594</v>
      </c>
      <c r="B712" s="822" t="s">
        <v>595</v>
      </c>
      <c r="C712" s="825" t="s">
        <v>619</v>
      </c>
      <c r="D712" s="839" t="s">
        <v>620</v>
      </c>
      <c r="E712" s="825" t="s">
        <v>4076</v>
      </c>
      <c r="F712" s="839" t="s">
        <v>4077</v>
      </c>
      <c r="G712" s="825" t="s">
        <v>4963</v>
      </c>
      <c r="H712" s="825" t="s">
        <v>4964</v>
      </c>
      <c r="I712" s="831">
        <v>33.880001068115234</v>
      </c>
      <c r="J712" s="831">
        <v>2</v>
      </c>
      <c r="K712" s="832">
        <v>67.760002136230469</v>
      </c>
    </row>
    <row r="713" spans="1:11" ht="14.45" customHeight="1" x14ac:dyDescent="0.2">
      <c r="A713" s="821" t="s">
        <v>594</v>
      </c>
      <c r="B713" s="822" t="s">
        <v>595</v>
      </c>
      <c r="C713" s="825" t="s">
        <v>619</v>
      </c>
      <c r="D713" s="839" t="s">
        <v>620</v>
      </c>
      <c r="E713" s="825" t="s">
        <v>4076</v>
      </c>
      <c r="F713" s="839" t="s">
        <v>4077</v>
      </c>
      <c r="G713" s="825" t="s">
        <v>4965</v>
      </c>
      <c r="H713" s="825" t="s">
        <v>4966</v>
      </c>
      <c r="I713" s="831">
        <v>80.574546120383516</v>
      </c>
      <c r="J713" s="831">
        <v>700</v>
      </c>
      <c r="K713" s="832">
        <v>56402.39990234375</v>
      </c>
    </row>
    <row r="714" spans="1:11" ht="14.45" customHeight="1" x14ac:dyDescent="0.2">
      <c r="A714" s="821" t="s">
        <v>594</v>
      </c>
      <c r="B714" s="822" t="s">
        <v>595</v>
      </c>
      <c r="C714" s="825" t="s">
        <v>619</v>
      </c>
      <c r="D714" s="839" t="s">
        <v>620</v>
      </c>
      <c r="E714" s="825" t="s">
        <v>4076</v>
      </c>
      <c r="F714" s="839" t="s">
        <v>4077</v>
      </c>
      <c r="G714" s="825" t="s">
        <v>4967</v>
      </c>
      <c r="H714" s="825" t="s">
        <v>4968</v>
      </c>
      <c r="I714" s="831">
        <v>36.299999237060547</v>
      </c>
      <c r="J714" s="831">
        <v>1130</v>
      </c>
      <c r="K714" s="832">
        <v>41019</v>
      </c>
    </row>
    <row r="715" spans="1:11" ht="14.45" customHeight="1" x14ac:dyDescent="0.2">
      <c r="A715" s="821" t="s">
        <v>594</v>
      </c>
      <c r="B715" s="822" t="s">
        <v>595</v>
      </c>
      <c r="C715" s="825" t="s">
        <v>619</v>
      </c>
      <c r="D715" s="839" t="s">
        <v>620</v>
      </c>
      <c r="E715" s="825" t="s">
        <v>4076</v>
      </c>
      <c r="F715" s="839" t="s">
        <v>4077</v>
      </c>
      <c r="G715" s="825" t="s">
        <v>4969</v>
      </c>
      <c r="H715" s="825" t="s">
        <v>4970</v>
      </c>
      <c r="I715" s="831">
        <v>18950</v>
      </c>
      <c r="J715" s="831">
        <v>10</v>
      </c>
      <c r="K715" s="832">
        <v>189499.98828125</v>
      </c>
    </row>
    <row r="716" spans="1:11" ht="14.45" customHeight="1" x14ac:dyDescent="0.2">
      <c r="A716" s="821" t="s">
        <v>594</v>
      </c>
      <c r="B716" s="822" t="s">
        <v>595</v>
      </c>
      <c r="C716" s="825" t="s">
        <v>619</v>
      </c>
      <c r="D716" s="839" t="s">
        <v>620</v>
      </c>
      <c r="E716" s="825" t="s">
        <v>4076</v>
      </c>
      <c r="F716" s="839" t="s">
        <v>4077</v>
      </c>
      <c r="G716" s="825" t="s">
        <v>4971</v>
      </c>
      <c r="H716" s="825" t="s">
        <v>4972</v>
      </c>
      <c r="I716" s="831">
        <v>5598.142578125</v>
      </c>
      <c r="J716" s="831">
        <v>23</v>
      </c>
      <c r="K716" s="832">
        <v>128757.28955078125</v>
      </c>
    </row>
    <row r="717" spans="1:11" ht="14.45" customHeight="1" x14ac:dyDescent="0.2">
      <c r="A717" s="821" t="s">
        <v>594</v>
      </c>
      <c r="B717" s="822" t="s">
        <v>595</v>
      </c>
      <c r="C717" s="825" t="s">
        <v>619</v>
      </c>
      <c r="D717" s="839" t="s">
        <v>620</v>
      </c>
      <c r="E717" s="825" t="s">
        <v>4076</v>
      </c>
      <c r="F717" s="839" t="s">
        <v>4077</v>
      </c>
      <c r="G717" s="825" t="s">
        <v>4973</v>
      </c>
      <c r="H717" s="825" t="s">
        <v>4974</v>
      </c>
      <c r="I717" s="831">
        <v>12270.00244140625</v>
      </c>
      <c r="J717" s="831">
        <v>8</v>
      </c>
      <c r="K717" s="832">
        <v>98160.01953125</v>
      </c>
    </row>
    <row r="718" spans="1:11" ht="14.45" customHeight="1" x14ac:dyDescent="0.2">
      <c r="A718" s="821" t="s">
        <v>594</v>
      </c>
      <c r="B718" s="822" t="s">
        <v>595</v>
      </c>
      <c r="C718" s="825" t="s">
        <v>619</v>
      </c>
      <c r="D718" s="839" t="s">
        <v>620</v>
      </c>
      <c r="E718" s="825" t="s">
        <v>4076</v>
      </c>
      <c r="F718" s="839" t="s">
        <v>4077</v>
      </c>
      <c r="G718" s="825" t="s">
        <v>4975</v>
      </c>
      <c r="H718" s="825" t="s">
        <v>4976</v>
      </c>
      <c r="I718" s="831">
        <v>6343</v>
      </c>
      <c r="J718" s="831">
        <v>3</v>
      </c>
      <c r="K718" s="832">
        <v>19029</v>
      </c>
    </row>
    <row r="719" spans="1:11" ht="14.45" customHeight="1" x14ac:dyDescent="0.2">
      <c r="A719" s="821" t="s">
        <v>594</v>
      </c>
      <c r="B719" s="822" t="s">
        <v>595</v>
      </c>
      <c r="C719" s="825" t="s">
        <v>619</v>
      </c>
      <c r="D719" s="839" t="s">
        <v>620</v>
      </c>
      <c r="E719" s="825" t="s">
        <v>4076</v>
      </c>
      <c r="F719" s="839" t="s">
        <v>4077</v>
      </c>
      <c r="G719" s="825" t="s">
        <v>4977</v>
      </c>
      <c r="H719" s="825" t="s">
        <v>4978</v>
      </c>
      <c r="I719" s="831">
        <v>831.27001953125</v>
      </c>
      <c r="J719" s="831">
        <v>4</v>
      </c>
      <c r="K719" s="832">
        <v>3325.080078125</v>
      </c>
    </row>
    <row r="720" spans="1:11" ht="14.45" customHeight="1" x14ac:dyDescent="0.2">
      <c r="A720" s="821" t="s">
        <v>594</v>
      </c>
      <c r="B720" s="822" t="s">
        <v>595</v>
      </c>
      <c r="C720" s="825" t="s">
        <v>619</v>
      </c>
      <c r="D720" s="839" t="s">
        <v>620</v>
      </c>
      <c r="E720" s="825" t="s">
        <v>4076</v>
      </c>
      <c r="F720" s="839" t="s">
        <v>4077</v>
      </c>
      <c r="G720" s="825" t="s">
        <v>4979</v>
      </c>
      <c r="H720" s="825" t="s">
        <v>4980</v>
      </c>
      <c r="I720" s="831">
        <v>200.05000305175781</v>
      </c>
      <c r="J720" s="831">
        <v>330</v>
      </c>
      <c r="K720" s="832">
        <v>66017.60107421875</v>
      </c>
    </row>
    <row r="721" spans="1:11" ht="14.45" customHeight="1" x14ac:dyDescent="0.2">
      <c r="A721" s="821" t="s">
        <v>594</v>
      </c>
      <c r="B721" s="822" t="s">
        <v>595</v>
      </c>
      <c r="C721" s="825" t="s">
        <v>619</v>
      </c>
      <c r="D721" s="839" t="s">
        <v>620</v>
      </c>
      <c r="E721" s="825" t="s">
        <v>4076</v>
      </c>
      <c r="F721" s="839" t="s">
        <v>4077</v>
      </c>
      <c r="G721" s="825" t="s">
        <v>4138</v>
      </c>
      <c r="H721" s="825" t="s">
        <v>4139</v>
      </c>
      <c r="I721" s="831">
        <v>4.9699997901916504</v>
      </c>
      <c r="J721" s="831">
        <v>30</v>
      </c>
      <c r="K721" s="832">
        <v>149.10000610351563</v>
      </c>
    </row>
    <row r="722" spans="1:11" ht="14.45" customHeight="1" x14ac:dyDescent="0.2">
      <c r="A722" s="821" t="s">
        <v>594</v>
      </c>
      <c r="B722" s="822" t="s">
        <v>595</v>
      </c>
      <c r="C722" s="825" t="s">
        <v>619</v>
      </c>
      <c r="D722" s="839" t="s">
        <v>620</v>
      </c>
      <c r="E722" s="825" t="s">
        <v>4076</v>
      </c>
      <c r="F722" s="839" t="s">
        <v>4077</v>
      </c>
      <c r="G722" s="825" t="s">
        <v>4981</v>
      </c>
      <c r="H722" s="825" t="s">
        <v>4982</v>
      </c>
      <c r="I722" s="831">
        <v>13.149999618530273</v>
      </c>
      <c r="J722" s="831">
        <v>35</v>
      </c>
      <c r="K722" s="832">
        <v>460.25</v>
      </c>
    </row>
    <row r="723" spans="1:11" ht="14.45" customHeight="1" x14ac:dyDescent="0.2">
      <c r="A723" s="821" t="s">
        <v>594</v>
      </c>
      <c r="B723" s="822" t="s">
        <v>595</v>
      </c>
      <c r="C723" s="825" t="s">
        <v>619</v>
      </c>
      <c r="D723" s="839" t="s">
        <v>620</v>
      </c>
      <c r="E723" s="825" t="s">
        <v>4076</v>
      </c>
      <c r="F723" s="839" t="s">
        <v>4077</v>
      </c>
      <c r="G723" s="825" t="s">
        <v>4983</v>
      </c>
      <c r="H723" s="825" t="s">
        <v>4984</v>
      </c>
      <c r="I723" s="831">
        <v>7.7199997901916504</v>
      </c>
      <c r="J723" s="831">
        <v>100</v>
      </c>
      <c r="K723" s="832">
        <v>772.46002197265625</v>
      </c>
    </row>
    <row r="724" spans="1:11" ht="14.45" customHeight="1" x14ac:dyDescent="0.2">
      <c r="A724" s="821" t="s">
        <v>594</v>
      </c>
      <c r="B724" s="822" t="s">
        <v>595</v>
      </c>
      <c r="C724" s="825" t="s">
        <v>619</v>
      </c>
      <c r="D724" s="839" t="s">
        <v>620</v>
      </c>
      <c r="E724" s="825" t="s">
        <v>4076</v>
      </c>
      <c r="F724" s="839" t="s">
        <v>4077</v>
      </c>
      <c r="G724" s="825" t="s">
        <v>4140</v>
      </c>
      <c r="H724" s="825" t="s">
        <v>4141</v>
      </c>
      <c r="I724" s="831">
        <v>11.738571166992188</v>
      </c>
      <c r="J724" s="831">
        <v>300</v>
      </c>
      <c r="K724" s="832">
        <v>3521.6000366210938</v>
      </c>
    </row>
    <row r="725" spans="1:11" ht="14.45" customHeight="1" x14ac:dyDescent="0.2">
      <c r="A725" s="821" t="s">
        <v>594</v>
      </c>
      <c r="B725" s="822" t="s">
        <v>595</v>
      </c>
      <c r="C725" s="825" t="s">
        <v>619</v>
      </c>
      <c r="D725" s="839" t="s">
        <v>620</v>
      </c>
      <c r="E725" s="825" t="s">
        <v>4076</v>
      </c>
      <c r="F725" s="839" t="s">
        <v>4077</v>
      </c>
      <c r="G725" s="825" t="s">
        <v>4140</v>
      </c>
      <c r="H725" s="825" t="s">
        <v>4142</v>
      </c>
      <c r="I725" s="831">
        <v>11.729999542236328</v>
      </c>
      <c r="J725" s="831">
        <v>90</v>
      </c>
      <c r="K725" s="832">
        <v>1055.7000122070313</v>
      </c>
    </row>
    <row r="726" spans="1:11" ht="14.45" customHeight="1" x14ac:dyDescent="0.2">
      <c r="A726" s="821" t="s">
        <v>594</v>
      </c>
      <c r="B726" s="822" t="s">
        <v>595</v>
      </c>
      <c r="C726" s="825" t="s">
        <v>619</v>
      </c>
      <c r="D726" s="839" t="s">
        <v>620</v>
      </c>
      <c r="E726" s="825" t="s">
        <v>4076</v>
      </c>
      <c r="F726" s="839" t="s">
        <v>4077</v>
      </c>
      <c r="G726" s="825" t="s">
        <v>4143</v>
      </c>
      <c r="H726" s="825" t="s">
        <v>4144</v>
      </c>
      <c r="I726" s="831">
        <v>13.310000419616699</v>
      </c>
      <c r="J726" s="831">
        <v>50</v>
      </c>
      <c r="K726" s="832">
        <v>665.5</v>
      </c>
    </row>
    <row r="727" spans="1:11" ht="14.45" customHeight="1" x14ac:dyDescent="0.2">
      <c r="A727" s="821" t="s">
        <v>594</v>
      </c>
      <c r="B727" s="822" t="s">
        <v>595</v>
      </c>
      <c r="C727" s="825" t="s">
        <v>619</v>
      </c>
      <c r="D727" s="839" t="s">
        <v>620</v>
      </c>
      <c r="E727" s="825" t="s">
        <v>4076</v>
      </c>
      <c r="F727" s="839" t="s">
        <v>4077</v>
      </c>
      <c r="G727" s="825" t="s">
        <v>4985</v>
      </c>
      <c r="H727" s="825" t="s">
        <v>4986</v>
      </c>
      <c r="I727" s="831">
        <v>198.44000244140625</v>
      </c>
      <c r="J727" s="831">
        <v>455</v>
      </c>
      <c r="K727" s="832">
        <v>90290.19921875</v>
      </c>
    </row>
    <row r="728" spans="1:11" ht="14.45" customHeight="1" x14ac:dyDescent="0.2">
      <c r="A728" s="821" t="s">
        <v>594</v>
      </c>
      <c r="B728" s="822" t="s">
        <v>595</v>
      </c>
      <c r="C728" s="825" t="s">
        <v>619</v>
      </c>
      <c r="D728" s="839" t="s">
        <v>620</v>
      </c>
      <c r="E728" s="825" t="s">
        <v>4076</v>
      </c>
      <c r="F728" s="839" t="s">
        <v>4077</v>
      </c>
      <c r="G728" s="825" t="s">
        <v>4987</v>
      </c>
      <c r="H728" s="825" t="s">
        <v>4988</v>
      </c>
      <c r="I728" s="831">
        <v>22000</v>
      </c>
      <c r="J728" s="831">
        <v>19</v>
      </c>
      <c r="K728" s="832">
        <v>418000</v>
      </c>
    </row>
    <row r="729" spans="1:11" ht="14.45" customHeight="1" x14ac:dyDescent="0.2">
      <c r="A729" s="821" t="s">
        <v>594</v>
      </c>
      <c r="B729" s="822" t="s">
        <v>595</v>
      </c>
      <c r="C729" s="825" t="s">
        <v>619</v>
      </c>
      <c r="D729" s="839" t="s">
        <v>620</v>
      </c>
      <c r="E729" s="825" t="s">
        <v>4076</v>
      </c>
      <c r="F729" s="839" t="s">
        <v>4077</v>
      </c>
      <c r="G729" s="825" t="s">
        <v>4989</v>
      </c>
      <c r="H729" s="825" t="s">
        <v>4990</v>
      </c>
      <c r="I729" s="831">
        <v>17424</v>
      </c>
      <c r="J729" s="831">
        <v>359</v>
      </c>
      <c r="K729" s="832">
        <v>6255216</v>
      </c>
    </row>
    <row r="730" spans="1:11" ht="14.45" customHeight="1" x14ac:dyDescent="0.2">
      <c r="A730" s="821" t="s">
        <v>594</v>
      </c>
      <c r="B730" s="822" t="s">
        <v>595</v>
      </c>
      <c r="C730" s="825" t="s">
        <v>619</v>
      </c>
      <c r="D730" s="839" t="s">
        <v>620</v>
      </c>
      <c r="E730" s="825" t="s">
        <v>4076</v>
      </c>
      <c r="F730" s="839" t="s">
        <v>4077</v>
      </c>
      <c r="G730" s="825" t="s">
        <v>4991</v>
      </c>
      <c r="H730" s="825" t="s">
        <v>4992</v>
      </c>
      <c r="I730" s="831">
        <v>264.989990234375</v>
      </c>
      <c r="J730" s="831">
        <v>160</v>
      </c>
      <c r="K730" s="832">
        <v>42398.3984375</v>
      </c>
    </row>
    <row r="731" spans="1:11" ht="14.45" customHeight="1" x14ac:dyDescent="0.2">
      <c r="A731" s="821" t="s">
        <v>594</v>
      </c>
      <c r="B731" s="822" t="s">
        <v>595</v>
      </c>
      <c r="C731" s="825" t="s">
        <v>619</v>
      </c>
      <c r="D731" s="839" t="s">
        <v>620</v>
      </c>
      <c r="E731" s="825" t="s">
        <v>4076</v>
      </c>
      <c r="F731" s="839" t="s">
        <v>4077</v>
      </c>
      <c r="G731" s="825" t="s">
        <v>4993</v>
      </c>
      <c r="H731" s="825" t="s">
        <v>4994</v>
      </c>
      <c r="I731" s="831">
        <v>72.80999755859375</v>
      </c>
      <c r="J731" s="831">
        <v>48</v>
      </c>
      <c r="K731" s="832">
        <v>3495.080078125</v>
      </c>
    </row>
    <row r="732" spans="1:11" ht="14.45" customHeight="1" x14ac:dyDescent="0.2">
      <c r="A732" s="821" t="s">
        <v>594</v>
      </c>
      <c r="B732" s="822" t="s">
        <v>595</v>
      </c>
      <c r="C732" s="825" t="s">
        <v>619</v>
      </c>
      <c r="D732" s="839" t="s">
        <v>620</v>
      </c>
      <c r="E732" s="825" t="s">
        <v>4076</v>
      </c>
      <c r="F732" s="839" t="s">
        <v>4077</v>
      </c>
      <c r="G732" s="825" t="s">
        <v>4995</v>
      </c>
      <c r="H732" s="825" t="s">
        <v>4996</v>
      </c>
      <c r="I732" s="831">
        <v>72.80999755859375</v>
      </c>
      <c r="J732" s="831">
        <v>48</v>
      </c>
      <c r="K732" s="832">
        <v>3495.080078125</v>
      </c>
    </row>
    <row r="733" spans="1:11" ht="14.45" customHeight="1" x14ac:dyDescent="0.2">
      <c r="A733" s="821" t="s">
        <v>594</v>
      </c>
      <c r="B733" s="822" t="s">
        <v>595</v>
      </c>
      <c r="C733" s="825" t="s">
        <v>619</v>
      </c>
      <c r="D733" s="839" t="s">
        <v>620</v>
      </c>
      <c r="E733" s="825" t="s">
        <v>4076</v>
      </c>
      <c r="F733" s="839" t="s">
        <v>4077</v>
      </c>
      <c r="G733" s="825" t="s">
        <v>4997</v>
      </c>
      <c r="H733" s="825" t="s">
        <v>4998</v>
      </c>
      <c r="I733" s="831">
        <v>369.1400146484375</v>
      </c>
      <c r="J733" s="831">
        <v>6</v>
      </c>
      <c r="K733" s="832">
        <v>2214.840087890625</v>
      </c>
    </row>
    <row r="734" spans="1:11" ht="14.45" customHeight="1" x14ac:dyDescent="0.2">
      <c r="A734" s="821" t="s">
        <v>594</v>
      </c>
      <c r="B734" s="822" t="s">
        <v>595</v>
      </c>
      <c r="C734" s="825" t="s">
        <v>619</v>
      </c>
      <c r="D734" s="839" t="s">
        <v>620</v>
      </c>
      <c r="E734" s="825" t="s">
        <v>4076</v>
      </c>
      <c r="F734" s="839" t="s">
        <v>4077</v>
      </c>
      <c r="G734" s="825" t="s">
        <v>4999</v>
      </c>
      <c r="H734" s="825" t="s">
        <v>5000</v>
      </c>
      <c r="I734" s="831">
        <v>284.16000366210938</v>
      </c>
      <c r="J734" s="831">
        <v>140</v>
      </c>
      <c r="K734" s="832">
        <v>39781.9091796875</v>
      </c>
    </row>
    <row r="735" spans="1:11" ht="14.45" customHeight="1" x14ac:dyDescent="0.2">
      <c r="A735" s="821" t="s">
        <v>594</v>
      </c>
      <c r="B735" s="822" t="s">
        <v>595</v>
      </c>
      <c r="C735" s="825" t="s">
        <v>619</v>
      </c>
      <c r="D735" s="839" t="s">
        <v>620</v>
      </c>
      <c r="E735" s="825" t="s">
        <v>4076</v>
      </c>
      <c r="F735" s="839" t="s">
        <v>4077</v>
      </c>
      <c r="G735" s="825" t="s">
        <v>5001</v>
      </c>
      <c r="H735" s="825" t="s">
        <v>5002</v>
      </c>
      <c r="I735" s="831">
        <v>251.42999267578125</v>
      </c>
      <c r="J735" s="831">
        <v>140</v>
      </c>
      <c r="K735" s="832">
        <v>35199.64013671875</v>
      </c>
    </row>
    <row r="736" spans="1:11" ht="14.45" customHeight="1" x14ac:dyDescent="0.2">
      <c r="A736" s="821" t="s">
        <v>594</v>
      </c>
      <c r="B736" s="822" t="s">
        <v>595</v>
      </c>
      <c r="C736" s="825" t="s">
        <v>619</v>
      </c>
      <c r="D736" s="839" t="s">
        <v>620</v>
      </c>
      <c r="E736" s="825" t="s">
        <v>4076</v>
      </c>
      <c r="F736" s="839" t="s">
        <v>4077</v>
      </c>
      <c r="G736" s="825" t="s">
        <v>5003</v>
      </c>
      <c r="H736" s="825" t="s">
        <v>5004</v>
      </c>
      <c r="I736" s="831">
        <v>82.579998016357422</v>
      </c>
      <c r="J736" s="831">
        <v>56</v>
      </c>
      <c r="K736" s="832">
        <v>4604.1800842285156</v>
      </c>
    </row>
    <row r="737" spans="1:11" ht="14.45" customHeight="1" x14ac:dyDescent="0.2">
      <c r="A737" s="821" t="s">
        <v>594</v>
      </c>
      <c r="B737" s="822" t="s">
        <v>595</v>
      </c>
      <c r="C737" s="825" t="s">
        <v>619</v>
      </c>
      <c r="D737" s="839" t="s">
        <v>620</v>
      </c>
      <c r="E737" s="825" t="s">
        <v>4076</v>
      </c>
      <c r="F737" s="839" t="s">
        <v>4077</v>
      </c>
      <c r="G737" s="825" t="s">
        <v>5005</v>
      </c>
      <c r="H737" s="825" t="s">
        <v>5006</v>
      </c>
      <c r="I737" s="831">
        <v>11.75</v>
      </c>
      <c r="J737" s="831">
        <v>200</v>
      </c>
      <c r="K737" s="832">
        <v>2349.820068359375</v>
      </c>
    </row>
    <row r="738" spans="1:11" ht="14.45" customHeight="1" x14ac:dyDescent="0.2">
      <c r="A738" s="821" t="s">
        <v>594</v>
      </c>
      <c r="B738" s="822" t="s">
        <v>595</v>
      </c>
      <c r="C738" s="825" t="s">
        <v>619</v>
      </c>
      <c r="D738" s="839" t="s">
        <v>620</v>
      </c>
      <c r="E738" s="825" t="s">
        <v>4076</v>
      </c>
      <c r="F738" s="839" t="s">
        <v>4077</v>
      </c>
      <c r="G738" s="825" t="s">
        <v>5007</v>
      </c>
      <c r="H738" s="825" t="s">
        <v>5008</v>
      </c>
      <c r="I738" s="831">
        <v>44.770000457763672</v>
      </c>
      <c r="J738" s="831">
        <v>20</v>
      </c>
      <c r="K738" s="832">
        <v>895.4000244140625</v>
      </c>
    </row>
    <row r="739" spans="1:11" ht="14.45" customHeight="1" x14ac:dyDescent="0.2">
      <c r="A739" s="821" t="s">
        <v>594</v>
      </c>
      <c r="B739" s="822" t="s">
        <v>595</v>
      </c>
      <c r="C739" s="825" t="s">
        <v>619</v>
      </c>
      <c r="D739" s="839" t="s">
        <v>620</v>
      </c>
      <c r="E739" s="825" t="s">
        <v>4076</v>
      </c>
      <c r="F739" s="839" t="s">
        <v>4077</v>
      </c>
      <c r="G739" s="825" t="s">
        <v>5009</v>
      </c>
      <c r="H739" s="825" t="s">
        <v>5010</v>
      </c>
      <c r="I739" s="831">
        <v>5395.5</v>
      </c>
      <c r="J739" s="831">
        <v>44</v>
      </c>
      <c r="K739" s="832">
        <v>237402</v>
      </c>
    </row>
    <row r="740" spans="1:11" ht="14.45" customHeight="1" x14ac:dyDescent="0.2">
      <c r="A740" s="821" t="s">
        <v>594</v>
      </c>
      <c r="B740" s="822" t="s">
        <v>595</v>
      </c>
      <c r="C740" s="825" t="s">
        <v>619</v>
      </c>
      <c r="D740" s="839" t="s">
        <v>620</v>
      </c>
      <c r="E740" s="825" t="s">
        <v>4076</v>
      </c>
      <c r="F740" s="839" t="s">
        <v>4077</v>
      </c>
      <c r="G740" s="825" t="s">
        <v>5011</v>
      </c>
      <c r="H740" s="825" t="s">
        <v>5012</v>
      </c>
      <c r="I740" s="831">
        <v>564.66998291015625</v>
      </c>
      <c r="J740" s="831">
        <v>6</v>
      </c>
      <c r="K740" s="832">
        <v>3388.030029296875</v>
      </c>
    </row>
    <row r="741" spans="1:11" ht="14.45" customHeight="1" x14ac:dyDescent="0.2">
      <c r="A741" s="821" t="s">
        <v>594</v>
      </c>
      <c r="B741" s="822" t="s">
        <v>595</v>
      </c>
      <c r="C741" s="825" t="s">
        <v>619</v>
      </c>
      <c r="D741" s="839" t="s">
        <v>620</v>
      </c>
      <c r="E741" s="825" t="s">
        <v>4076</v>
      </c>
      <c r="F741" s="839" t="s">
        <v>4077</v>
      </c>
      <c r="G741" s="825" t="s">
        <v>5013</v>
      </c>
      <c r="H741" s="825" t="s">
        <v>5014</v>
      </c>
      <c r="I741" s="831">
        <v>564.66998291015625</v>
      </c>
      <c r="J741" s="831">
        <v>12</v>
      </c>
      <c r="K741" s="832">
        <v>6776.0400390625</v>
      </c>
    </row>
    <row r="742" spans="1:11" ht="14.45" customHeight="1" x14ac:dyDescent="0.2">
      <c r="A742" s="821" t="s">
        <v>594</v>
      </c>
      <c r="B742" s="822" t="s">
        <v>595</v>
      </c>
      <c r="C742" s="825" t="s">
        <v>619</v>
      </c>
      <c r="D742" s="839" t="s">
        <v>620</v>
      </c>
      <c r="E742" s="825" t="s">
        <v>4076</v>
      </c>
      <c r="F742" s="839" t="s">
        <v>4077</v>
      </c>
      <c r="G742" s="825" t="s">
        <v>5015</v>
      </c>
      <c r="H742" s="825" t="s">
        <v>5016</v>
      </c>
      <c r="I742" s="831">
        <v>564.66998291015625</v>
      </c>
      <c r="J742" s="831">
        <v>12</v>
      </c>
      <c r="K742" s="832">
        <v>6776.0400390625</v>
      </c>
    </row>
    <row r="743" spans="1:11" ht="14.45" customHeight="1" x14ac:dyDescent="0.2">
      <c r="A743" s="821" t="s">
        <v>594</v>
      </c>
      <c r="B743" s="822" t="s">
        <v>595</v>
      </c>
      <c r="C743" s="825" t="s">
        <v>619</v>
      </c>
      <c r="D743" s="839" t="s">
        <v>620</v>
      </c>
      <c r="E743" s="825" t="s">
        <v>4076</v>
      </c>
      <c r="F743" s="839" t="s">
        <v>4077</v>
      </c>
      <c r="G743" s="825" t="s">
        <v>4553</v>
      </c>
      <c r="H743" s="825" t="s">
        <v>4554</v>
      </c>
      <c r="I743" s="831">
        <v>63.610000610351563</v>
      </c>
      <c r="J743" s="831">
        <v>440</v>
      </c>
      <c r="K743" s="832">
        <v>28163.099243164063</v>
      </c>
    </row>
    <row r="744" spans="1:11" ht="14.45" customHeight="1" x14ac:dyDescent="0.2">
      <c r="A744" s="821" t="s">
        <v>594</v>
      </c>
      <c r="B744" s="822" t="s">
        <v>595</v>
      </c>
      <c r="C744" s="825" t="s">
        <v>619</v>
      </c>
      <c r="D744" s="839" t="s">
        <v>620</v>
      </c>
      <c r="E744" s="825" t="s">
        <v>4076</v>
      </c>
      <c r="F744" s="839" t="s">
        <v>4077</v>
      </c>
      <c r="G744" s="825" t="s">
        <v>4555</v>
      </c>
      <c r="H744" s="825" t="s">
        <v>4556</v>
      </c>
      <c r="I744" s="831">
        <v>112.03143092564174</v>
      </c>
      <c r="J744" s="831">
        <v>220</v>
      </c>
      <c r="K744" s="832">
        <v>24609.3603515625</v>
      </c>
    </row>
    <row r="745" spans="1:11" ht="14.45" customHeight="1" x14ac:dyDescent="0.2">
      <c r="A745" s="821" t="s">
        <v>594</v>
      </c>
      <c r="B745" s="822" t="s">
        <v>595</v>
      </c>
      <c r="C745" s="825" t="s">
        <v>619</v>
      </c>
      <c r="D745" s="839" t="s">
        <v>620</v>
      </c>
      <c r="E745" s="825" t="s">
        <v>4076</v>
      </c>
      <c r="F745" s="839" t="s">
        <v>4077</v>
      </c>
      <c r="G745" s="825" t="s">
        <v>5017</v>
      </c>
      <c r="H745" s="825" t="s">
        <v>5018</v>
      </c>
      <c r="I745" s="831">
        <v>1993.4750366210938</v>
      </c>
      <c r="J745" s="831">
        <v>20</v>
      </c>
      <c r="K745" s="832">
        <v>39869.5</v>
      </c>
    </row>
    <row r="746" spans="1:11" ht="14.45" customHeight="1" x14ac:dyDescent="0.2">
      <c r="A746" s="821" t="s">
        <v>594</v>
      </c>
      <c r="B746" s="822" t="s">
        <v>595</v>
      </c>
      <c r="C746" s="825" t="s">
        <v>619</v>
      </c>
      <c r="D746" s="839" t="s">
        <v>620</v>
      </c>
      <c r="E746" s="825" t="s">
        <v>4076</v>
      </c>
      <c r="F746" s="839" t="s">
        <v>4077</v>
      </c>
      <c r="G746" s="825" t="s">
        <v>4161</v>
      </c>
      <c r="H746" s="825" t="s">
        <v>4162</v>
      </c>
      <c r="I746" s="831">
        <v>150.00090859153053</v>
      </c>
      <c r="J746" s="831">
        <v>520</v>
      </c>
      <c r="K746" s="832">
        <v>78001.5693359375</v>
      </c>
    </row>
    <row r="747" spans="1:11" ht="14.45" customHeight="1" x14ac:dyDescent="0.2">
      <c r="A747" s="821" t="s">
        <v>594</v>
      </c>
      <c r="B747" s="822" t="s">
        <v>595</v>
      </c>
      <c r="C747" s="825" t="s">
        <v>619</v>
      </c>
      <c r="D747" s="839" t="s">
        <v>620</v>
      </c>
      <c r="E747" s="825" t="s">
        <v>4076</v>
      </c>
      <c r="F747" s="839" t="s">
        <v>4077</v>
      </c>
      <c r="G747" s="825" t="s">
        <v>5019</v>
      </c>
      <c r="H747" s="825" t="s">
        <v>5020</v>
      </c>
      <c r="I747" s="831">
        <v>862.969970703125</v>
      </c>
      <c r="J747" s="831">
        <v>70</v>
      </c>
      <c r="K747" s="832">
        <v>60408.0380859375</v>
      </c>
    </row>
    <row r="748" spans="1:11" ht="14.45" customHeight="1" x14ac:dyDescent="0.2">
      <c r="A748" s="821" t="s">
        <v>594</v>
      </c>
      <c r="B748" s="822" t="s">
        <v>595</v>
      </c>
      <c r="C748" s="825" t="s">
        <v>619</v>
      </c>
      <c r="D748" s="839" t="s">
        <v>620</v>
      </c>
      <c r="E748" s="825" t="s">
        <v>4076</v>
      </c>
      <c r="F748" s="839" t="s">
        <v>4077</v>
      </c>
      <c r="G748" s="825" t="s">
        <v>5021</v>
      </c>
      <c r="H748" s="825" t="s">
        <v>5022</v>
      </c>
      <c r="I748" s="831">
        <v>292.82000732421875</v>
      </c>
      <c r="J748" s="831">
        <v>40</v>
      </c>
      <c r="K748" s="832">
        <v>11712.7998046875</v>
      </c>
    </row>
    <row r="749" spans="1:11" ht="14.45" customHeight="1" x14ac:dyDescent="0.2">
      <c r="A749" s="821" t="s">
        <v>594</v>
      </c>
      <c r="B749" s="822" t="s">
        <v>595</v>
      </c>
      <c r="C749" s="825" t="s">
        <v>619</v>
      </c>
      <c r="D749" s="839" t="s">
        <v>620</v>
      </c>
      <c r="E749" s="825" t="s">
        <v>4076</v>
      </c>
      <c r="F749" s="839" t="s">
        <v>4077</v>
      </c>
      <c r="G749" s="825" t="s">
        <v>5023</v>
      </c>
      <c r="H749" s="825" t="s">
        <v>5024</v>
      </c>
      <c r="I749" s="831">
        <v>568.70001220703125</v>
      </c>
      <c r="J749" s="831">
        <v>50</v>
      </c>
      <c r="K749" s="832">
        <v>28435</v>
      </c>
    </row>
    <row r="750" spans="1:11" ht="14.45" customHeight="1" x14ac:dyDescent="0.2">
      <c r="A750" s="821" t="s">
        <v>594</v>
      </c>
      <c r="B750" s="822" t="s">
        <v>595</v>
      </c>
      <c r="C750" s="825" t="s">
        <v>619</v>
      </c>
      <c r="D750" s="839" t="s">
        <v>620</v>
      </c>
      <c r="E750" s="825" t="s">
        <v>4076</v>
      </c>
      <c r="F750" s="839" t="s">
        <v>4077</v>
      </c>
      <c r="G750" s="825" t="s">
        <v>5025</v>
      </c>
      <c r="H750" s="825" t="s">
        <v>5026</v>
      </c>
      <c r="I750" s="831">
        <v>520.29998779296875</v>
      </c>
      <c r="J750" s="831">
        <v>75</v>
      </c>
      <c r="K750" s="832">
        <v>39022.5</v>
      </c>
    </row>
    <row r="751" spans="1:11" ht="14.45" customHeight="1" x14ac:dyDescent="0.2">
      <c r="A751" s="821" t="s">
        <v>594</v>
      </c>
      <c r="B751" s="822" t="s">
        <v>595</v>
      </c>
      <c r="C751" s="825" t="s">
        <v>619</v>
      </c>
      <c r="D751" s="839" t="s">
        <v>620</v>
      </c>
      <c r="E751" s="825" t="s">
        <v>4076</v>
      </c>
      <c r="F751" s="839" t="s">
        <v>4077</v>
      </c>
      <c r="G751" s="825" t="s">
        <v>5025</v>
      </c>
      <c r="H751" s="825" t="s">
        <v>5027</v>
      </c>
      <c r="I751" s="831">
        <v>520.29998779296875</v>
      </c>
      <c r="J751" s="831">
        <v>200</v>
      </c>
      <c r="K751" s="832">
        <v>104060</v>
      </c>
    </row>
    <row r="752" spans="1:11" ht="14.45" customHeight="1" x14ac:dyDescent="0.2">
      <c r="A752" s="821" t="s">
        <v>594</v>
      </c>
      <c r="B752" s="822" t="s">
        <v>595</v>
      </c>
      <c r="C752" s="825" t="s">
        <v>619</v>
      </c>
      <c r="D752" s="839" t="s">
        <v>620</v>
      </c>
      <c r="E752" s="825" t="s">
        <v>4076</v>
      </c>
      <c r="F752" s="839" t="s">
        <v>4077</v>
      </c>
      <c r="G752" s="825" t="s">
        <v>5028</v>
      </c>
      <c r="H752" s="825" t="s">
        <v>5029</v>
      </c>
      <c r="I752" s="831">
        <v>8389.2951311383931</v>
      </c>
      <c r="J752" s="831">
        <v>65</v>
      </c>
      <c r="K752" s="832">
        <v>565500.73523437232</v>
      </c>
    </row>
    <row r="753" spans="1:11" ht="14.45" customHeight="1" x14ac:dyDescent="0.2">
      <c r="A753" s="821" t="s">
        <v>594</v>
      </c>
      <c r="B753" s="822" t="s">
        <v>595</v>
      </c>
      <c r="C753" s="825" t="s">
        <v>619</v>
      </c>
      <c r="D753" s="839" t="s">
        <v>620</v>
      </c>
      <c r="E753" s="825" t="s">
        <v>4076</v>
      </c>
      <c r="F753" s="839" t="s">
        <v>4077</v>
      </c>
      <c r="G753" s="825" t="s">
        <v>5030</v>
      </c>
      <c r="H753" s="825" t="s">
        <v>5031</v>
      </c>
      <c r="I753" s="831">
        <v>156.19999694824219</v>
      </c>
      <c r="J753" s="831">
        <v>500</v>
      </c>
      <c r="K753" s="832">
        <v>78099.4482421875</v>
      </c>
    </row>
    <row r="754" spans="1:11" ht="14.45" customHeight="1" x14ac:dyDescent="0.2">
      <c r="A754" s="821" t="s">
        <v>594</v>
      </c>
      <c r="B754" s="822" t="s">
        <v>595</v>
      </c>
      <c r="C754" s="825" t="s">
        <v>619</v>
      </c>
      <c r="D754" s="839" t="s">
        <v>620</v>
      </c>
      <c r="E754" s="825" t="s">
        <v>4076</v>
      </c>
      <c r="F754" s="839" t="s">
        <v>4077</v>
      </c>
      <c r="G754" s="825" t="s">
        <v>5032</v>
      </c>
      <c r="H754" s="825" t="s">
        <v>5033</v>
      </c>
      <c r="I754" s="831">
        <v>1936</v>
      </c>
      <c r="J754" s="831">
        <v>40</v>
      </c>
      <c r="K754" s="832">
        <v>77440</v>
      </c>
    </row>
    <row r="755" spans="1:11" ht="14.45" customHeight="1" x14ac:dyDescent="0.2">
      <c r="A755" s="821" t="s">
        <v>594</v>
      </c>
      <c r="B755" s="822" t="s">
        <v>595</v>
      </c>
      <c r="C755" s="825" t="s">
        <v>619</v>
      </c>
      <c r="D755" s="839" t="s">
        <v>620</v>
      </c>
      <c r="E755" s="825" t="s">
        <v>4076</v>
      </c>
      <c r="F755" s="839" t="s">
        <v>4077</v>
      </c>
      <c r="G755" s="825" t="s">
        <v>5034</v>
      </c>
      <c r="H755" s="825" t="s">
        <v>5035</v>
      </c>
      <c r="I755" s="831">
        <v>1980.0400390625</v>
      </c>
      <c r="J755" s="831">
        <v>90</v>
      </c>
      <c r="K755" s="832">
        <v>178203.9609375</v>
      </c>
    </row>
    <row r="756" spans="1:11" ht="14.45" customHeight="1" x14ac:dyDescent="0.2">
      <c r="A756" s="821" t="s">
        <v>594</v>
      </c>
      <c r="B756" s="822" t="s">
        <v>595</v>
      </c>
      <c r="C756" s="825" t="s">
        <v>619</v>
      </c>
      <c r="D756" s="839" t="s">
        <v>620</v>
      </c>
      <c r="E756" s="825" t="s">
        <v>4076</v>
      </c>
      <c r="F756" s="839" t="s">
        <v>4077</v>
      </c>
      <c r="G756" s="825" t="s">
        <v>5036</v>
      </c>
      <c r="H756" s="825" t="s">
        <v>5037</v>
      </c>
      <c r="I756" s="831">
        <v>122562.4375</v>
      </c>
      <c r="J756" s="831">
        <v>2</v>
      </c>
      <c r="K756" s="832">
        <v>245124.875</v>
      </c>
    </row>
    <row r="757" spans="1:11" ht="14.45" customHeight="1" x14ac:dyDescent="0.2">
      <c r="A757" s="821" t="s">
        <v>594</v>
      </c>
      <c r="B757" s="822" t="s">
        <v>595</v>
      </c>
      <c r="C757" s="825" t="s">
        <v>619</v>
      </c>
      <c r="D757" s="839" t="s">
        <v>620</v>
      </c>
      <c r="E757" s="825" t="s">
        <v>4076</v>
      </c>
      <c r="F757" s="839" t="s">
        <v>4077</v>
      </c>
      <c r="G757" s="825" t="s">
        <v>5038</v>
      </c>
      <c r="H757" s="825" t="s">
        <v>5039</v>
      </c>
      <c r="I757" s="831">
        <v>1974.3927112926137</v>
      </c>
      <c r="J757" s="831">
        <v>255</v>
      </c>
      <c r="K757" s="832">
        <v>503471.935546875</v>
      </c>
    </row>
    <row r="758" spans="1:11" ht="14.45" customHeight="1" x14ac:dyDescent="0.2">
      <c r="A758" s="821" t="s">
        <v>594</v>
      </c>
      <c r="B758" s="822" t="s">
        <v>595</v>
      </c>
      <c r="C758" s="825" t="s">
        <v>619</v>
      </c>
      <c r="D758" s="839" t="s">
        <v>620</v>
      </c>
      <c r="E758" s="825" t="s">
        <v>4076</v>
      </c>
      <c r="F758" s="839" t="s">
        <v>4077</v>
      </c>
      <c r="G758" s="825" t="s">
        <v>5040</v>
      </c>
      <c r="H758" s="825" t="s">
        <v>5041</v>
      </c>
      <c r="I758" s="831">
        <v>439.95999145507813</v>
      </c>
      <c r="J758" s="831">
        <v>30</v>
      </c>
      <c r="K758" s="832">
        <v>13198.68017578125</v>
      </c>
    </row>
    <row r="759" spans="1:11" ht="14.45" customHeight="1" x14ac:dyDescent="0.2">
      <c r="A759" s="821" t="s">
        <v>594</v>
      </c>
      <c r="B759" s="822" t="s">
        <v>595</v>
      </c>
      <c r="C759" s="825" t="s">
        <v>619</v>
      </c>
      <c r="D759" s="839" t="s">
        <v>620</v>
      </c>
      <c r="E759" s="825" t="s">
        <v>4076</v>
      </c>
      <c r="F759" s="839" t="s">
        <v>4077</v>
      </c>
      <c r="G759" s="825" t="s">
        <v>5042</v>
      </c>
      <c r="H759" s="825" t="s">
        <v>5043</v>
      </c>
      <c r="I759" s="831">
        <v>3428.81005859375</v>
      </c>
      <c r="J759" s="831">
        <v>5</v>
      </c>
      <c r="K759" s="832">
        <v>17144.0703125</v>
      </c>
    </row>
    <row r="760" spans="1:11" ht="14.45" customHeight="1" x14ac:dyDescent="0.2">
      <c r="A760" s="821" t="s">
        <v>594</v>
      </c>
      <c r="B760" s="822" t="s">
        <v>595</v>
      </c>
      <c r="C760" s="825" t="s">
        <v>619</v>
      </c>
      <c r="D760" s="839" t="s">
        <v>620</v>
      </c>
      <c r="E760" s="825" t="s">
        <v>4076</v>
      </c>
      <c r="F760" s="839" t="s">
        <v>4077</v>
      </c>
      <c r="G760" s="825" t="s">
        <v>5044</v>
      </c>
      <c r="H760" s="825" t="s">
        <v>5045</v>
      </c>
      <c r="I760" s="831">
        <v>83864.953125</v>
      </c>
      <c r="J760" s="831">
        <v>1</v>
      </c>
      <c r="K760" s="832">
        <v>83864.953125</v>
      </c>
    </row>
    <row r="761" spans="1:11" ht="14.45" customHeight="1" x14ac:dyDescent="0.2">
      <c r="A761" s="821" t="s">
        <v>594</v>
      </c>
      <c r="B761" s="822" t="s">
        <v>595</v>
      </c>
      <c r="C761" s="825" t="s">
        <v>619</v>
      </c>
      <c r="D761" s="839" t="s">
        <v>620</v>
      </c>
      <c r="E761" s="825" t="s">
        <v>4076</v>
      </c>
      <c r="F761" s="839" t="s">
        <v>4077</v>
      </c>
      <c r="G761" s="825" t="s">
        <v>5046</v>
      </c>
      <c r="H761" s="825" t="s">
        <v>5047</v>
      </c>
      <c r="I761" s="831">
        <v>30250</v>
      </c>
      <c r="J761" s="831">
        <v>23</v>
      </c>
      <c r="K761" s="832">
        <v>695750</v>
      </c>
    </row>
    <row r="762" spans="1:11" ht="14.45" customHeight="1" x14ac:dyDescent="0.2">
      <c r="A762" s="821" t="s">
        <v>594</v>
      </c>
      <c r="B762" s="822" t="s">
        <v>595</v>
      </c>
      <c r="C762" s="825" t="s">
        <v>619</v>
      </c>
      <c r="D762" s="839" t="s">
        <v>620</v>
      </c>
      <c r="E762" s="825" t="s">
        <v>4076</v>
      </c>
      <c r="F762" s="839" t="s">
        <v>4077</v>
      </c>
      <c r="G762" s="825" t="s">
        <v>5048</v>
      </c>
      <c r="H762" s="825" t="s">
        <v>5049</v>
      </c>
      <c r="I762" s="831">
        <v>64.129997253417969</v>
      </c>
      <c r="J762" s="831">
        <v>25</v>
      </c>
      <c r="K762" s="832">
        <v>1603.25</v>
      </c>
    </row>
    <row r="763" spans="1:11" ht="14.45" customHeight="1" x14ac:dyDescent="0.2">
      <c r="A763" s="821" t="s">
        <v>594</v>
      </c>
      <c r="B763" s="822" t="s">
        <v>595</v>
      </c>
      <c r="C763" s="825" t="s">
        <v>619</v>
      </c>
      <c r="D763" s="839" t="s">
        <v>620</v>
      </c>
      <c r="E763" s="825" t="s">
        <v>4076</v>
      </c>
      <c r="F763" s="839" t="s">
        <v>4077</v>
      </c>
      <c r="G763" s="825" t="s">
        <v>5050</v>
      </c>
      <c r="H763" s="825" t="s">
        <v>5051</v>
      </c>
      <c r="I763" s="831">
        <v>156.77000427246094</v>
      </c>
      <c r="J763" s="831">
        <v>65</v>
      </c>
      <c r="K763" s="832">
        <v>10189.89013671875</v>
      </c>
    </row>
    <row r="764" spans="1:11" ht="14.45" customHeight="1" x14ac:dyDescent="0.2">
      <c r="A764" s="821" t="s">
        <v>594</v>
      </c>
      <c r="B764" s="822" t="s">
        <v>595</v>
      </c>
      <c r="C764" s="825" t="s">
        <v>619</v>
      </c>
      <c r="D764" s="839" t="s">
        <v>620</v>
      </c>
      <c r="E764" s="825" t="s">
        <v>4076</v>
      </c>
      <c r="F764" s="839" t="s">
        <v>4077</v>
      </c>
      <c r="G764" s="825" t="s">
        <v>5052</v>
      </c>
      <c r="H764" s="825" t="s">
        <v>5053</v>
      </c>
      <c r="I764" s="831">
        <v>6.0500001907348633</v>
      </c>
      <c r="J764" s="831">
        <v>210</v>
      </c>
      <c r="K764" s="832">
        <v>1270.5</v>
      </c>
    </row>
    <row r="765" spans="1:11" ht="14.45" customHeight="1" x14ac:dyDescent="0.2">
      <c r="A765" s="821" t="s">
        <v>594</v>
      </c>
      <c r="B765" s="822" t="s">
        <v>595</v>
      </c>
      <c r="C765" s="825" t="s">
        <v>619</v>
      </c>
      <c r="D765" s="839" t="s">
        <v>620</v>
      </c>
      <c r="E765" s="825" t="s">
        <v>4076</v>
      </c>
      <c r="F765" s="839" t="s">
        <v>4077</v>
      </c>
      <c r="G765" s="825" t="s">
        <v>5054</v>
      </c>
      <c r="H765" s="825" t="s">
        <v>5055</v>
      </c>
      <c r="I765" s="831">
        <v>900.42999267578125</v>
      </c>
      <c r="J765" s="831">
        <v>42</v>
      </c>
      <c r="K765" s="832">
        <v>37818.209716796875</v>
      </c>
    </row>
    <row r="766" spans="1:11" ht="14.45" customHeight="1" x14ac:dyDescent="0.2">
      <c r="A766" s="821" t="s">
        <v>594</v>
      </c>
      <c r="B766" s="822" t="s">
        <v>595</v>
      </c>
      <c r="C766" s="825" t="s">
        <v>619</v>
      </c>
      <c r="D766" s="839" t="s">
        <v>620</v>
      </c>
      <c r="E766" s="825" t="s">
        <v>4076</v>
      </c>
      <c r="F766" s="839" t="s">
        <v>4077</v>
      </c>
      <c r="G766" s="825" t="s">
        <v>5056</v>
      </c>
      <c r="H766" s="825" t="s">
        <v>5057</v>
      </c>
      <c r="I766" s="831">
        <v>9.5</v>
      </c>
      <c r="J766" s="831">
        <v>510</v>
      </c>
      <c r="K766" s="832">
        <v>4844.7899780273438</v>
      </c>
    </row>
    <row r="767" spans="1:11" ht="14.45" customHeight="1" x14ac:dyDescent="0.2">
      <c r="A767" s="821" t="s">
        <v>594</v>
      </c>
      <c r="B767" s="822" t="s">
        <v>595</v>
      </c>
      <c r="C767" s="825" t="s">
        <v>619</v>
      </c>
      <c r="D767" s="839" t="s">
        <v>620</v>
      </c>
      <c r="E767" s="825" t="s">
        <v>4076</v>
      </c>
      <c r="F767" s="839" t="s">
        <v>4077</v>
      </c>
      <c r="G767" s="825" t="s">
        <v>5058</v>
      </c>
      <c r="H767" s="825" t="s">
        <v>5059</v>
      </c>
      <c r="I767" s="831">
        <v>78.650001525878906</v>
      </c>
      <c r="J767" s="831">
        <v>25</v>
      </c>
      <c r="K767" s="832">
        <v>1966.25</v>
      </c>
    </row>
    <row r="768" spans="1:11" ht="14.45" customHeight="1" x14ac:dyDescent="0.2">
      <c r="A768" s="821" t="s">
        <v>594</v>
      </c>
      <c r="B768" s="822" t="s">
        <v>595</v>
      </c>
      <c r="C768" s="825" t="s">
        <v>619</v>
      </c>
      <c r="D768" s="839" t="s">
        <v>620</v>
      </c>
      <c r="E768" s="825" t="s">
        <v>4076</v>
      </c>
      <c r="F768" s="839" t="s">
        <v>4077</v>
      </c>
      <c r="G768" s="825" t="s">
        <v>4171</v>
      </c>
      <c r="H768" s="825" t="s">
        <v>4172</v>
      </c>
      <c r="I768" s="831">
        <v>0.82222221295038855</v>
      </c>
      <c r="J768" s="831">
        <v>4500</v>
      </c>
      <c r="K768" s="832">
        <v>3697</v>
      </c>
    </row>
    <row r="769" spans="1:11" ht="14.45" customHeight="1" x14ac:dyDescent="0.2">
      <c r="A769" s="821" t="s">
        <v>594</v>
      </c>
      <c r="B769" s="822" t="s">
        <v>595</v>
      </c>
      <c r="C769" s="825" t="s">
        <v>619</v>
      </c>
      <c r="D769" s="839" t="s">
        <v>620</v>
      </c>
      <c r="E769" s="825" t="s">
        <v>4076</v>
      </c>
      <c r="F769" s="839" t="s">
        <v>4077</v>
      </c>
      <c r="G769" s="825" t="s">
        <v>4603</v>
      </c>
      <c r="H769" s="825" t="s">
        <v>4604</v>
      </c>
      <c r="I769" s="831">
        <v>1.0900000333786011</v>
      </c>
      <c r="J769" s="831">
        <v>400</v>
      </c>
      <c r="K769" s="832">
        <v>436</v>
      </c>
    </row>
    <row r="770" spans="1:11" ht="14.45" customHeight="1" x14ac:dyDescent="0.2">
      <c r="A770" s="821" t="s">
        <v>594</v>
      </c>
      <c r="B770" s="822" t="s">
        <v>595</v>
      </c>
      <c r="C770" s="825" t="s">
        <v>619</v>
      </c>
      <c r="D770" s="839" t="s">
        <v>620</v>
      </c>
      <c r="E770" s="825" t="s">
        <v>4076</v>
      </c>
      <c r="F770" s="839" t="s">
        <v>4077</v>
      </c>
      <c r="G770" s="825" t="s">
        <v>4173</v>
      </c>
      <c r="H770" s="825" t="s">
        <v>4174</v>
      </c>
      <c r="I770" s="831">
        <v>0.43700000047683718</v>
      </c>
      <c r="J770" s="831">
        <v>5000</v>
      </c>
      <c r="K770" s="832">
        <v>2188</v>
      </c>
    </row>
    <row r="771" spans="1:11" ht="14.45" customHeight="1" x14ac:dyDescent="0.2">
      <c r="A771" s="821" t="s">
        <v>594</v>
      </c>
      <c r="B771" s="822" t="s">
        <v>595</v>
      </c>
      <c r="C771" s="825" t="s">
        <v>619</v>
      </c>
      <c r="D771" s="839" t="s">
        <v>620</v>
      </c>
      <c r="E771" s="825" t="s">
        <v>4076</v>
      </c>
      <c r="F771" s="839" t="s">
        <v>4077</v>
      </c>
      <c r="G771" s="825" t="s">
        <v>4175</v>
      </c>
      <c r="H771" s="825" t="s">
        <v>4176</v>
      </c>
      <c r="I771" s="831">
        <v>1.1357142754963465</v>
      </c>
      <c r="J771" s="831">
        <v>2000</v>
      </c>
      <c r="K771" s="832">
        <v>2272.0000076293945</v>
      </c>
    </row>
    <row r="772" spans="1:11" ht="14.45" customHeight="1" x14ac:dyDescent="0.2">
      <c r="A772" s="821" t="s">
        <v>594</v>
      </c>
      <c r="B772" s="822" t="s">
        <v>595</v>
      </c>
      <c r="C772" s="825" t="s">
        <v>619</v>
      </c>
      <c r="D772" s="839" t="s">
        <v>620</v>
      </c>
      <c r="E772" s="825" t="s">
        <v>4076</v>
      </c>
      <c r="F772" s="839" t="s">
        <v>4077</v>
      </c>
      <c r="G772" s="825" t="s">
        <v>4177</v>
      </c>
      <c r="H772" s="825" t="s">
        <v>4178</v>
      </c>
      <c r="I772" s="831">
        <v>7.1579998970031742</v>
      </c>
      <c r="J772" s="831">
        <v>700</v>
      </c>
      <c r="K772" s="832">
        <v>5010.52001953125</v>
      </c>
    </row>
    <row r="773" spans="1:11" ht="14.45" customHeight="1" x14ac:dyDescent="0.2">
      <c r="A773" s="821" t="s">
        <v>594</v>
      </c>
      <c r="B773" s="822" t="s">
        <v>595</v>
      </c>
      <c r="C773" s="825" t="s">
        <v>619</v>
      </c>
      <c r="D773" s="839" t="s">
        <v>620</v>
      </c>
      <c r="E773" s="825" t="s">
        <v>4076</v>
      </c>
      <c r="F773" s="839" t="s">
        <v>4077</v>
      </c>
      <c r="G773" s="825" t="s">
        <v>4179</v>
      </c>
      <c r="H773" s="825" t="s">
        <v>4180</v>
      </c>
      <c r="I773" s="831">
        <v>0.58333331346511841</v>
      </c>
      <c r="J773" s="831">
        <v>800</v>
      </c>
      <c r="K773" s="832">
        <v>467</v>
      </c>
    </row>
    <row r="774" spans="1:11" ht="14.45" customHeight="1" x14ac:dyDescent="0.2">
      <c r="A774" s="821" t="s">
        <v>594</v>
      </c>
      <c r="B774" s="822" t="s">
        <v>595</v>
      </c>
      <c r="C774" s="825" t="s">
        <v>619</v>
      </c>
      <c r="D774" s="839" t="s">
        <v>620</v>
      </c>
      <c r="E774" s="825" t="s">
        <v>4076</v>
      </c>
      <c r="F774" s="839" t="s">
        <v>4077</v>
      </c>
      <c r="G774" s="825" t="s">
        <v>4183</v>
      </c>
      <c r="H774" s="825" t="s">
        <v>4184</v>
      </c>
      <c r="I774" s="831">
        <v>14.657999801635743</v>
      </c>
      <c r="J774" s="831">
        <v>500</v>
      </c>
      <c r="K774" s="832">
        <v>7329.179931640625</v>
      </c>
    </row>
    <row r="775" spans="1:11" ht="14.45" customHeight="1" x14ac:dyDescent="0.2">
      <c r="A775" s="821" t="s">
        <v>594</v>
      </c>
      <c r="B775" s="822" t="s">
        <v>595</v>
      </c>
      <c r="C775" s="825" t="s">
        <v>619</v>
      </c>
      <c r="D775" s="839" t="s">
        <v>620</v>
      </c>
      <c r="E775" s="825" t="s">
        <v>4076</v>
      </c>
      <c r="F775" s="839" t="s">
        <v>4077</v>
      </c>
      <c r="G775" s="825" t="s">
        <v>4185</v>
      </c>
      <c r="H775" s="825" t="s">
        <v>4186</v>
      </c>
      <c r="I775" s="831">
        <v>5.3863636363636367</v>
      </c>
      <c r="J775" s="831">
        <v>1110</v>
      </c>
      <c r="K775" s="832">
        <v>6012.4500274658203</v>
      </c>
    </row>
    <row r="776" spans="1:11" ht="14.45" customHeight="1" x14ac:dyDescent="0.2">
      <c r="A776" s="821" t="s">
        <v>594</v>
      </c>
      <c r="B776" s="822" t="s">
        <v>595</v>
      </c>
      <c r="C776" s="825" t="s">
        <v>619</v>
      </c>
      <c r="D776" s="839" t="s">
        <v>620</v>
      </c>
      <c r="E776" s="825" t="s">
        <v>4076</v>
      </c>
      <c r="F776" s="839" t="s">
        <v>4077</v>
      </c>
      <c r="G776" s="825" t="s">
        <v>5060</v>
      </c>
      <c r="H776" s="825" t="s">
        <v>5061</v>
      </c>
      <c r="I776" s="831">
        <v>75.019996643066406</v>
      </c>
      <c r="J776" s="831">
        <v>15</v>
      </c>
      <c r="K776" s="832">
        <v>1125.2999572753906</v>
      </c>
    </row>
    <row r="777" spans="1:11" ht="14.45" customHeight="1" x14ac:dyDescent="0.2">
      <c r="A777" s="821" t="s">
        <v>594</v>
      </c>
      <c r="B777" s="822" t="s">
        <v>595</v>
      </c>
      <c r="C777" s="825" t="s">
        <v>619</v>
      </c>
      <c r="D777" s="839" t="s">
        <v>620</v>
      </c>
      <c r="E777" s="825" t="s">
        <v>4076</v>
      </c>
      <c r="F777" s="839" t="s">
        <v>4077</v>
      </c>
      <c r="G777" s="825" t="s">
        <v>5062</v>
      </c>
      <c r="H777" s="825" t="s">
        <v>5063</v>
      </c>
      <c r="I777" s="831">
        <v>39997</v>
      </c>
      <c r="J777" s="831">
        <v>2</v>
      </c>
      <c r="K777" s="832">
        <v>79994</v>
      </c>
    </row>
    <row r="778" spans="1:11" ht="14.45" customHeight="1" x14ac:dyDescent="0.2">
      <c r="A778" s="821" t="s">
        <v>594</v>
      </c>
      <c r="B778" s="822" t="s">
        <v>595</v>
      </c>
      <c r="C778" s="825" t="s">
        <v>619</v>
      </c>
      <c r="D778" s="839" t="s">
        <v>620</v>
      </c>
      <c r="E778" s="825" t="s">
        <v>4076</v>
      </c>
      <c r="F778" s="839" t="s">
        <v>4077</v>
      </c>
      <c r="G778" s="825" t="s">
        <v>5064</v>
      </c>
      <c r="H778" s="825" t="s">
        <v>5065</v>
      </c>
      <c r="I778" s="831">
        <v>39997</v>
      </c>
      <c r="J778" s="831">
        <v>3</v>
      </c>
      <c r="K778" s="832">
        <v>119991</v>
      </c>
    </row>
    <row r="779" spans="1:11" ht="14.45" customHeight="1" x14ac:dyDescent="0.2">
      <c r="A779" s="821" t="s">
        <v>594</v>
      </c>
      <c r="B779" s="822" t="s">
        <v>595</v>
      </c>
      <c r="C779" s="825" t="s">
        <v>619</v>
      </c>
      <c r="D779" s="839" t="s">
        <v>620</v>
      </c>
      <c r="E779" s="825" t="s">
        <v>4076</v>
      </c>
      <c r="F779" s="839" t="s">
        <v>4077</v>
      </c>
      <c r="G779" s="825" t="s">
        <v>5066</v>
      </c>
      <c r="H779" s="825" t="s">
        <v>5067</v>
      </c>
      <c r="I779" s="831">
        <v>39997</v>
      </c>
      <c r="J779" s="831">
        <v>1</v>
      </c>
      <c r="K779" s="832">
        <v>39997</v>
      </c>
    </row>
    <row r="780" spans="1:11" ht="14.45" customHeight="1" x14ac:dyDescent="0.2">
      <c r="A780" s="821" t="s">
        <v>594</v>
      </c>
      <c r="B780" s="822" t="s">
        <v>595</v>
      </c>
      <c r="C780" s="825" t="s">
        <v>619</v>
      </c>
      <c r="D780" s="839" t="s">
        <v>620</v>
      </c>
      <c r="E780" s="825" t="s">
        <v>4076</v>
      </c>
      <c r="F780" s="839" t="s">
        <v>4077</v>
      </c>
      <c r="G780" s="825" t="s">
        <v>5068</v>
      </c>
      <c r="H780" s="825" t="s">
        <v>5069</v>
      </c>
      <c r="I780" s="831">
        <v>1606.2750244140625</v>
      </c>
      <c r="J780" s="831">
        <v>4</v>
      </c>
      <c r="K780" s="832">
        <v>6425.10009765625</v>
      </c>
    </row>
    <row r="781" spans="1:11" ht="14.45" customHeight="1" x14ac:dyDescent="0.2">
      <c r="A781" s="821" t="s">
        <v>594</v>
      </c>
      <c r="B781" s="822" t="s">
        <v>595</v>
      </c>
      <c r="C781" s="825" t="s">
        <v>619</v>
      </c>
      <c r="D781" s="839" t="s">
        <v>620</v>
      </c>
      <c r="E781" s="825" t="s">
        <v>4076</v>
      </c>
      <c r="F781" s="839" t="s">
        <v>4077</v>
      </c>
      <c r="G781" s="825" t="s">
        <v>5070</v>
      </c>
      <c r="H781" s="825" t="s">
        <v>5071</v>
      </c>
      <c r="I781" s="831">
        <v>1875.5</v>
      </c>
      <c r="J781" s="831">
        <v>10</v>
      </c>
      <c r="K781" s="832">
        <v>18755</v>
      </c>
    </row>
    <row r="782" spans="1:11" ht="14.45" customHeight="1" x14ac:dyDescent="0.2">
      <c r="A782" s="821" t="s">
        <v>594</v>
      </c>
      <c r="B782" s="822" t="s">
        <v>595</v>
      </c>
      <c r="C782" s="825" t="s">
        <v>619</v>
      </c>
      <c r="D782" s="839" t="s">
        <v>620</v>
      </c>
      <c r="E782" s="825" t="s">
        <v>4076</v>
      </c>
      <c r="F782" s="839" t="s">
        <v>4077</v>
      </c>
      <c r="G782" s="825" t="s">
        <v>4195</v>
      </c>
      <c r="H782" s="825" t="s">
        <v>4196</v>
      </c>
      <c r="I782" s="831">
        <v>769.55999755859375</v>
      </c>
      <c r="J782" s="831">
        <v>108</v>
      </c>
      <c r="K782" s="832">
        <v>83112.47802734375</v>
      </c>
    </row>
    <row r="783" spans="1:11" ht="14.45" customHeight="1" x14ac:dyDescent="0.2">
      <c r="A783" s="821" t="s">
        <v>594</v>
      </c>
      <c r="B783" s="822" t="s">
        <v>595</v>
      </c>
      <c r="C783" s="825" t="s">
        <v>619</v>
      </c>
      <c r="D783" s="839" t="s">
        <v>620</v>
      </c>
      <c r="E783" s="825" t="s">
        <v>4076</v>
      </c>
      <c r="F783" s="839" t="s">
        <v>4077</v>
      </c>
      <c r="G783" s="825" t="s">
        <v>5072</v>
      </c>
      <c r="H783" s="825" t="s">
        <v>5073</v>
      </c>
      <c r="I783" s="831">
        <v>1500.4000244140625</v>
      </c>
      <c r="J783" s="831">
        <v>120</v>
      </c>
      <c r="K783" s="832">
        <v>180048</v>
      </c>
    </row>
    <row r="784" spans="1:11" ht="14.45" customHeight="1" x14ac:dyDescent="0.2">
      <c r="A784" s="821" t="s">
        <v>594</v>
      </c>
      <c r="B784" s="822" t="s">
        <v>595</v>
      </c>
      <c r="C784" s="825" t="s">
        <v>619</v>
      </c>
      <c r="D784" s="839" t="s">
        <v>620</v>
      </c>
      <c r="E784" s="825" t="s">
        <v>4076</v>
      </c>
      <c r="F784" s="839" t="s">
        <v>4077</v>
      </c>
      <c r="G784" s="825" t="s">
        <v>5074</v>
      </c>
      <c r="H784" s="825" t="s">
        <v>5075</v>
      </c>
      <c r="I784" s="831">
        <v>8016.2015625000004</v>
      </c>
      <c r="J784" s="831">
        <v>39</v>
      </c>
      <c r="K784" s="832">
        <v>325658.25042968616</v>
      </c>
    </row>
    <row r="785" spans="1:11" ht="14.45" customHeight="1" x14ac:dyDescent="0.2">
      <c r="A785" s="821" t="s">
        <v>594</v>
      </c>
      <c r="B785" s="822" t="s">
        <v>595</v>
      </c>
      <c r="C785" s="825" t="s">
        <v>619</v>
      </c>
      <c r="D785" s="839" t="s">
        <v>620</v>
      </c>
      <c r="E785" s="825" t="s">
        <v>4076</v>
      </c>
      <c r="F785" s="839" t="s">
        <v>4077</v>
      </c>
      <c r="G785" s="825" t="s">
        <v>5076</v>
      </c>
      <c r="H785" s="825" t="s">
        <v>5077</v>
      </c>
      <c r="I785" s="831">
        <v>8701.1103515625</v>
      </c>
      <c r="J785" s="831">
        <v>53</v>
      </c>
      <c r="K785" s="832">
        <v>461158.84375</v>
      </c>
    </row>
    <row r="786" spans="1:11" ht="14.45" customHeight="1" x14ac:dyDescent="0.2">
      <c r="A786" s="821" t="s">
        <v>594</v>
      </c>
      <c r="B786" s="822" t="s">
        <v>595</v>
      </c>
      <c r="C786" s="825" t="s">
        <v>619</v>
      </c>
      <c r="D786" s="839" t="s">
        <v>620</v>
      </c>
      <c r="E786" s="825" t="s">
        <v>4076</v>
      </c>
      <c r="F786" s="839" t="s">
        <v>4077</v>
      </c>
      <c r="G786" s="825" t="s">
        <v>5078</v>
      </c>
      <c r="H786" s="825" t="s">
        <v>5077</v>
      </c>
      <c r="I786" s="831">
        <v>8701.1103515625</v>
      </c>
      <c r="J786" s="831">
        <v>2</v>
      </c>
      <c r="K786" s="832">
        <v>17402.220703125</v>
      </c>
    </row>
    <row r="787" spans="1:11" ht="14.45" customHeight="1" x14ac:dyDescent="0.2">
      <c r="A787" s="821" t="s">
        <v>594</v>
      </c>
      <c r="B787" s="822" t="s">
        <v>595</v>
      </c>
      <c r="C787" s="825" t="s">
        <v>619</v>
      </c>
      <c r="D787" s="839" t="s">
        <v>620</v>
      </c>
      <c r="E787" s="825" t="s">
        <v>4076</v>
      </c>
      <c r="F787" s="839" t="s">
        <v>4077</v>
      </c>
      <c r="G787" s="825" t="s">
        <v>5079</v>
      </c>
      <c r="H787" s="825" t="s">
        <v>5080</v>
      </c>
      <c r="I787" s="831">
        <v>8701.1103515625</v>
      </c>
      <c r="J787" s="831">
        <v>2</v>
      </c>
      <c r="K787" s="832">
        <v>17402.220703125</v>
      </c>
    </row>
    <row r="788" spans="1:11" ht="14.45" customHeight="1" x14ac:dyDescent="0.2">
      <c r="A788" s="821" t="s">
        <v>594</v>
      </c>
      <c r="B788" s="822" t="s">
        <v>595</v>
      </c>
      <c r="C788" s="825" t="s">
        <v>619</v>
      </c>
      <c r="D788" s="839" t="s">
        <v>620</v>
      </c>
      <c r="E788" s="825" t="s">
        <v>4076</v>
      </c>
      <c r="F788" s="839" t="s">
        <v>4077</v>
      </c>
      <c r="G788" s="825" t="s">
        <v>4205</v>
      </c>
      <c r="H788" s="825" t="s">
        <v>4206</v>
      </c>
      <c r="I788" s="831">
        <v>3.1333334445953369</v>
      </c>
      <c r="J788" s="831">
        <v>150</v>
      </c>
      <c r="K788" s="832">
        <v>470</v>
      </c>
    </row>
    <row r="789" spans="1:11" ht="14.45" customHeight="1" x14ac:dyDescent="0.2">
      <c r="A789" s="821" t="s">
        <v>594</v>
      </c>
      <c r="B789" s="822" t="s">
        <v>595</v>
      </c>
      <c r="C789" s="825" t="s">
        <v>619</v>
      </c>
      <c r="D789" s="839" t="s">
        <v>620</v>
      </c>
      <c r="E789" s="825" t="s">
        <v>4076</v>
      </c>
      <c r="F789" s="839" t="s">
        <v>4077</v>
      </c>
      <c r="G789" s="825" t="s">
        <v>5081</v>
      </c>
      <c r="H789" s="825" t="s">
        <v>5082</v>
      </c>
      <c r="I789" s="831">
        <v>790.1300048828125</v>
      </c>
      <c r="J789" s="831">
        <v>10</v>
      </c>
      <c r="K789" s="832">
        <v>7901.2998046875</v>
      </c>
    </row>
    <row r="790" spans="1:11" ht="14.45" customHeight="1" x14ac:dyDescent="0.2">
      <c r="A790" s="821" t="s">
        <v>594</v>
      </c>
      <c r="B790" s="822" t="s">
        <v>595</v>
      </c>
      <c r="C790" s="825" t="s">
        <v>619</v>
      </c>
      <c r="D790" s="839" t="s">
        <v>620</v>
      </c>
      <c r="E790" s="825" t="s">
        <v>4076</v>
      </c>
      <c r="F790" s="839" t="s">
        <v>4077</v>
      </c>
      <c r="G790" s="825" t="s">
        <v>5083</v>
      </c>
      <c r="H790" s="825" t="s">
        <v>5084</v>
      </c>
      <c r="I790" s="831">
        <v>790.1300048828125</v>
      </c>
      <c r="J790" s="831">
        <v>20</v>
      </c>
      <c r="K790" s="832">
        <v>15802.599609375</v>
      </c>
    </row>
    <row r="791" spans="1:11" ht="14.45" customHeight="1" x14ac:dyDescent="0.2">
      <c r="A791" s="821" t="s">
        <v>594</v>
      </c>
      <c r="B791" s="822" t="s">
        <v>595</v>
      </c>
      <c r="C791" s="825" t="s">
        <v>619</v>
      </c>
      <c r="D791" s="839" t="s">
        <v>620</v>
      </c>
      <c r="E791" s="825" t="s">
        <v>4076</v>
      </c>
      <c r="F791" s="839" t="s">
        <v>4077</v>
      </c>
      <c r="G791" s="825" t="s">
        <v>4627</v>
      </c>
      <c r="H791" s="825" t="s">
        <v>4628</v>
      </c>
      <c r="I791" s="831">
        <v>83.129997253417969</v>
      </c>
      <c r="J791" s="831">
        <v>10</v>
      </c>
      <c r="K791" s="832">
        <v>831.27001953125</v>
      </c>
    </row>
    <row r="792" spans="1:11" ht="14.45" customHeight="1" x14ac:dyDescent="0.2">
      <c r="A792" s="821" t="s">
        <v>594</v>
      </c>
      <c r="B792" s="822" t="s">
        <v>595</v>
      </c>
      <c r="C792" s="825" t="s">
        <v>619</v>
      </c>
      <c r="D792" s="839" t="s">
        <v>620</v>
      </c>
      <c r="E792" s="825" t="s">
        <v>4076</v>
      </c>
      <c r="F792" s="839" t="s">
        <v>4077</v>
      </c>
      <c r="G792" s="825" t="s">
        <v>5085</v>
      </c>
      <c r="H792" s="825" t="s">
        <v>5086</v>
      </c>
      <c r="I792" s="831">
        <v>140.1199951171875</v>
      </c>
      <c r="J792" s="831">
        <v>120</v>
      </c>
      <c r="K792" s="832">
        <v>16814.16064453125</v>
      </c>
    </row>
    <row r="793" spans="1:11" ht="14.45" customHeight="1" x14ac:dyDescent="0.2">
      <c r="A793" s="821" t="s">
        <v>594</v>
      </c>
      <c r="B793" s="822" t="s">
        <v>595</v>
      </c>
      <c r="C793" s="825" t="s">
        <v>619</v>
      </c>
      <c r="D793" s="839" t="s">
        <v>620</v>
      </c>
      <c r="E793" s="825" t="s">
        <v>4076</v>
      </c>
      <c r="F793" s="839" t="s">
        <v>4077</v>
      </c>
      <c r="G793" s="825" t="s">
        <v>5087</v>
      </c>
      <c r="H793" s="825" t="s">
        <v>5088</v>
      </c>
      <c r="I793" s="831">
        <v>1070.8499755859375</v>
      </c>
      <c r="J793" s="831">
        <v>210</v>
      </c>
      <c r="K793" s="832">
        <v>224878.5</v>
      </c>
    </row>
    <row r="794" spans="1:11" ht="14.45" customHeight="1" x14ac:dyDescent="0.2">
      <c r="A794" s="821" t="s">
        <v>594</v>
      </c>
      <c r="B794" s="822" t="s">
        <v>595</v>
      </c>
      <c r="C794" s="825" t="s">
        <v>619</v>
      </c>
      <c r="D794" s="839" t="s">
        <v>620</v>
      </c>
      <c r="E794" s="825" t="s">
        <v>4076</v>
      </c>
      <c r="F794" s="839" t="s">
        <v>4077</v>
      </c>
      <c r="G794" s="825" t="s">
        <v>4209</v>
      </c>
      <c r="H794" s="825" t="s">
        <v>4210</v>
      </c>
      <c r="I794" s="831">
        <v>0.4709999978542328</v>
      </c>
      <c r="J794" s="831">
        <v>3200</v>
      </c>
      <c r="K794" s="832">
        <v>1507</v>
      </c>
    </row>
    <row r="795" spans="1:11" ht="14.45" customHeight="1" x14ac:dyDescent="0.2">
      <c r="A795" s="821" t="s">
        <v>594</v>
      </c>
      <c r="B795" s="822" t="s">
        <v>595</v>
      </c>
      <c r="C795" s="825" t="s">
        <v>619</v>
      </c>
      <c r="D795" s="839" t="s">
        <v>620</v>
      </c>
      <c r="E795" s="825" t="s">
        <v>4076</v>
      </c>
      <c r="F795" s="839" t="s">
        <v>4077</v>
      </c>
      <c r="G795" s="825" t="s">
        <v>4635</v>
      </c>
      <c r="H795" s="825" t="s">
        <v>5089</v>
      </c>
      <c r="I795" s="831">
        <v>700.0050048828125</v>
      </c>
      <c r="J795" s="831">
        <v>25</v>
      </c>
      <c r="K795" s="832">
        <v>17500.070068359375</v>
      </c>
    </row>
    <row r="796" spans="1:11" ht="14.45" customHeight="1" x14ac:dyDescent="0.2">
      <c r="A796" s="821" t="s">
        <v>594</v>
      </c>
      <c r="B796" s="822" t="s">
        <v>595</v>
      </c>
      <c r="C796" s="825" t="s">
        <v>619</v>
      </c>
      <c r="D796" s="839" t="s">
        <v>620</v>
      </c>
      <c r="E796" s="825" t="s">
        <v>4076</v>
      </c>
      <c r="F796" s="839" t="s">
        <v>4077</v>
      </c>
      <c r="G796" s="825" t="s">
        <v>5090</v>
      </c>
      <c r="H796" s="825" t="s">
        <v>5091</v>
      </c>
      <c r="I796" s="831">
        <v>89.300003051757813</v>
      </c>
      <c r="J796" s="831">
        <v>110</v>
      </c>
      <c r="K796" s="832">
        <v>9822.77978515625</v>
      </c>
    </row>
    <row r="797" spans="1:11" ht="14.45" customHeight="1" x14ac:dyDescent="0.2">
      <c r="A797" s="821" t="s">
        <v>594</v>
      </c>
      <c r="B797" s="822" t="s">
        <v>595</v>
      </c>
      <c r="C797" s="825" t="s">
        <v>619</v>
      </c>
      <c r="D797" s="839" t="s">
        <v>620</v>
      </c>
      <c r="E797" s="825" t="s">
        <v>4076</v>
      </c>
      <c r="F797" s="839" t="s">
        <v>4077</v>
      </c>
      <c r="G797" s="825" t="s">
        <v>4231</v>
      </c>
      <c r="H797" s="825" t="s">
        <v>4232</v>
      </c>
      <c r="I797" s="831">
        <v>23.713332494099934</v>
      </c>
      <c r="J797" s="831">
        <v>30</v>
      </c>
      <c r="K797" s="832">
        <v>711.40000915527344</v>
      </c>
    </row>
    <row r="798" spans="1:11" ht="14.45" customHeight="1" x14ac:dyDescent="0.2">
      <c r="A798" s="821" t="s">
        <v>594</v>
      </c>
      <c r="B798" s="822" t="s">
        <v>595</v>
      </c>
      <c r="C798" s="825" t="s">
        <v>619</v>
      </c>
      <c r="D798" s="839" t="s">
        <v>620</v>
      </c>
      <c r="E798" s="825" t="s">
        <v>4076</v>
      </c>
      <c r="F798" s="839" t="s">
        <v>4077</v>
      </c>
      <c r="G798" s="825" t="s">
        <v>4231</v>
      </c>
      <c r="H798" s="825" t="s">
        <v>4233</v>
      </c>
      <c r="I798" s="831">
        <v>22.806666056315105</v>
      </c>
      <c r="J798" s="831">
        <v>60</v>
      </c>
      <c r="K798" s="832">
        <v>1368.3999938964844</v>
      </c>
    </row>
    <row r="799" spans="1:11" ht="14.45" customHeight="1" x14ac:dyDescent="0.2">
      <c r="A799" s="821" t="s">
        <v>594</v>
      </c>
      <c r="B799" s="822" t="s">
        <v>595</v>
      </c>
      <c r="C799" s="825" t="s">
        <v>619</v>
      </c>
      <c r="D799" s="839" t="s">
        <v>620</v>
      </c>
      <c r="E799" s="825" t="s">
        <v>4234</v>
      </c>
      <c r="F799" s="839" t="s">
        <v>4235</v>
      </c>
      <c r="G799" s="825" t="s">
        <v>5092</v>
      </c>
      <c r="H799" s="825" t="s">
        <v>5093</v>
      </c>
      <c r="I799" s="831">
        <v>4800.68017578125</v>
      </c>
      <c r="J799" s="831">
        <v>30</v>
      </c>
      <c r="K799" s="832">
        <v>144020.25</v>
      </c>
    </row>
    <row r="800" spans="1:11" ht="14.45" customHeight="1" x14ac:dyDescent="0.2">
      <c r="A800" s="821" t="s">
        <v>594</v>
      </c>
      <c r="B800" s="822" t="s">
        <v>595</v>
      </c>
      <c r="C800" s="825" t="s">
        <v>619</v>
      </c>
      <c r="D800" s="839" t="s">
        <v>620</v>
      </c>
      <c r="E800" s="825" t="s">
        <v>4234</v>
      </c>
      <c r="F800" s="839" t="s">
        <v>4235</v>
      </c>
      <c r="G800" s="825" t="s">
        <v>5094</v>
      </c>
      <c r="H800" s="825" t="s">
        <v>5095</v>
      </c>
      <c r="I800" s="831">
        <v>2407.89990234375</v>
      </c>
      <c r="J800" s="831">
        <v>15</v>
      </c>
      <c r="K800" s="832">
        <v>36118.50048828125</v>
      </c>
    </row>
    <row r="801" spans="1:11" ht="14.45" customHeight="1" x14ac:dyDescent="0.2">
      <c r="A801" s="821" t="s">
        <v>594</v>
      </c>
      <c r="B801" s="822" t="s">
        <v>595</v>
      </c>
      <c r="C801" s="825" t="s">
        <v>619</v>
      </c>
      <c r="D801" s="839" t="s">
        <v>620</v>
      </c>
      <c r="E801" s="825" t="s">
        <v>4234</v>
      </c>
      <c r="F801" s="839" t="s">
        <v>4235</v>
      </c>
      <c r="G801" s="825" t="s">
        <v>4291</v>
      </c>
      <c r="H801" s="825" t="s">
        <v>4292</v>
      </c>
      <c r="I801" s="831">
        <v>1652.8599853515625</v>
      </c>
      <c r="J801" s="831">
        <v>10</v>
      </c>
      <c r="K801" s="832">
        <v>16528.599853515625</v>
      </c>
    </row>
    <row r="802" spans="1:11" ht="14.45" customHeight="1" x14ac:dyDescent="0.2">
      <c r="A802" s="821" t="s">
        <v>594</v>
      </c>
      <c r="B802" s="822" t="s">
        <v>595</v>
      </c>
      <c r="C802" s="825" t="s">
        <v>619</v>
      </c>
      <c r="D802" s="839" t="s">
        <v>620</v>
      </c>
      <c r="E802" s="825" t="s">
        <v>4234</v>
      </c>
      <c r="F802" s="839" t="s">
        <v>4235</v>
      </c>
      <c r="G802" s="825" t="s">
        <v>4236</v>
      </c>
      <c r="H802" s="825" t="s">
        <v>4237</v>
      </c>
      <c r="I802" s="831">
        <v>10.166666666666666</v>
      </c>
      <c r="J802" s="831">
        <v>1200</v>
      </c>
      <c r="K802" s="832">
        <v>12200</v>
      </c>
    </row>
    <row r="803" spans="1:11" ht="14.45" customHeight="1" x14ac:dyDescent="0.2">
      <c r="A803" s="821" t="s">
        <v>594</v>
      </c>
      <c r="B803" s="822" t="s">
        <v>595</v>
      </c>
      <c r="C803" s="825" t="s">
        <v>619</v>
      </c>
      <c r="D803" s="839" t="s">
        <v>620</v>
      </c>
      <c r="E803" s="825" t="s">
        <v>4234</v>
      </c>
      <c r="F803" s="839" t="s">
        <v>4235</v>
      </c>
      <c r="G803" s="825" t="s">
        <v>5096</v>
      </c>
      <c r="H803" s="825" t="s">
        <v>5097</v>
      </c>
      <c r="I803" s="831">
        <v>5770.490234375</v>
      </c>
      <c r="J803" s="831">
        <v>27</v>
      </c>
      <c r="K803" s="832">
        <v>155803.236328125</v>
      </c>
    </row>
    <row r="804" spans="1:11" ht="14.45" customHeight="1" x14ac:dyDescent="0.2">
      <c r="A804" s="821" t="s">
        <v>594</v>
      </c>
      <c r="B804" s="822" t="s">
        <v>595</v>
      </c>
      <c r="C804" s="825" t="s">
        <v>619</v>
      </c>
      <c r="D804" s="839" t="s">
        <v>620</v>
      </c>
      <c r="E804" s="825" t="s">
        <v>4234</v>
      </c>
      <c r="F804" s="839" t="s">
        <v>4235</v>
      </c>
      <c r="G804" s="825" t="s">
        <v>5098</v>
      </c>
      <c r="H804" s="825" t="s">
        <v>5099</v>
      </c>
      <c r="I804" s="831">
        <v>1884.8499755859375</v>
      </c>
      <c r="J804" s="831">
        <v>320</v>
      </c>
      <c r="K804" s="832">
        <v>603151.99841308594</v>
      </c>
    </row>
    <row r="805" spans="1:11" ht="14.45" customHeight="1" x14ac:dyDescent="0.2">
      <c r="A805" s="821" t="s">
        <v>594</v>
      </c>
      <c r="B805" s="822" t="s">
        <v>595</v>
      </c>
      <c r="C805" s="825" t="s">
        <v>619</v>
      </c>
      <c r="D805" s="839" t="s">
        <v>620</v>
      </c>
      <c r="E805" s="825" t="s">
        <v>4234</v>
      </c>
      <c r="F805" s="839" t="s">
        <v>4235</v>
      </c>
      <c r="G805" s="825" t="s">
        <v>5100</v>
      </c>
      <c r="H805" s="825" t="s">
        <v>5101</v>
      </c>
      <c r="I805" s="831">
        <v>1403</v>
      </c>
      <c r="J805" s="831">
        <v>160</v>
      </c>
      <c r="K805" s="832">
        <v>224480</v>
      </c>
    </row>
    <row r="806" spans="1:11" ht="14.45" customHeight="1" x14ac:dyDescent="0.2">
      <c r="A806" s="821" t="s">
        <v>594</v>
      </c>
      <c r="B806" s="822" t="s">
        <v>595</v>
      </c>
      <c r="C806" s="825" t="s">
        <v>619</v>
      </c>
      <c r="D806" s="839" t="s">
        <v>620</v>
      </c>
      <c r="E806" s="825" t="s">
        <v>4234</v>
      </c>
      <c r="F806" s="839" t="s">
        <v>4235</v>
      </c>
      <c r="G806" s="825" t="s">
        <v>4238</v>
      </c>
      <c r="H806" s="825" t="s">
        <v>4239</v>
      </c>
      <c r="I806" s="831">
        <v>16.6971435546875</v>
      </c>
      <c r="J806" s="831">
        <v>700</v>
      </c>
      <c r="K806" s="832">
        <v>11688</v>
      </c>
    </row>
    <row r="807" spans="1:11" ht="14.45" customHeight="1" x14ac:dyDescent="0.2">
      <c r="A807" s="821" t="s">
        <v>594</v>
      </c>
      <c r="B807" s="822" t="s">
        <v>595</v>
      </c>
      <c r="C807" s="825" t="s">
        <v>619</v>
      </c>
      <c r="D807" s="839" t="s">
        <v>620</v>
      </c>
      <c r="E807" s="825" t="s">
        <v>4234</v>
      </c>
      <c r="F807" s="839" t="s">
        <v>4235</v>
      </c>
      <c r="G807" s="825" t="s">
        <v>5102</v>
      </c>
      <c r="H807" s="825" t="s">
        <v>5103</v>
      </c>
      <c r="I807" s="831">
        <v>1306.800048828125</v>
      </c>
      <c r="J807" s="831">
        <v>15</v>
      </c>
      <c r="K807" s="832">
        <v>19602</v>
      </c>
    </row>
    <row r="808" spans="1:11" ht="14.45" customHeight="1" x14ac:dyDescent="0.2">
      <c r="A808" s="821" t="s">
        <v>594</v>
      </c>
      <c r="B808" s="822" t="s">
        <v>595</v>
      </c>
      <c r="C808" s="825" t="s">
        <v>619</v>
      </c>
      <c r="D808" s="839" t="s">
        <v>620</v>
      </c>
      <c r="E808" s="825" t="s">
        <v>4234</v>
      </c>
      <c r="F808" s="839" t="s">
        <v>4235</v>
      </c>
      <c r="G808" s="825" t="s">
        <v>5104</v>
      </c>
      <c r="H808" s="825" t="s">
        <v>5105</v>
      </c>
      <c r="I808" s="831">
        <v>1306.800048828125</v>
      </c>
      <c r="J808" s="831">
        <v>25</v>
      </c>
      <c r="K808" s="832">
        <v>32670</v>
      </c>
    </row>
    <row r="809" spans="1:11" ht="14.45" customHeight="1" x14ac:dyDescent="0.2">
      <c r="A809" s="821" t="s">
        <v>594</v>
      </c>
      <c r="B809" s="822" t="s">
        <v>595</v>
      </c>
      <c r="C809" s="825" t="s">
        <v>619</v>
      </c>
      <c r="D809" s="839" t="s">
        <v>620</v>
      </c>
      <c r="E809" s="825" t="s">
        <v>4234</v>
      </c>
      <c r="F809" s="839" t="s">
        <v>4235</v>
      </c>
      <c r="G809" s="825" t="s">
        <v>5106</v>
      </c>
      <c r="H809" s="825" t="s">
        <v>5107</v>
      </c>
      <c r="I809" s="831">
        <v>60.5</v>
      </c>
      <c r="J809" s="831">
        <v>150</v>
      </c>
      <c r="K809" s="832">
        <v>9075</v>
      </c>
    </row>
    <row r="810" spans="1:11" ht="14.45" customHeight="1" x14ac:dyDescent="0.2">
      <c r="A810" s="821" t="s">
        <v>594</v>
      </c>
      <c r="B810" s="822" t="s">
        <v>595</v>
      </c>
      <c r="C810" s="825" t="s">
        <v>619</v>
      </c>
      <c r="D810" s="839" t="s">
        <v>620</v>
      </c>
      <c r="E810" s="825" t="s">
        <v>4234</v>
      </c>
      <c r="F810" s="839" t="s">
        <v>4235</v>
      </c>
      <c r="G810" s="825" t="s">
        <v>5106</v>
      </c>
      <c r="H810" s="825" t="s">
        <v>5108</v>
      </c>
      <c r="I810" s="831">
        <v>60.5</v>
      </c>
      <c r="J810" s="831">
        <v>150</v>
      </c>
      <c r="K810" s="832">
        <v>9075</v>
      </c>
    </row>
    <row r="811" spans="1:11" ht="14.45" customHeight="1" x14ac:dyDescent="0.2">
      <c r="A811" s="821" t="s">
        <v>594</v>
      </c>
      <c r="B811" s="822" t="s">
        <v>595</v>
      </c>
      <c r="C811" s="825" t="s">
        <v>619</v>
      </c>
      <c r="D811" s="839" t="s">
        <v>620</v>
      </c>
      <c r="E811" s="825" t="s">
        <v>5109</v>
      </c>
      <c r="F811" s="839" t="s">
        <v>5110</v>
      </c>
      <c r="G811" s="825" t="s">
        <v>5111</v>
      </c>
      <c r="H811" s="825" t="s">
        <v>5112</v>
      </c>
      <c r="I811" s="831">
        <v>52.900001525878906</v>
      </c>
      <c r="J811" s="831">
        <v>456</v>
      </c>
      <c r="K811" s="832">
        <v>24122.39990234375</v>
      </c>
    </row>
    <row r="812" spans="1:11" ht="14.45" customHeight="1" x14ac:dyDescent="0.2">
      <c r="A812" s="821" t="s">
        <v>594</v>
      </c>
      <c r="B812" s="822" t="s">
        <v>595</v>
      </c>
      <c r="C812" s="825" t="s">
        <v>619</v>
      </c>
      <c r="D812" s="839" t="s">
        <v>620</v>
      </c>
      <c r="E812" s="825" t="s">
        <v>5109</v>
      </c>
      <c r="F812" s="839" t="s">
        <v>5110</v>
      </c>
      <c r="G812" s="825" t="s">
        <v>5113</v>
      </c>
      <c r="H812" s="825" t="s">
        <v>5114</v>
      </c>
      <c r="I812" s="831">
        <v>35.310001373291016</v>
      </c>
      <c r="J812" s="831">
        <v>36</v>
      </c>
      <c r="K812" s="832">
        <v>1271.1600341796875</v>
      </c>
    </row>
    <row r="813" spans="1:11" ht="14.45" customHeight="1" x14ac:dyDescent="0.2">
      <c r="A813" s="821" t="s">
        <v>594</v>
      </c>
      <c r="B813" s="822" t="s">
        <v>595</v>
      </c>
      <c r="C813" s="825" t="s">
        <v>619</v>
      </c>
      <c r="D813" s="839" t="s">
        <v>620</v>
      </c>
      <c r="E813" s="825" t="s">
        <v>5109</v>
      </c>
      <c r="F813" s="839" t="s">
        <v>5110</v>
      </c>
      <c r="G813" s="825" t="s">
        <v>5115</v>
      </c>
      <c r="H813" s="825" t="s">
        <v>5116</v>
      </c>
      <c r="I813" s="831">
        <v>40.139999389648438</v>
      </c>
      <c r="J813" s="831">
        <v>36</v>
      </c>
      <c r="K813" s="832">
        <v>1444.8599853515625</v>
      </c>
    </row>
    <row r="814" spans="1:11" ht="14.45" customHeight="1" x14ac:dyDescent="0.2">
      <c r="A814" s="821" t="s">
        <v>594</v>
      </c>
      <c r="B814" s="822" t="s">
        <v>595</v>
      </c>
      <c r="C814" s="825" t="s">
        <v>619</v>
      </c>
      <c r="D814" s="839" t="s">
        <v>620</v>
      </c>
      <c r="E814" s="825" t="s">
        <v>5109</v>
      </c>
      <c r="F814" s="839" t="s">
        <v>5110</v>
      </c>
      <c r="G814" s="825" t="s">
        <v>5117</v>
      </c>
      <c r="H814" s="825" t="s">
        <v>5118</v>
      </c>
      <c r="I814" s="831">
        <v>35.069999694824219</v>
      </c>
      <c r="J814" s="831">
        <v>36</v>
      </c>
      <c r="K814" s="832">
        <v>1262.52001953125</v>
      </c>
    </row>
    <row r="815" spans="1:11" ht="14.45" customHeight="1" x14ac:dyDescent="0.2">
      <c r="A815" s="821" t="s">
        <v>594</v>
      </c>
      <c r="B815" s="822" t="s">
        <v>595</v>
      </c>
      <c r="C815" s="825" t="s">
        <v>619</v>
      </c>
      <c r="D815" s="839" t="s">
        <v>620</v>
      </c>
      <c r="E815" s="825" t="s">
        <v>5109</v>
      </c>
      <c r="F815" s="839" t="s">
        <v>5110</v>
      </c>
      <c r="G815" s="825" t="s">
        <v>5119</v>
      </c>
      <c r="H815" s="825" t="s">
        <v>5120</v>
      </c>
      <c r="I815" s="831">
        <v>28.059999465942383</v>
      </c>
      <c r="J815" s="831">
        <v>72</v>
      </c>
      <c r="K815" s="832">
        <v>2020.3199462890625</v>
      </c>
    </row>
    <row r="816" spans="1:11" ht="14.45" customHeight="1" x14ac:dyDescent="0.2">
      <c r="A816" s="821" t="s">
        <v>594</v>
      </c>
      <c r="B816" s="822" t="s">
        <v>595</v>
      </c>
      <c r="C816" s="825" t="s">
        <v>619</v>
      </c>
      <c r="D816" s="839" t="s">
        <v>620</v>
      </c>
      <c r="E816" s="825" t="s">
        <v>5109</v>
      </c>
      <c r="F816" s="839" t="s">
        <v>5110</v>
      </c>
      <c r="G816" s="825" t="s">
        <v>5121</v>
      </c>
      <c r="H816" s="825" t="s">
        <v>5122</v>
      </c>
      <c r="I816" s="831">
        <v>478.20999145507813</v>
      </c>
      <c r="J816" s="831">
        <v>12</v>
      </c>
      <c r="K816" s="832">
        <v>5738.5</v>
      </c>
    </row>
    <row r="817" spans="1:11" ht="14.45" customHeight="1" x14ac:dyDescent="0.2">
      <c r="A817" s="821" t="s">
        <v>594</v>
      </c>
      <c r="B817" s="822" t="s">
        <v>595</v>
      </c>
      <c r="C817" s="825" t="s">
        <v>619</v>
      </c>
      <c r="D817" s="839" t="s">
        <v>620</v>
      </c>
      <c r="E817" s="825" t="s">
        <v>5109</v>
      </c>
      <c r="F817" s="839" t="s">
        <v>5110</v>
      </c>
      <c r="G817" s="825" t="s">
        <v>5123</v>
      </c>
      <c r="H817" s="825" t="s">
        <v>5124</v>
      </c>
      <c r="I817" s="831">
        <v>753.72998046875</v>
      </c>
      <c r="J817" s="831">
        <v>12</v>
      </c>
      <c r="K817" s="832">
        <v>9044.7998046875</v>
      </c>
    </row>
    <row r="818" spans="1:11" ht="14.45" customHeight="1" x14ac:dyDescent="0.2">
      <c r="A818" s="821" t="s">
        <v>594</v>
      </c>
      <c r="B818" s="822" t="s">
        <v>595</v>
      </c>
      <c r="C818" s="825" t="s">
        <v>619</v>
      </c>
      <c r="D818" s="839" t="s">
        <v>620</v>
      </c>
      <c r="E818" s="825" t="s">
        <v>5109</v>
      </c>
      <c r="F818" s="839" t="s">
        <v>5110</v>
      </c>
      <c r="G818" s="825" t="s">
        <v>5125</v>
      </c>
      <c r="H818" s="825" t="s">
        <v>5126</v>
      </c>
      <c r="I818" s="831">
        <v>108.20999908447266</v>
      </c>
      <c r="J818" s="831">
        <v>48</v>
      </c>
      <c r="K818" s="832">
        <v>5194.080078125</v>
      </c>
    </row>
    <row r="819" spans="1:11" ht="14.45" customHeight="1" x14ac:dyDescent="0.2">
      <c r="A819" s="821" t="s">
        <v>594</v>
      </c>
      <c r="B819" s="822" t="s">
        <v>595</v>
      </c>
      <c r="C819" s="825" t="s">
        <v>619</v>
      </c>
      <c r="D819" s="839" t="s">
        <v>620</v>
      </c>
      <c r="E819" s="825" t="s">
        <v>5109</v>
      </c>
      <c r="F819" s="839" t="s">
        <v>5110</v>
      </c>
      <c r="G819" s="825" t="s">
        <v>5127</v>
      </c>
      <c r="H819" s="825" t="s">
        <v>5128</v>
      </c>
      <c r="I819" s="831">
        <v>47.75</v>
      </c>
      <c r="J819" s="831">
        <v>72</v>
      </c>
      <c r="K819" s="832">
        <v>3438.330078125</v>
      </c>
    </row>
    <row r="820" spans="1:11" ht="14.45" customHeight="1" x14ac:dyDescent="0.2">
      <c r="A820" s="821" t="s">
        <v>594</v>
      </c>
      <c r="B820" s="822" t="s">
        <v>595</v>
      </c>
      <c r="C820" s="825" t="s">
        <v>619</v>
      </c>
      <c r="D820" s="839" t="s">
        <v>620</v>
      </c>
      <c r="E820" s="825" t="s">
        <v>5109</v>
      </c>
      <c r="F820" s="839" t="s">
        <v>5110</v>
      </c>
      <c r="G820" s="825" t="s">
        <v>5129</v>
      </c>
      <c r="H820" s="825" t="s">
        <v>5130</v>
      </c>
      <c r="I820" s="831">
        <v>113.84999847412109</v>
      </c>
      <c r="J820" s="831">
        <v>24</v>
      </c>
      <c r="K820" s="832">
        <v>2732.39990234375</v>
      </c>
    </row>
    <row r="821" spans="1:11" ht="14.45" customHeight="1" x14ac:dyDescent="0.2">
      <c r="A821" s="821" t="s">
        <v>594</v>
      </c>
      <c r="B821" s="822" t="s">
        <v>595</v>
      </c>
      <c r="C821" s="825" t="s">
        <v>619</v>
      </c>
      <c r="D821" s="839" t="s">
        <v>620</v>
      </c>
      <c r="E821" s="825" t="s">
        <v>5109</v>
      </c>
      <c r="F821" s="839" t="s">
        <v>5110</v>
      </c>
      <c r="G821" s="825" t="s">
        <v>5131</v>
      </c>
      <c r="H821" s="825" t="s">
        <v>5132</v>
      </c>
      <c r="I821" s="831">
        <v>67.849998474121094</v>
      </c>
      <c r="J821" s="831">
        <v>936</v>
      </c>
      <c r="K821" s="832">
        <v>63507.60009765625</v>
      </c>
    </row>
    <row r="822" spans="1:11" ht="14.45" customHeight="1" x14ac:dyDescent="0.2">
      <c r="A822" s="821" t="s">
        <v>594</v>
      </c>
      <c r="B822" s="822" t="s">
        <v>595</v>
      </c>
      <c r="C822" s="825" t="s">
        <v>619</v>
      </c>
      <c r="D822" s="839" t="s">
        <v>620</v>
      </c>
      <c r="E822" s="825" t="s">
        <v>5109</v>
      </c>
      <c r="F822" s="839" t="s">
        <v>5110</v>
      </c>
      <c r="G822" s="825" t="s">
        <v>5133</v>
      </c>
      <c r="H822" s="825" t="s">
        <v>5134</v>
      </c>
      <c r="I822" s="831">
        <v>67.849998474121094</v>
      </c>
      <c r="J822" s="831">
        <v>36</v>
      </c>
      <c r="K822" s="832">
        <v>2442.60009765625</v>
      </c>
    </row>
    <row r="823" spans="1:11" ht="14.45" customHeight="1" x14ac:dyDescent="0.2">
      <c r="A823" s="821" t="s">
        <v>594</v>
      </c>
      <c r="B823" s="822" t="s">
        <v>595</v>
      </c>
      <c r="C823" s="825" t="s">
        <v>619</v>
      </c>
      <c r="D823" s="839" t="s">
        <v>620</v>
      </c>
      <c r="E823" s="825" t="s">
        <v>5109</v>
      </c>
      <c r="F823" s="839" t="s">
        <v>5110</v>
      </c>
      <c r="G823" s="825" t="s">
        <v>5135</v>
      </c>
      <c r="H823" s="825" t="s">
        <v>5136</v>
      </c>
      <c r="I823" s="831">
        <v>69</v>
      </c>
      <c r="J823" s="831">
        <v>108</v>
      </c>
      <c r="K823" s="832">
        <v>7452</v>
      </c>
    </row>
    <row r="824" spans="1:11" ht="14.45" customHeight="1" x14ac:dyDescent="0.2">
      <c r="A824" s="821" t="s">
        <v>594</v>
      </c>
      <c r="B824" s="822" t="s">
        <v>595</v>
      </c>
      <c r="C824" s="825" t="s">
        <v>619</v>
      </c>
      <c r="D824" s="839" t="s">
        <v>620</v>
      </c>
      <c r="E824" s="825" t="s">
        <v>5109</v>
      </c>
      <c r="F824" s="839" t="s">
        <v>5110</v>
      </c>
      <c r="G824" s="825" t="s">
        <v>5137</v>
      </c>
      <c r="H824" s="825" t="s">
        <v>5138</v>
      </c>
      <c r="I824" s="831">
        <v>65.550003051757813</v>
      </c>
      <c r="J824" s="831">
        <v>144</v>
      </c>
      <c r="K824" s="832">
        <v>9439.2001953125</v>
      </c>
    </row>
    <row r="825" spans="1:11" ht="14.45" customHeight="1" x14ac:dyDescent="0.2">
      <c r="A825" s="821" t="s">
        <v>594</v>
      </c>
      <c r="B825" s="822" t="s">
        <v>595</v>
      </c>
      <c r="C825" s="825" t="s">
        <v>619</v>
      </c>
      <c r="D825" s="839" t="s">
        <v>620</v>
      </c>
      <c r="E825" s="825" t="s">
        <v>5109</v>
      </c>
      <c r="F825" s="839" t="s">
        <v>5110</v>
      </c>
      <c r="G825" s="825" t="s">
        <v>5139</v>
      </c>
      <c r="H825" s="825" t="s">
        <v>5140</v>
      </c>
      <c r="I825" s="831">
        <v>69</v>
      </c>
      <c r="J825" s="831">
        <v>612</v>
      </c>
      <c r="K825" s="832">
        <v>42228</v>
      </c>
    </row>
    <row r="826" spans="1:11" ht="14.45" customHeight="1" x14ac:dyDescent="0.2">
      <c r="A826" s="821" t="s">
        <v>594</v>
      </c>
      <c r="B826" s="822" t="s">
        <v>595</v>
      </c>
      <c r="C826" s="825" t="s">
        <v>619</v>
      </c>
      <c r="D826" s="839" t="s">
        <v>620</v>
      </c>
      <c r="E826" s="825" t="s">
        <v>5109</v>
      </c>
      <c r="F826" s="839" t="s">
        <v>5110</v>
      </c>
      <c r="G826" s="825" t="s">
        <v>5141</v>
      </c>
      <c r="H826" s="825" t="s">
        <v>5142</v>
      </c>
      <c r="I826" s="831">
        <v>69</v>
      </c>
      <c r="J826" s="831">
        <v>180</v>
      </c>
      <c r="K826" s="832">
        <v>12420</v>
      </c>
    </row>
    <row r="827" spans="1:11" ht="14.45" customHeight="1" x14ac:dyDescent="0.2">
      <c r="A827" s="821" t="s">
        <v>594</v>
      </c>
      <c r="B827" s="822" t="s">
        <v>595</v>
      </c>
      <c r="C827" s="825" t="s">
        <v>619</v>
      </c>
      <c r="D827" s="839" t="s">
        <v>620</v>
      </c>
      <c r="E827" s="825" t="s">
        <v>5109</v>
      </c>
      <c r="F827" s="839" t="s">
        <v>5110</v>
      </c>
      <c r="G827" s="825" t="s">
        <v>5143</v>
      </c>
      <c r="H827" s="825" t="s">
        <v>5144</v>
      </c>
      <c r="I827" s="831">
        <v>42.549999237060547</v>
      </c>
      <c r="J827" s="831">
        <v>1104</v>
      </c>
      <c r="K827" s="832">
        <v>46975.200256347656</v>
      </c>
    </row>
    <row r="828" spans="1:11" ht="14.45" customHeight="1" x14ac:dyDescent="0.2">
      <c r="A828" s="821" t="s">
        <v>594</v>
      </c>
      <c r="B828" s="822" t="s">
        <v>595</v>
      </c>
      <c r="C828" s="825" t="s">
        <v>619</v>
      </c>
      <c r="D828" s="839" t="s">
        <v>620</v>
      </c>
      <c r="E828" s="825" t="s">
        <v>5109</v>
      </c>
      <c r="F828" s="839" t="s">
        <v>5110</v>
      </c>
      <c r="G828" s="825" t="s">
        <v>5145</v>
      </c>
      <c r="H828" s="825" t="s">
        <v>5146</v>
      </c>
      <c r="I828" s="831">
        <v>33.349998474121094</v>
      </c>
      <c r="J828" s="831">
        <v>1176</v>
      </c>
      <c r="K828" s="832">
        <v>39219.599975585938</v>
      </c>
    </row>
    <row r="829" spans="1:11" ht="14.45" customHeight="1" x14ac:dyDescent="0.2">
      <c r="A829" s="821" t="s">
        <v>594</v>
      </c>
      <c r="B829" s="822" t="s">
        <v>595</v>
      </c>
      <c r="C829" s="825" t="s">
        <v>619</v>
      </c>
      <c r="D829" s="839" t="s">
        <v>620</v>
      </c>
      <c r="E829" s="825" t="s">
        <v>5109</v>
      </c>
      <c r="F829" s="839" t="s">
        <v>5110</v>
      </c>
      <c r="G829" s="825" t="s">
        <v>5147</v>
      </c>
      <c r="H829" s="825" t="s">
        <v>5148</v>
      </c>
      <c r="I829" s="831">
        <v>52.900001525878906</v>
      </c>
      <c r="J829" s="831">
        <v>1608</v>
      </c>
      <c r="K829" s="832">
        <v>85063.199584960938</v>
      </c>
    </row>
    <row r="830" spans="1:11" ht="14.45" customHeight="1" x14ac:dyDescent="0.2">
      <c r="A830" s="821" t="s">
        <v>594</v>
      </c>
      <c r="B830" s="822" t="s">
        <v>595</v>
      </c>
      <c r="C830" s="825" t="s">
        <v>619</v>
      </c>
      <c r="D830" s="839" t="s">
        <v>620</v>
      </c>
      <c r="E830" s="825" t="s">
        <v>5109</v>
      </c>
      <c r="F830" s="839" t="s">
        <v>5110</v>
      </c>
      <c r="G830" s="825" t="s">
        <v>5149</v>
      </c>
      <c r="H830" s="825" t="s">
        <v>5150</v>
      </c>
      <c r="I830" s="831">
        <v>513.9179809570312</v>
      </c>
      <c r="J830" s="831">
        <v>30</v>
      </c>
      <c r="K830" s="832">
        <v>15417.5</v>
      </c>
    </row>
    <row r="831" spans="1:11" ht="14.45" customHeight="1" x14ac:dyDescent="0.2">
      <c r="A831" s="821" t="s">
        <v>594</v>
      </c>
      <c r="B831" s="822" t="s">
        <v>595</v>
      </c>
      <c r="C831" s="825" t="s">
        <v>619</v>
      </c>
      <c r="D831" s="839" t="s">
        <v>620</v>
      </c>
      <c r="E831" s="825" t="s">
        <v>5109</v>
      </c>
      <c r="F831" s="839" t="s">
        <v>5110</v>
      </c>
      <c r="G831" s="825" t="s">
        <v>5151</v>
      </c>
      <c r="H831" s="825" t="s">
        <v>5152</v>
      </c>
      <c r="I831" s="831">
        <v>376.48001098632813</v>
      </c>
      <c r="J831" s="831">
        <v>72</v>
      </c>
      <c r="K831" s="832">
        <v>27106.6494140625</v>
      </c>
    </row>
    <row r="832" spans="1:11" ht="14.45" customHeight="1" x14ac:dyDescent="0.2">
      <c r="A832" s="821" t="s">
        <v>594</v>
      </c>
      <c r="B832" s="822" t="s">
        <v>595</v>
      </c>
      <c r="C832" s="825" t="s">
        <v>619</v>
      </c>
      <c r="D832" s="839" t="s">
        <v>620</v>
      </c>
      <c r="E832" s="825" t="s">
        <v>5109</v>
      </c>
      <c r="F832" s="839" t="s">
        <v>5110</v>
      </c>
      <c r="G832" s="825" t="s">
        <v>5153</v>
      </c>
      <c r="H832" s="825" t="s">
        <v>5154</v>
      </c>
      <c r="I832" s="831">
        <v>330.47000122070313</v>
      </c>
      <c r="J832" s="831">
        <v>72</v>
      </c>
      <c r="K832" s="832">
        <v>23793.6298828125</v>
      </c>
    </row>
    <row r="833" spans="1:11" ht="14.45" customHeight="1" x14ac:dyDescent="0.2">
      <c r="A833" s="821" t="s">
        <v>594</v>
      </c>
      <c r="B833" s="822" t="s">
        <v>595</v>
      </c>
      <c r="C833" s="825" t="s">
        <v>619</v>
      </c>
      <c r="D833" s="839" t="s">
        <v>620</v>
      </c>
      <c r="E833" s="825" t="s">
        <v>5109</v>
      </c>
      <c r="F833" s="839" t="s">
        <v>5110</v>
      </c>
      <c r="G833" s="825" t="s">
        <v>5155</v>
      </c>
      <c r="H833" s="825" t="s">
        <v>5156</v>
      </c>
      <c r="I833" s="831">
        <v>39.738890329996742</v>
      </c>
      <c r="J833" s="831">
        <v>648</v>
      </c>
      <c r="K833" s="832">
        <v>25750.56005859375</v>
      </c>
    </row>
    <row r="834" spans="1:11" ht="14.45" customHeight="1" x14ac:dyDescent="0.2">
      <c r="A834" s="821" t="s">
        <v>594</v>
      </c>
      <c r="B834" s="822" t="s">
        <v>595</v>
      </c>
      <c r="C834" s="825" t="s">
        <v>619</v>
      </c>
      <c r="D834" s="839" t="s">
        <v>620</v>
      </c>
      <c r="E834" s="825" t="s">
        <v>5109</v>
      </c>
      <c r="F834" s="839" t="s">
        <v>5110</v>
      </c>
      <c r="G834" s="825" t="s">
        <v>5157</v>
      </c>
      <c r="H834" s="825" t="s">
        <v>5158</v>
      </c>
      <c r="I834" s="831">
        <v>28.86400032043457</v>
      </c>
      <c r="J834" s="831">
        <v>360</v>
      </c>
      <c r="K834" s="832">
        <v>10391.169921875</v>
      </c>
    </row>
    <row r="835" spans="1:11" ht="14.45" customHeight="1" x14ac:dyDescent="0.2">
      <c r="A835" s="821" t="s">
        <v>594</v>
      </c>
      <c r="B835" s="822" t="s">
        <v>595</v>
      </c>
      <c r="C835" s="825" t="s">
        <v>619</v>
      </c>
      <c r="D835" s="839" t="s">
        <v>620</v>
      </c>
      <c r="E835" s="825" t="s">
        <v>5109</v>
      </c>
      <c r="F835" s="839" t="s">
        <v>5110</v>
      </c>
      <c r="G835" s="825" t="s">
        <v>5159</v>
      </c>
      <c r="H835" s="825" t="s">
        <v>5160</v>
      </c>
      <c r="I835" s="831">
        <v>78.680000305175781</v>
      </c>
      <c r="J835" s="831">
        <v>108</v>
      </c>
      <c r="K835" s="832">
        <v>8497.020263671875</v>
      </c>
    </row>
    <row r="836" spans="1:11" ht="14.45" customHeight="1" x14ac:dyDescent="0.2">
      <c r="A836" s="821" t="s">
        <v>594</v>
      </c>
      <c r="B836" s="822" t="s">
        <v>595</v>
      </c>
      <c r="C836" s="825" t="s">
        <v>619</v>
      </c>
      <c r="D836" s="839" t="s">
        <v>620</v>
      </c>
      <c r="E836" s="825" t="s">
        <v>5109</v>
      </c>
      <c r="F836" s="839" t="s">
        <v>5110</v>
      </c>
      <c r="G836" s="825" t="s">
        <v>5161</v>
      </c>
      <c r="H836" s="825" t="s">
        <v>5162</v>
      </c>
      <c r="I836" s="831">
        <v>42.509998321533203</v>
      </c>
      <c r="J836" s="831">
        <v>216</v>
      </c>
      <c r="K836" s="832">
        <v>9182.0001220703125</v>
      </c>
    </row>
    <row r="837" spans="1:11" ht="14.45" customHeight="1" x14ac:dyDescent="0.2">
      <c r="A837" s="821" t="s">
        <v>594</v>
      </c>
      <c r="B837" s="822" t="s">
        <v>595</v>
      </c>
      <c r="C837" s="825" t="s">
        <v>619</v>
      </c>
      <c r="D837" s="839" t="s">
        <v>620</v>
      </c>
      <c r="E837" s="825" t="s">
        <v>5109</v>
      </c>
      <c r="F837" s="839" t="s">
        <v>5110</v>
      </c>
      <c r="G837" s="825" t="s">
        <v>5163</v>
      </c>
      <c r="H837" s="825" t="s">
        <v>5164</v>
      </c>
      <c r="I837" s="831">
        <v>56.030908064408735</v>
      </c>
      <c r="J837" s="831">
        <v>1188</v>
      </c>
      <c r="K837" s="832">
        <v>66568.109619140625</v>
      </c>
    </row>
    <row r="838" spans="1:11" ht="14.45" customHeight="1" x14ac:dyDescent="0.2">
      <c r="A838" s="821" t="s">
        <v>594</v>
      </c>
      <c r="B838" s="822" t="s">
        <v>595</v>
      </c>
      <c r="C838" s="825" t="s">
        <v>619</v>
      </c>
      <c r="D838" s="839" t="s">
        <v>620</v>
      </c>
      <c r="E838" s="825" t="s">
        <v>5109</v>
      </c>
      <c r="F838" s="839" t="s">
        <v>5110</v>
      </c>
      <c r="G838" s="825" t="s">
        <v>5165</v>
      </c>
      <c r="H838" s="825" t="s">
        <v>5166</v>
      </c>
      <c r="I838" s="831">
        <v>78.480003356933594</v>
      </c>
      <c r="J838" s="831">
        <v>180</v>
      </c>
      <c r="K838" s="832">
        <v>14126.60009765625</v>
      </c>
    </row>
    <row r="839" spans="1:11" ht="14.45" customHeight="1" x14ac:dyDescent="0.2">
      <c r="A839" s="821" t="s">
        <v>594</v>
      </c>
      <c r="B839" s="822" t="s">
        <v>595</v>
      </c>
      <c r="C839" s="825" t="s">
        <v>619</v>
      </c>
      <c r="D839" s="839" t="s">
        <v>620</v>
      </c>
      <c r="E839" s="825" t="s">
        <v>5109</v>
      </c>
      <c r="F839" s="839" t="s">
        <v>5110</v>
      </c>
      <c r="G839" s="825" t="s">
        <v>5167</v>
      </c>
      <c r="H839" s="825" t="s">
        <v>5168</v>
      </c>
      <c r="I839" s="831">
        <v>90.63749885559082</v>
      </c>
      <c r="J839" s="831">
        <v>252</v>
      </c>
      <c r="K839" s="832">
        <v>22840.27001953125</v>
      </c>
    </row>
    <row r="840" spans="1:11" ht="14.45" customHeight="1" x14ac:dyDescent="0.2">
      <c r="A840" s="821" t="s">
        <v>594</v>
      </c>
      <c r="B840" s="822" t="s">
        <v>595</v>
      </c>
      <c r="C840" s="825" t="s">
        <v>619</v>
      </c>
      <c r="D840" s="839" t="s">
        <v>620</v>
      </c>
      <c r="E840" s="825" t="s">
        <v>5109</v>
      </c>
      <c r="F840" s="839" t="s">
        <v>5110</v>
      </c>
      <c r="G840" s="825" t="s">
        <v>5169</v>
      </c>
      <c r="H840" s="825" t="s">
        <v>5170</v>
      </c>
      <c r="I840" s="831">
        <v>76.44000244140625</v>
      </c>
      <c r="J840" s="831">
        <v>36</v>
      </c>
      <c r="K840" s="832">
        <v>2751.840087890625</v>
      </c>
    </row>
    <row r="841" spans="1:11" ht="14.45" customHeight="1" x14ac:dyDescent="0.2">
      <c r="A841" s="821" t="s">
        <v>594</v>
      </c>
      <c r="B841" s="822" t="s">
        <v>595</v>
      </c>
      <c r="C841" s="825" t="s">
        <v>619</v>
      </c>
      <c r="D841" s="839" t="s">
        <v>620</v>
      </c>
      <c r="E841" s="825" t="s">
        <v>5109</v>
      </c>
      <c r="F841" s="839" t="s">
        <v>5110</v>
      </c>
      <c r="G841" s="825" t="s">
        <v>5171</v>
      </c>
      <c r="H841" s="825" t="s">
        <v>5172</v>
      </c>
      <c r="I841" s="831">
        <v>920.1199951171875</v>
      </c>
      <c r="J841" s="831">
        <v>6</v>
      </c>
      <c r="K841" s="832">
        <v>5520.72021484375</v>
      </c>
    </row>
    <row r="842" spans="1:11" ht="14.45" customHeight="1" x14ac:dyDescent="0.2">
      <c r="A842" s="821" t="s">
        <v>594</v>
      </c>
      <c r="B842" s="822" t="s">
        <v>595</v>
      </c>
      <c r="C842" s="825" t="s">
        <v>619</v>
      </c>
      <c r="D842" s="839" t="s">
        <v>620</v>
      </c>
      <c r="E842" s="825" t="s">
        <v>5109</v>
      </c>
      <c r="F842" s="839" t="s">
        <v>5110</v>
      </c>
      <c r="G842" s="825" t="s">
        <v>5173</v>
      </c>
      <c r="H842" s="825" t="s">
        <v>5174</v>
      </c>
      <c r="I842" s="831">
        <v>845.84748840332031</v>
      </c>
      <c r="J842" s="831">
        <v>42</v>
      </c>
      <c r="K842" s="832">
        <v>35525.53076171875</v>
      </c>
    </row>
    <row r="843" spans="1:11" ht="14.45" customHeight="1" x14ac:dyDescent="0.2">
      <c r="A843" s="821" t="s">
        <v>594</v>
      </c>
      <c r="B843" s="822" t="s">
        <v>595</v>
      </c>
      <c r="C843" s="825" t="s">
        <v>619</v>
      </c>
      <c r="D843" s="839" t="s">
        <v>620</v>
      </c>
      <c r="E843" s="825" t="s">
        <v>5109</v>
      </c>
      <c r="F843" s="839" t="s">
        <v>5110</v>
      </c>
      <c r="G843" s="825" t="s">
        <v>5175</v>
      </c>
      <c r="H843" s="825" t="s">
        <v>5176</v>
      </c>
      <c r="I843" s="831">
        <v>153.47000122070313</v>
      </c>
      <c r="J843" s="831">
        <v>684</v>
      </c>
      <c r="K843" s="832">
        <v>104971.76904296875</v>
      </c>
    </row>
    <row r="844" spans="1:11" ht="14.45" customHeight="1" x14ac:dyDescent="0.2">
      <c r="A844" s="821" t="s">
        <v>594</v>
      </c>
      <c r="B844" s="822" t="s">
        <v>595</v>
      </c>
      <c r="C844" s="825" t="s">
        <v>619</v>
      </c>
      <c r="D844" s="839" t="s">
        <v>620</v>
      </c>
      <c r="E844" s="825" t="s">
        <v>5109</v>
      </c>
      <c r="F844" s="839" t="s">
        <v>5110</v>
      </c>
      <c r="G844" s="825" t="s">
        <v>5177</v>
      </c>
      <c r="H844" s="825" t="s">
        <v>5178</v>
      </c>
      <c r="I844" s="831">
        <v>395.8900146484375</v>
      </c>
      <c r="J844" s="831">
        <v>72</v>
      </c>
      <c r="K844" s="832">
        <v>28503.900390625</v>
      </c>
    </row>
    <row r="845" spans="1:11" ht="14.45" customHeight="1" x14ac:dyDescent="0.2">
      <c r="A845" s="821" t="s">
        <v>594</v>
      </c>
      <c r="B845" s="822" t="s">
        <v>595</v>
      </c>
      <c r="C845" s="825" t="s">
        <v>619</v>
      </c>
      <c r="D845" s="839" t="s">
        <v>620</v>
      </c>
      <c r="E845" s="825" t="s">
        <v>5109</v>
      </c>
      <c r="F845" s="839" t="s">
        <v>5110</v>
      </c>
      <c r="G845" s="825" t="s">
        <v>5179</v>
      </c>
      <c r="H845" s="825" t="s">
        <v>5180</v>
      </c>
      <c r="I845" s="831">
        <v>131.96125602722168</v>
      </c>
      <c r="J845" s="831">
        <v>396</v>
      </c>
      <c r="K845" s="832">
        <v>52257.150390625</v>
      </c>
    </row>
    <row r="846" spans="1:11" ht="14.45" customHeight="1" x14ac:dyDescent="0.2">
      <c r="A846" s="821" t="s">
        <v>594</v>
      </c>
      <c r="B846" s="822" t="s">
        <v>595</v>
      </c>
      <c r="C846" s="825" t="s">
        <v>619</v>
      </c>
      <c r="D846" s="839" t="s">
        <v>620</v>
      </c>
      <c r="E846" s="825" t="s">
        <v>5109</v>
      </c>
      <c r="F846" s="839" t="s">
        <v>5110</v>
      </c>
      <c r="G846" s="825" t="s">
        <v>5181</v>
      </c>
      <c r="H846" s="825" t="s">
        <v>5182</v>
      </c>
      <c r="I846" s="831">
        <v>167.14999389648438</v>
      </c>
      <c r="J846" s="831">
        <v>12</v>
      </c>
      <c r="K846" s="832">
        <v>2005.8299560546875</v>
      </c>
    </row>
    <row r="847" spans="1:11" ht="14.45" customHeight="1" x14ac:dyDescent="0.2">
      <c r="A847" s="821" t="s">
        <v>594</v>
      </c>
      <c r="B847" s="822" t="s">
        <v>595</v>
      </c>
      <c r="C847" s="825" t="s">
        <v>619</v>
      </c>
      <c r="D847" s="839" t="s">
        <v>620</v>
      </c>
      <c r="E847" s="825" t="s">
        <v>5109</v>
      </c>
      <c r="F847" s="839" t="s">
        <v>5110</v>
      </c>
      <c r="G847" s="825" t="s">
        <v>5183</v>
      </c>
      <c r="H847" s="825" t="s">
        <v>5184</v>
      </c>
      <c r="I847" s="831">
        <v>157.3800048828125</v>
      </c>
      <c r="J847" s="831">
        <v>24</v>
      </c>
      <c r="K847" s="832">
        <v>3777.06005859375</v>
      </c>
    </row>
    <row r="848" spans="1:11" ht="14.45" customHeight="1" x14ac:dyDescent="0.2">
      <c r="A848" s="821" t="s">
        <v>594</v>
      </c>
      <c r="B848" s="822" t="s">
        <v>595</v>
      </c>
      <c r="C848" s="825" t="s">
        <v>619</v>
      </c>
      <c r="D848" s="839" t="s">
        <v>620</v>
      </c>
      <c r="E848" s="825" t="s">
        <v>5109</v>
      </c>
      <c r="F848" s="839" t="s">
        <v>5110</v>
      </c>
      <c r="G848" s="825" t="s">
        <v>5185</v>
      </c>
      <c r="H848" s="825" t="s">
        <v>5186</v>
      </c>
      <c r="I848" s="831">
        <v>164.22000122070313</v>
      </c>
      <c r="J848" s="831">
        <v>36</v>
      </c>
      <c r="K848" s="832">
        <v>5911.919921875</v>
      </c>
    </row>
    <row r="849" spans="1:11" ht="14.45" customHeight="1" x14ac:dyDescent="0.2">
      <c r="A849" s="821" t="s">
        <v>594</v>
      </c>
      <c r="B849" s="822" t="s">
        <v>595</v>
      </c>
      <c r="C849" s="825" t="s">
        <v>619</v>
      </c>
      <c r="D849" s="839" t="s">
        <v>620</v>
      </c>
      <c r="E849" s="825" t="s">
        <v>5109</v>
      </c>
      <c r="F849" s="839" t="s">
        <v>5110</v>
      </c>
      <c r="G849" s="825" t="s">
        <v>5187</v>
      </c>
      <c r="H849" s="825" t="s">
        <v>5188</v>
      </c>
      <c r="I849" s="831">
        <v>157.3800048828125</v>
      </c>
      <c r="J849" s="831">
        <v>96</v>
      </c>
      <c r="K849" s="832">
        <v>15108.23974609375</v>
      </c>
    </row>
    <row r="850" spans="1:11" ht="14.45" customHeight="1" x14ac:dyDescent="0.2">
      <c r="A850" s="821" t="s">
        <v>594</v>
      </c>
      <c r="B850" s="822" t="s">
        <v>595</v>
      </c>
      <c r="C850" s="825" t="s">
        <v>619</v>
      </c>
      <c r="D850" s="839" t="s">
        <v>620</v>
      </c>
      <c r="E850" s="825" t="s">
        <v>5109</v>
      </c>
      <c r="F850" s="839" t="s">
        <v>5110</v>
      </c>
      <c r="G850" s="825" t="s">
        <v>5189</v>
      </c>
      <c r="H850" s="825" t="s">
        <v>5190</v>
      </c>
      <c r="I850" s="831">
        <v>134.89999389648438</v>
      </c>
      <c r="J850" s="831">
        <v>36</v>
      </c>
      <c r="K850" s="832">
        <v>4856.22021484375</v>
      </c>
    </row>
    <row r="851" spans="1:11" ht="14.45" customHeight="1" x14ac:dyDescent="0.2">
      <c r="A851" s="821" t="s">
        <v>594</v>
      </c>
      <c r="B851" s="822" t="s">
        <v>595</v>
      </c>
      <c r="C851" s="825" t="s">
        <v>619</v>
      </c>
      <c r="D851" s="839" t="s">
        <v>620</v>
      </c>
      <c r="E851" s="825" t="s">
        <v>5109</v>
      </c>
      <c r="F851" s="839" t="s">
        <v>5110</v>
      </c>
      <c r="G851" s="825" t="s">
        <v>5189</v>
      </c>
      <c r="H851" s="825" t="s">
        <v>5191</v>
      </c>
      <c r="I851" s="831">
        <v>134.89874458312988</v>
      </c>
      <c r="J851" s="831">
        <v>408</v>
      </c>
      <c r="K851" s="832">
        <v>55037.160888671875</v>
      </c>
    </row>
    <row r="852" spans="1:11" ht="14.45" customHeight="1" x14ac:dyDescent="0.2">
      <c r="A852" s="821" t="s">
        <v>594</v>
      </c>
      <c r="B852" s="822" t="s">
        <v>595</v>
      </c>
      <c r="C852" s="825" t="s">
        <v>619</v>
      </c>
      <c r="D852" s="839" t="s">
        <v>620</v>
      </c>
      <c r="E852" s="825" t="s">
        <v>5109</v>
      </c>
      <c r="F852" s="839" t="s">
        <v>5110</v>
      </c>
      <c r="G852" s="825" t="s">
        <v>5192</v>
      </c>
      <c r="H852" s="825" t="s">
        <v>5193</v>
      </c>
      <c r="I852" s="831">
        <v>130.99000549316406</v>
      </c>
      <c r="J852" s="831">
        <v>24</v>
      </c>
      <c r="K852" s="832">
        <v>3143.639892578125</v>
      </c>
    </row>
    <row r="853" spans="1:11" ht="14.45" customHeight="1" x14ac:dyDescent="0.2">
      <c r="A853" s="821" t="s">
        <v>594</v>
      </c>
      <c r="B853" s="822" t="s">
        <v>595</v>
      </c>
      <c r="C853" s="825" t="s">
        <v>619</v>
      </c>
      <c r="D853" s="839" t="s">
        <v>620</v>
      </c>
      <c r="E853" s="825" t="s">
        <v>5109</v>
      </c>
      <c r="F853" s="839" t="s">
        <v>5110</v>
      </c>
      <c r="G853" s="825" t="s">
        <v>5194</v>
      </c>
      <c r="H853" s="825" t="s">
        <v>5195</v>
      </c>
      <c r="I853" s="831">
        <v>139.77999877929688</v>
      </c>
      <c r="J853" s="831">
        <v>108</v>
      </c>
      <c r="K853" s="832">
        <v>15096.419921875</v>
      </c>
    </row>
    <row r="854" spans="1:11" ht="14.45" customHeight="1" x14ac:dyDescent="0.2">
      <c r="A854" s="821" t="s">
        <v>594</v>
      </c>
      <c r="B854" s="822" t="s">
        <v>595</v>
      </c>
      <c r="C854" s="825" t="s">
        <v>619</v>
      </c>
      <c r="D854" s="839" t="s">
        <v>620</v>
      </c>
      <c r="E854" s="825" t="s">
        <v>5109</v>
      </c>
      <c r="F854" s="839" t="s">
        <v>5110</v>
      </c>
      <c r="G854" s="825" t="s">
        <v>5196</v>
      </c>
      <c r="H854" s="825" t="s">
        <v>5197</v>
      </c>
      <c r="I854" s="831">
        <v>210.16200256347656</v>
      </c>
      <c r="J854" s="831">
        <v>96</v>
      </c>
      <c r="K854" s="832">
        <v>20175.599609375</v>
      </c>
    </row>
    <row r="855" spans="1:11" ht="14.45" customHeight="1" x14ac:dyDescent="0.2">
      <c r="A855" s="821" t="s">
        <v>594</v>
      </c>
      <c r="B855" s="822" t="s">
        <v>595</v>
      </c>
      <c r="C855" s="825" t="s">
        <v>619</v>
      </c>
      <c r="D855" s="839" t="s">
        <v>620</v>
      </c>
      <c r="E855" s="825" t="s">
        <v>5109</v>
      </c>
      <c r="F855" s="839" t="s">
        <v>5110</v>
      </c>
      <c r="G855" s="825" t="s">
        <v>5198</v>
      </c>
      <c r="H855" s="825" t="s">
        <v>5199</v>
      </c>
      <c r="I855" s="831">
        <v>210.16000366210938</v>
      </c>
      <c r="J855" s="831">
        <v>24</v>
      </c>
      <c r="K855" s="832">
        <v>5043.83984375</v>
      </c>
    </row>
    <row r="856" spans="1:11" ht="14.45" customHeight="1" x14ac:dyDescent="0.2">
      <c r="A856" s="821" t="s">
        <v>594</v>
      </c>
      <c r="B856" s="822" t="s">
        <v>595</v>
      </c>
      <c r="C856" s="825" t="s">
        <v>619</v>
      </c>
      <c r="D856" s="839" t="s">
        <v>620</v>
      </c>
      <c r="E856" s="825" t="s">
        <v>5109</v>
      </c>
      <c r="F856" s="839" t="s">
        <v>5110</v>
      </c>
      <c r="G856" s="825" t="s">
        <v>5200</v>
      </c>
      <c r="H856" s="825" t="s">
        <v>5201</v>
      </c>
      <c r="I856" s="831">
        <v>210.16000366210938</v>
      </c>
      <c r="J856" s="831">
        <v>12</v>
      </c>
      <c r="K856" s="832">
        <v>2521.949951171875</v>
      </c>
    </row>
    <row r="857" spans="1:11" ht="14.45" customHeight="1" x14ac:dyDescent="0.2">
      <c r="A857" s="821" t="s">
        <v>594</v>
      </c>
      <c r="B857" s="822" t="s">
        <v>595</v>
      </c>
      <c r="C857" s="825" t="s">
        <v>619</v>
      </c>
      <c r="D857" s="839" t="s">
        <v>620</v>
      </c>
      <c r="E857" s="825" t="s">
        <v>5109</v>
      </c>
      <c r="F857" s="839" t="s">
        <v>5110</v>
      </c>
      <c r="G857" s="825" t="s">
        <v>5202</v>
      </c>
      <c r="H857" s="825" t="s">
        <v>5203</v>
      </c>
      <c r="I857" s="831">
        <v>258.05999755859375</v>
      </c>
      <c r="J857" s="831">
        <v>24</v>
      </c>
      <c r="K857" s="832">
        <v>6193.43994140625</v>
      </c>
    </row>
    <row r="858" spans="1:11" ht="14.45" customHeight="1" x14ac:dyDescent="0.2">
      <c r="A858" s="821" t="s">
        <v>594</v>
      </c>
      <c r="B858" s="822" t="s">
        <v>595</v>
      </c>
      <c r="C858" s="825" t="s">
        <v>619</v>
      </c>
      <c r="D858" s="839" t="s">
        <v>620</v>
      </c>
      <c r="E858" s="825" t="s">
        <v>5109</v>
      </c>
      <c r="F858" s="839" t="s">
        <v>5110</v>
      </c>
      <c r="G858" s="825" t="s">
        <v>5204</v>
      </c>
      <c r="H858" s="825" t="s">
        <v>5205</v>
      </c>
      <c r="I858" s="831">
        <v>133.91899871826172</v>
      </c>
      <c r="J858" s="831">
        <v>612</v>
      </c>
      <c r="K858" s="832">
        <v>81957.5078125</v>
      </c>
    </row>
    <row r="859" spans="1:11" ht="14.45" customHeight="1" x14ac:dyDescent="0.2">
      <c r="A859" s="821" t="s">
        <v>594</v>
      </c>
      <c r="B859" s="822" t="s">
        <v>595</v>
      </c>
      <c r="C859" s="825" t="s">
        <v>619</v>
      </c>
      <c r="D859" s="839" t="s">
        <v>620</v>
      </c>
      <c r="E859" s="825" t="s">
        <v>5109</v>
      </c>
      <c r="F859" s="839" t="s">
        <v>5110</v>
      </c>
      <c r="G859" s="825" t="s">
        <v>5206</v>
      </c>
      <c r="H859" s="825" t="s">
        <v>5207</v>
      </c>
      <c r="I859" s="831">
        <v>705.760009765625</v>
      </c>
      <c r="J859" s="831">
        <v>36</v>
      </c>
      <c r="K859" s="832">
        <v>25407.1787109375</v>
      </c>
    </row>
    <row r="860" spans="1:11" ht="14.45" customHeight="1" x14ac:dyDescent="0.2">
      <c r="A860" s="821" t="s">
        <v>594</v>
      </c>
      <c r="B860" s="822" t="s">
        <v>595</v>
      </c>
      <c r="C860" s="825" t="s">
        <v>619</v>
      </c>
      <c r="D860" s="839" t="s">
        <v>620</v>
      </c>
      <c r="E860" s="825" t="s">
        <v>5109</v>
      </c>
      <c r="F860" s="839" t="s">
        <v>5110</v>
      </c>
      <c r="G860" s="825" t="s">
        <v>5208</v>
      </c>
      <c r="H860" s="825" t="s">
        <v>5209</v>
      </c>
      <c r="I860" s="831">
        <v>337.239990234375</v>
      </c>
      <c r="J860" s="831">
        <v>12</v>
      </c>
      <c r="K860" s="832">
        <v>4046.8798828125</v>
      </c>
    </row>
    <row r="861" spans="1:11" ht="14.45" customHeight="1" x14ac:dyDescent="0.2">
      <c r="A861" s="821" t="s">
        <v>594</v>
      </c>
      <c r="B861" s="822" t="s">
        <v>595</v>
      </c>
      <c r="C861" s="825" t="s">
        <v>619</v>
      </c>
      <c r="D861" s="839" t="s">
        <v>620</v>
      </c>
      <c r="E861" s="825" t="s">
        <v>5109</v>
      </c>
      <c r="F861" s="839" t="s">
        <v>5110</v>
      </c>
      <c r="G861" s="825" t="s">
        <v>5210</v>
      </c>
      <c r="H861" s="825" t="s">
        <v>5211</v>
      </c>
      <c r="I861" s="831">
        <v>297.16000366210938</v>
      </c>
      <c r="J861" s="831">
        <v>1224</v>
      </c>
      <c r="K861" s="832">
        <v>363723.833984375</v>
      </c>
    </row>
    <row r="862" spans="1:11" ht="14.45" customHeight="1" x14ac:dyDescent="0.2">
      <c r="A862" s="821" t="s">
        <v>594</v>
      </c>
      <c r="B862" s="822" t="s">
        <v>595</v>
      </c>
      <c r="C862" s="825" t="s">
        <v>619</v>
      </c>
      <c r="D862" s="839" t="s">
        <v>620</v>
      </c>
      <c r="E862" s="825" t="s">
        <v>5109</v>
      </c>
      <c r="F862" s="839" t="s">
        <v>5110</v>
      </c>
      <c r="G862" s="825" t="s">
        <v>5212</v>
      </c>
      <c r="H862" s="825" t="s">
        <v>5213</v>
      </c>
      <c r="I862" s="831">
        <v>639.28997802734375</v>
      </c>
      <c r="J862" s="831">
        <v>48</v>
      </c>
      <c r="K862" s="832">
        <v>30685.73974609375</v>
      </c>
    </row>
    <row r="863" spans="1:11" ht="14.45" customHeight="1" x14ac:dyDescent="0.2">
      <c r="A863" s="821" t="s">
        <v>594</v>
      </c>
      <c r="B863" s="822" t="s">
        <v>595</v>
      </c>
      <c r="C863" s="825" t="s">
        <v>619</v>
      </c>
      <c r="D863" s="839" t="s">
        <v>620</v>
      </c>
      <c r="E863" s="825" t="s">
        <v>5109</v>
      </c>
      <c r="F863" s="839" t="s">
        <v>5110</v>
      </c>
      <c r="G863" s="825" t="s">
        <v>5214</v>
      </c>
      <c r="H863" s="825" t="s">
        <v>5215</v>
      </c>
      <c r="I863" s="831">
        <v>241.44250106811523</v>
      </c>
      <c r="J863" s="831">
        <v>144</v>
      </c>
      <c r="K863" s="832">
        <v>34767.71875</v>
      </c>
    </row>
    <row r="864" spans="1:11" ht="14.45" customHeight="1" x14ac:dyDescent="0.2">
      <c r="A864" s="821" t="s">
        <v>594</v>
      </c>
      <c r="B864" s="822" t="s">
        <v>595</v>
      </c>
      <c r="C864" s="825" t="s">
        <v>619</v>
      </c>
      <c r="D864" s="839" t="s">
        <v>620</v>
      </c>
      <c r="E864" s="825" t="s">
        <v>5109</v>
      </c>
      <c r="F864" s="839" t="s">
        <v>5110</v>
      </c>
      <c r="G864" s="825" t="s">
        <v>5216</v>
      </c>
      <c r="H864" s="825" t="s">
        <v>5217</v>
      </c>
      <c r="I864" s="831">
        <v>250.72999572753906</v>
      </c>
      <c r="J864" s="831">
        <v>216</v>
      </c>
      <c r="K864" s="832">
        <v>54157.5615234375</v>
      </c>
    </row>
    <row r="865" spans="1:11" ht="14.45" customHeight="1" x14ac:dyDescent="0.2">
      <c r="A865" s="821" t="s">
        <v>594</v>
      </c>
      <c r="B865" s="822" t="s">
        <v>595</v>
      </c>
      <c r="C865" s="825" t="s">
        <v>619</v>
      </c>
      <c r="D865" s="839" t="s">
        <v>620</v>
      </c>
      <c r="E865" s="825" t="s">
        <v>5109</v>
      </c>
      <c r="F865" s="839" t="s">
        <v>5110</v>
      </c>
      <c r="G865" s="825" t="s">
        <v>5218</v>
      </c>
      <c r="H865" s="825" t="s">
        <v>5219</v>
      </c>
      <c r="I865" s="831">
        <v>276.63167317708331</v>
      </c>
      <c r="J865" s="831">
        <v>216</v>
      </c>
      <c r="K865" s="832">
        <v>59752.6181640625</v>
      </c>
    </row>
    <row r="866" spans="1:11" ht="14.45" customHeight="1" x14ac:dyDescent="0.2">
      <c r="A866" s="821" t="s">
        <v>594</v>
      </c>
      <c r="B866" s="822" t="s">
        <v>595</v>
      </c>
      <c r="C866" s="825" t="s">
        <v>619</v>
      </c>
      <c r="D866" s="839" t="s">
        <v>620</v>
      </c>
      <c r="E866" s="825" t="s">
        <v>5109</v>
      </c>
      <c r="F866" s="839" t="s">
        <v>5110</v>
      </c>
      <c r="G866" s="825" t="s">
        <v>5220</v>
      </c>
      <c r="H866" s="825" t="s">
        <v>5221</v>
      </c>
      <c r="I866" s="831">
        <v>951.04998779296875</v>
      </c>
      <c r="J866" s="831">
        <v>30</v>
      </c>
      <c r="K866" s="832">
        <v>28531.4990234375</v>
      </c>
    </row>
    <row r="867" spans="1:11" ht="14.45" customHeight="1" x14ac:dyDescent="0.2">
      <c r="A867" s="821" t="s">
        <v>594</v>
      </c>
      <c r="B867" s="822" t="s">
        <v>595</v>
      </c>
      <c r="C867" s="825" t="s">
        <v>619</v>
      </c>
      <c r="D867" s="839" t="s">
        <v>620</v>
      </c>
      <c r="E867" s="825" t="s">
        <v>5109</v>
      </c>
      <c r="F867" s="839" t="s">
        <v>5110</v>
      </c>
      <c r="G867" s="825" t="s">
        <v>5222</v>
      </c>
      <c r="H867" s="825" t="s">
        <v>5223</v>
      </c>
      <c r="I867" s="831">
        <v>854.42856270926336</v>
      </c>
      <c r="J867" s="831">
        <v>54</v>
      </c>
      <c r="K867" s="832">
        <v>46139.10888671875</v>
      </c>
    </row>
    <row r="868" spans="1:11" ht="14.45" customHeight="1" x14ac:dyDescent="0.2">
      <c r="A868" s="821" t="s">
        <v>594</v>
      </c>
      <c r="B868" s="822" t="s">
        <v>595</v>
      </c>
      <c r="C868" s="825" t="s">
        <v>619</v>
      </c>
      <c r="D868" s="839" t="s">
        <v>620</v>
      </c>
      <c r="E868" s="825" t="s">
        <v>5109</v>
      </c>
      <c r="F868" s="839" t="s">
        <v>5110</v>
      </c>
      <c r="G868" s="825" t="s">
        <v>5224</v>
      </c>
      <c r="H868" s="825" t="s">
        <v>5225</v>
      </c>
      <c r="I868" s="831">
        <v>454.25</v>
      </c>
      <c r="J868" s="831">
        <v>36</v>
      </c>
      <c r="K868" s="832">
        <v>16353</v>
      </c>
    </row>
    <row r="869" spans="1:11" ht="14.45" customHeight="1" x14ac:dyDescent="0.2">
      <c r="A869" s="821" t="s">
        <v>594</v>
      </c>
      <c r="B869" s="822" t="s">
        <v>595</v>
      </c>
      <c r="C869" s="825" t="s">
        <v>619</v>
      </c>
      <c r="D869" s="839" t="s">
        <v>620</v>
      </c>
      <c r="E869" s="825" t="s">
        <v>5109</v>
      </c>
      <c r="F869" s="839" t="s">
        <v>5110</v>
      </c>
      <c r="G869" s="825" t="s">
        <v>5226</v>
      </c>
      <c r="H869" s="825" t="s">
        <v>5227</v>
      </c>
      <c r="I869" s="831">
        <v>171.22999572753906</v>
      </c>
      <c r="J869" s="831">
        <v>12</v>
      </c>
      <c r="K869" s="832">
        <v>2054.7099609375</v>
      </c>
    </row>
    <row r="870" spans="1:11" ht="14.45" customHeight="1" x14ac:dyDescent="0.2">
      <c r="A870" s="821" t="s">
        <v>594</v>
      </c>
      <c r="B870" s="822" t="s">
        <v>595</v>
      </c>
      <c r="C870" s="825" t="s">
        <v>619</v>
      </c>
      <c r="D870" s="839" t="s">
        <v>620</v>
      </c>
      <c r="E870" s="825" t="s">
        <v>5109</v>
      </c>
      <c r="F870" s="839" t="s">
        <v>5110</v>
      </c>
      <c r="G870" s="825" t="s">
        <v>5228</v>
      </c>
      <c r="H870" s="825" t="s">
        <v>5229</v>
      </c>
      <c r="I870" s="831">
        <v>587.719970703125</v>
      </c>
      <c r="J870" s="831">
        <v>168</v>
      </c>
      <c r="K870" s="832">
        <v>98737.28125</v>
      </c>
    </row>
    <row r="871" spans="1:11" ht="14.45" customHeight="1" x14ac:dyDescent="0.2">
      <c r="A871" s="821" t="s">
        <v>594</v>
      </c>
      <c r="B871" s="822" t="s">
        <v>595</v>
      </c>
      <c r="C871" s="825" t="s">
        <v>619</v>
      </c>
      <c r="D871" s="839" t="s">
        <v>620</v>
      </c>
      <c r="E871" s="825" t="s">
        <v>5109</v>
      </c>
      <c r="F871" s="839" t="s">
        <v>5110</v>
      </c>
      <c r="G871" s="825" t="s">
        <v>5230</v>
      </c>
      <c r="H871" s="825" t="s">
        <v>5231</v>
      </c>
      <c r="I871" s="831">
        <v>191.50817732377485</v>
      </c>
      <c r="J871" s="831">
        <v>720</v>
      </c>
      <c r="K871" s="832">
        <v>137884.9990234375</v>
      </c>
    </row>
    <row r="872" spans="1:11" ht="14.45" customHeight="1" x14ac:dyDescent="0.2">
      <c r="A872" s="821" t="s">
        <v>594</v>
      </c>
      <c r="B872" s="822" t="s">
        <v>595</v>
      </c>
      <c r="C872" s="825" t="s">
        <v>619</v>
      </c>
      <c r="D872" s="839" t="s">
        <v>620</v>
      </c>
      <c r="E872" s="825" t="s">
        <v>4240</v>
      </c>
      <c r="F872" s="839" t="s">
        <v>4241</v>
      </c>
      <c r="G872" s="825" t="s">
        <v>5232</v>
      </c>
      <c r="H872" s="825" t="s">
        <v>5233</v>
      </c>
      <c r="I872" s="831">
        <v>8.2299995422363281</v>
      </c>
      <c r="J872" s="831">
        <v>100</v>
      </c>
      <c r="K872" s="832">
        <v>822.79998779296875</v>
      </c>
    </row>
    <row r="873" spans="1:11" ht="14.45" customHeight="1" x14ac:dyDescent="0.2">
      <c r="A873" s="821" t="s">
        <v>594</v>
      </c>
      <c r="B873" s="822" t="s">
        <v>595</v>
      </c>
      <c r="C873" s="825" t="s">
        <v>619</v>
      </c>
      <c r="D873" s="839" t="s">
        <v>620</v>
      </c>
      <c r="E873" s="825" t="s">
        <v>4240</v>
      </c>
      <c r="F873" s="839" t="s">
        <v>4241</v>
      </c>
      <c r="G873" s="825" t="s">
        <v>5234</v>
      </c>
      <c r="H873" s="825" t="s">
        <v>5235</v>
      </c>
      <c r="I873" s="831">
        <v>13.069999694824219</v>
      </c>
      <c r="J873" s="831">
        <v>50</v>
      </c>
      <c r="K873" s="832">
        <v>653.4000244140625</v>
      </c>
    </row>
    <row r="874" spans="1:11" ht="14.45" customHeight="1" x14ac:dyDescent="0.2">
      <c r="A874" s="821" t="s">
        <v>594</v>
      </c>
      <c r="B874" s="822" t="s">
        <v>595</v>
      </c>
      <c r="C874" s="825" t="s">
        <v>619</v>
      </c>
      <c r="D874" s="839" t="s">
        <v>620</v>
      </c>
      <c r="E874" s="825" t="s">
        <v>4240</v>
      </c>
      <c r="F874" s="839" t="s">
        <v>4241</v>
      </c>
      <c r="G874" s="825" t="s">
        <v>5236</v>
      </c>
      <c r="H874" s="825" t="s">
        <v>5237</v>
      </c>
      <c r="I874" s="831">
        <v>13.809999942779541</v>
      </c>
      <c r="J874" s="831">
        <v>100</v>
      </c>
      <c r="K874" s="832">
        <v>1381</v>
      </c>
    </row>
    <row r="875" spans="1:11" ht="14.45" customHeight="1" x14ac:dyDescent="0.2">
      <c r="A875" s="821" t="s">
        <v>594</v>
      </c>
      <c r="B875" s="822" t="s">
        <v>595</v>
      </c>
      <c r="C875" s="825" t="s">
        <v>619</v>
      </c>
      <c r="D875" s="839" t="s">
        <v>620</v>
      </c>
      <c r="E875" s="825" t="s">
        <v>4240</v>
      </c>
      <c r="F875" s="839" t="s">
        <v>4241</v>
      </c>
      <c r="G875" s="825" t="s">
        <v>5238</v>
      </c>
      <c r="H875" s="825" t="s">
        <v>5239</v>
      </c>
      <c r="I875" s="831">
        <v>13.069999694824219</v>
      </c>
      <c r="J875" s="831">
        <v>150</v>
      </c>
      <c r="K875" s="832">
        <v>1960.300048828125</v>
      </c>
    </row>
    <row r="876" spans="1:11" ht="14.45" customHeight="1" x14ac:dyDescent="0.2">
      <c r="A876" s="821" t="s">
        <v>594</v>
      </c>
      <c r="B876" s="822" t="s">
        <v>595</v>
      </c>
      <c r="C876" s="825" t="s">
        <v>619</v>
      </c>
      <c r="D876" s="839" t="s">
        <v>620</v>
      </c>
      <c r="E876" s="825" t="s">
        <v>4240</v>
      </c>
      <c r="F876" s="839" t="s">
        <v>4241</v>
      </c>
      <c r="G876" s="825" t="s">
        <v>5240</v>
      </c>
      <c r="H876" s="825" t="s">
        <v>5241</v>
      </c>
      <c r="I876" s="831">
        <v>13.789999961853027</v>
      </c>
      <c r="J876" s="831">
        <v>150</v>
      </c>
      <c r="K876" s="832">
        <v>2069.1000366210938</v>
      </c>
    </row>
    <row r="877" spans="1:11" ht="14.45" customHeight="1" x14ac:dyDescent="0.2">
      <c r="A877" s="821" t="s">
        <v>594</v>
      </c>
      <c r="B877" s="822" t="s">
        <v>595</v>
      </c>
      <c r="C877" s="825" t="s">
        <v>619</v>
      </c>
      <c r="D877" s="839" t="s">
        <v>620</v>
      </c>
      <c r="E877" s="825" t="s">
        <v>4240</v>
      </c>
      <c r="F877" s="839" t="s">
        <v>4241</v>
      </c>
      <c r="G877" s="825" t="s">
        <v>5242</v>
      </c>
      <c r="H877" s="825" t="s">
        <v>5243</v>
      </c>
      <c r="I877" s="831">
        <v>13.789999961853027</v>
      </c>
      <c r="J877" s="831">
        <v>150</v>
      </c>
      <c r="K877" s="832">
        <v>2068.9000244140625</v>
      </c>
    </row>
    <row r="878" spans="1:11" ht="14.45" customHeight="1" x14ac:dyDescent="0.2">
      <c r="A878" s="821" t="s">
        <v>594</v>
      </c>
      <c r="B878" s="822" t="s">
        <v>595</v>
      </c>
      <c r="C878" s="825" t="s">
        <v>619</v>
      </c>
      <c r="D878" s="839" t="s">
        <v>620</v>
      </c>
      <c r="E878" s="825" t="s">
        <v>4240</v>
      </c>
      <c r="F878" s="839" t="s">
        <v>4241</v>
      </c>
      <c r="G878" s="825" t="s">
        <v>5244</v>
      </c>
      <c r="H878" s="825" t="s">
        <v>5245</v>
      </c>
      <c r="I878" s="831">
        <v>9.1999998092651367</v>
      </c>
      <c r="J878" s="831">
        <v>100</v>
      </c>
      <c r="K878" s="832">
        <v>919.79998779296875</v>
      </c>
    </row>
    <row r="879" spans="1:11" ht="14.45" customHeight="1" x14ac:dyDescent="0.2">
      <c r="A879" s="821" t="s">
        <v>594</v>
      </c>
      <c r="B879" s="822" t="s">
        <v>595</v>
      </c>
      <c r="C879" s="825" t="s">
        <v>619</v>
      </c>
      <c r="D879" s="839" t="s">
        <v>620</v>
      </c>
      <c r="E879" s="825" t="s">
        <v>4240</v>
      </c>
      <c r="F879" s="839" t="s">
        <v>4241</v>
      </c>
      <c r="G879" s="825" t="s">
        <v>5246</v>
      </c>
      <c r="H879" s="825" t="s">
        <v>5247</v>
      </c>
      <c r="I879" s="831">
        <v>13.789999961853027</v>
      </c>
      <c r="J879" s="831">
        <v>50</v>
      </c>
      <c r="K879" s="832">
        <v>689.70001220703125</v>
      </c>
    </row>
    <row r="880" spans="1:11" ht="14.45" customHeight="1" x14ac:dyDescent="0.2">
      <c r="A880" s="821" t="s">
        <v>594</v>
      </c>
      <c r="B880" s="822" t="s">
        <v>595</v>
      </c>
      <c r="C880" s="825" t="s">
        <v>619</v>
      </c>
      <c r="D880" s="839" t="s">
        <v>620</v>
      </c>
      <c r="E880" s="825" t="s">
        <v>4240</v>
      </c>
      <c r="F880" s="839" t="s">
        <v>4241</v>
      </c>
      <c r="G880" s="825" t="s">
        <v>5248</v>
      </c>
      <c r="H880" s="825" t="s">
        <v>5249</v>
      </c>
      <c r="I880" s="831">
        <v>13.789999961853027</v>
      </c>
      <c r="J880" s="831">
        <v>50</v>
      </c>
      <c r="K880" s="832">
        <v>689.70001220703125</v>
      </c>
    </row>
    <row r="881" spans="1:11" ht="14.45" customHeight="1" x14ac:dyDescent="0.2">
      <c r="A881" s="821" t="s">
        <v>594</v>
      </c>
      <c r="B881" s="822" t="s">
        <v>595</v>
      </c>
      <c r="C881" s="825" t="s">
        <v>619</v>
      </c>
      <c r="D881" s="839" t="s">
        <v>620</v>
      </c>
      <c r="E881" s="825" t="s">
        <v>4240</v>
      </c>
      <c r="F881" s="839" t="s">
        <v>4241</v>
      </c>
      <c r="G881" s="825" t="s">
        <v>5250</v>
      </c>
      <c r="H881" s="825" t="s">
        <v>5251</v>
      </c>
      <c r="I881" s="831">
        <v>9.1999998092651367</v>
      </c>
      <c r="J881" s="831">
        <v>50</v>
      </c>
      <c r="K881" s="832">
        <v>459.79998779296875</v>
      </c>
    </row>
    <row r="882" spans="1:11" ht="14.45" customHeight="1" x14ac:dyDescent="0.2">
      <c r="A882" s="821" t="s">
        <v>594</v>
      </c>
      <c r="B882" s="822" t="s">
        <v>595</v>
      </c>
      <c r="C882" s="825" t="s">
        <v>619</v>
      </c>
      <c r="D882" s="839" t="s">
        <v>620</v>
      </c>
      <c r="E882" s="825" t="s">
        <v>4240</v>
      </c>
      <c r="F882" s="839" t="s">
        <v>4241</v>
      </c>
      <c r="G882" s="825" t="s">
        <v>5252</v>
      </c>
      <c r="H882" s="825" t="s">
        <v>5253</v>
      </c>
      <c r="I882" s="831">
        <v>13.795000076293945</v>
      </c>
      <c r="J882" s="831">
        <v>100</v>
      </c>
      <c r="K882" s="832">
        <v>1379.6000366210938</v>
      </c>
    </row>
    <row r="883" spans="1:11" ht="14.45" customHeight="1" x14ac:dyDescent="0.2">
      <c r="A883" s="821" t="s">
        <v>594</v>
      </c>
      <c r="B883" s="822" t="s">
        <v>595</v>
      </c>
      <c r="C883" s="825" t="s">
        <v>619</v>
      </c>
      <c r="D883" s="839" t="s">
        <v>620</v>
      </c>
      <c r="E883" s="825" t="s">
        <v>4240</v>
      </c>
      <c r="F883" s="839" t="s">
        <v>4241</v>
      </c>
      <c r="G883" s="825" t="s">
        <v>5254</v>
      </c>
      <c r="H883" s="825" t="s">
        <v>5255</v>
      </c>
      <c r="I883" s="831">
        <v>13.789999961853027</v>
      </c>
      <c r="J883" s="831">
        <v>50</v>
      </c>
      <c r="K883" s="832">
        <v>689.70001220703125</v>
      </c>
    </row>
    <row r="884" spans="1:11" ht="14.45" customHeight="1" x14ac:dyDescent="0.2">
      <c r="A884" s="821" t="s">
        <v>594</v>
      </c>
      <c r="B884" s="822" t="s">
        <v>595</v>
      </c>
      <c r="C884" s="825" t="s">
        <v>619</v>
      </c>
      <c r="D884" s="839" t="s">
        <v>620</v>
      </c>
      <c r="E884" s="825" t="s">
        <v>4240</v>
      </c>
      <c r="F884" s="839" t="s">
        <v>4241</v>
      </c>
      <c r="G884" s="825" t="s">
        <v>5256</v>
      </c>
      <c r="H884" s="825" t="s">
        <v>5257</v>
      </c>
      <c r="I884" s="831">
        <v>16.579999923706055</v>
      </c>
      <c r="J884" s="831">
        <v>50</v>
      </c>
      <c r="K884" s="832">
        <v>828.8499755859375</v>
      </c>
    </row>
    <row r="885" spans="1:11" ht="14.45" customHeight="1" x14ac:dyDescent="0.2">
      <c r="A885" s="821" t="s">
        <v>594</v>
      </c>
      <c r="B885" s="822" t="s">
        <v>595</v>
      </c>
      <c r="C885" s="825" t="s">
        <v>619</v>
      </c>
      <c r="D885" s="839" t="s">
        <v>620</v>
      </c>
      <c r="E885" s="825" t="s">
        <v>4240</v>
      </c>
      <c r="F885" s="839" t="s">
        <v>4241</v>
      </c>
      <c r="G885" s="825" t="s">
        <v>4248</v>
      </c>
      <c r="H885" s="825" t="s">
        <v>4249</v>
      </c>
      <c r="I885" s="831">
        <v>0.54466668367385862</v>
      </c>
      <c r="J885" s="831">
        <v>11700</v>
      </c>
      <c r="K885" s="832">
        <v>6367</v>
      </c>
    </row>
    <row r="886" spans="1:11" ht="14.45" customHeight="1" x14ac:dyDescent="0.2">
      <c r="A886" s="821" t="s">
        <v>594</v>
      </c>
      <c r="B886" s="822" t="s">
        <v>595</v>
      </c>
      <c r="C886" s="825" t="s">
        <v>619</v>
      </c>
      <c r="D886" s="839" t="s">
        <v>620</v>
      </c>
      <c r="E886" s="825" t="s">
        <v>4240</v>
      </c>
      <c r="F886" s="839" t="s">
        <v>4241</v>
      </c>
      <c r="G886" s="825" t="s">
        <v>5258</v>
      </c>
      <c r="H886" s="825" t="s">
        <v>5259</v>
      </c>
      <c r="I886" s="831">
        <v>0.96750001609325409</v>
      </c>
      <c r="J886" s="831">
        <v>500</v>
      </c>
      <c r="K886" s="832">
        <v>483</v>
      </c>
    </row>
    <row r="887" spans="1:11" ht="14.45" customHeight="1" x14ac:dyDescent="0.2">
      <c r="A887" s="821" t="s">
        <v>594</v>
      </c>
      <c r="B887" s="822" t="s">
        <v>595</v>
      </c>
      <c r="C887" s="825" t="s">
        <v>619</v>
      </c>
      <c r="D887" s="839" t="s">
        <v>620</v>
      </c>
      <c r="E887" s="825" t="s">
        <v>4254</v>
      </c>
      <c r="F887" s="839" t="s">
        <v>4255</v>
      </c>
      <c r="G887" s="825" t="s">
        <v>5260</v>
      </c>
      <c r="H887" s="825" t="s">
        <v>5261</v>
      </c>
      <c r="I887" s="831">
        <v>16.940000534057617</v>
      </c>
      <c r="J887" s="831">
        <v>100</v>
      </c>
      <c r="K887" s="832">
        <v>1694</v>
      </c>
    </row>
    <row r="888" spans="1:11" ht="14.45" customHeight="1" x14ac:dyDescent="0.2">
      <c r="A888" s="821" t="s">
        <v>594</v>
      </c>
      <c r="B888" s="822" t="s">
        <v>595</v>
      </c>
      <c r="C888" s="825" t="s">
        <v>619</v>
      </c>
      <c r="D888" s="839" t="s">
        <v>620</v>
      </c>
      <c r="E888" s="825" t="s">
        <v>4254</v>
      </c>
      <c r="F888" s="839" t="s">
        <v>4255</v>
      </c>
      <c r="G888" s="825" t="s">
        <v>5262</v>
      </c>
      <c r="H888" s="825" t="s">
        <v>5263</v>
      </c>
      <c r="I888" s="831">
        <v>16.940000534057617</v>
      </c>
      <c r="J888" s="831">
        <v>200</v>
      </c>
      <c r="K888" s="832">
        <v>3388</v>
      </c>
    </row>
    <row r="889" spans="1:11" ht="14.45" customHeight="1" x14ac:dyDescent="0.2">
      <c r="A889" s="821" t="s">
        <v>594</v>
      </c>
      <c r="B889" s="822" t="s">
        <v>595</v>
      </c>
      <c r="C889" s="825" t="s">
        <v>619</v>
      </c>
      <c r="D889" s="839" t="s">
        <v>620</v>
      </c>
      <c r="E889" s="825" t="s">
        <v>4254</v>
      </c>
      <c r="F889" s="839" t="s">
        <v>4255</v>
      </c>
      <c r="G889" s="825" t="s">
        <v>5264</v>
      </c>
      <c r="H889" s="825" t="s">
        <v>5265</v>
      </c>
      <c r="I889" s="831">
        <v>16.940000534057617</v>
      </c>
      <c r="J889" s="831">
        <v>550</v>
      </c>
      <c r="K889" s="832">
        <v>9317</v>
      </c>
    </row>
    <row r="890" spans="1:11" ht="14.45" customHeight="1" x14ac:dyDescent="0.2">
      <c r="A890" s="821" t="s">
        <v>594</v>
      </c>
      <c r="B890" s="822" t="s">
        <v>595</v>
      </c>
      <c r="C890" s="825" t="s">
        <v>619</v>
      </c>
      <c r="D890" s="839" t="s">
        <v>620</v>
      </c>
      <c r="E890" s="825" t="s">
        <v>4254</v>
      </c>
      <c r="F890" s="839" t="s">
        <v>4255</v>
      </c>
      <c r="G890" s="825" t="s">
        <v>5266</v>
      </c>
      <c r="H890" s="825" t="s">
        <v>5267</v>
      </c>
      <c r="I890" s="831">
        <v>16.940000534057617</v>
      </c>
      <c r="J890" s="831">
        <v>1050</v>
      </c>
      <c r="K890" s="832">
        <v>17787</v>
      </c>
    </row>
    <row r="891" spans="1:11" ht="14.45" customHeight="1" x14ac:dyDescent="0.2">
      <c r="A891" s="821" t="s">
        <v>594</v>
      </c>
      <c r="B891" s="822" t="s">
        <v>595</v>
      </c>
      <c r="C891" s="825" t="s">
        <v>619</v>
      </c>
      <c r="D891" s="839" t="s">
        <v>620</v>
      </c>
      <c r="E891" s="825" t="s">
        <v>4254</v>
      </c>
      <c r="F891" s="839" t="s">
        <v>4255</v>
      </c>
      <c r="G891" s="825" t="s">
        <v>5268</v>
      </c>
      <c r="H891" s="825" t="s">
        <v>5269</v>
      </c>
      <c r="I891" s="831">
        <v>16.940000534057617</v>
      </c>
      <c r="J891" s="831">
        <v>300</v>
      </c>
      <c r="K891" s="832">
        <v>5082</v>
      </c>
    </row>
    <row r="892" spans="1:11" ht="14.45" customHeight="1" x14ac:dyDescent="0.2">
      <c r="A892" s="821" t="s">
        <v>594</v>
      </c>
      <c r="B892" s="822" t="s">
        <v>595</v>
      </c>
      <c r="C892" s="825" t="s">
        <v>619</v>
      </c>
      <c r="D892" s="839" t="s">
        <v>620</v>
      </c>
      <c r="E892" s="825" t="s">
        <v>4254</v>
      </c>
      <c r="F892" s="839" t="s">
        <v>4255</v>
      </c>
      <c r="G892" s="825" t="s">
        <v>5270</v>
      </c>
      <c r="H892" s="825" t="s">
        <v>5271</v>
      </c>
      <c r="I892" s="831">
        <v>15.729999542236328</v>
      </c>
      <c r="J892" s="831">
        <v>500</v>
      </c>
      <c r="K892" s="832">
        <v>7865</v>
      </c>
    </row>
    <row r="893" spans="1:11" ht="14.45" customHeight="1" x14ac:dyDescent="0.2">
      <c r="A893" s="821" t="s">
        <v>594</v>
      </c>
      <c r="B893" s="822" t="s">
        <v>595</v>
      </c>
      <c r="C893" s="825" t="s">
        <v>619</v>
      </c>
      <c r="D893" s="839" t="s">
        <v>620</v>
      </c>
      <c r="E893" s="825" t="s">
        <v>4254</v>
      </c>
      <c r="F893" s="839" t="s">
        <v>4255</v>
      </c>
      <c r="G893" s="825" t="s">
        <v>5272</v>
      </c>
      <c r="H893" s="825" t="s">
        <v>5273</v>
      </c>
      <c r="I893" s="831">
        <v>15.729999542236328</v>
      </c>
      <c r="J893" s="831">
        <v>400</v>
      </c>
      <c r="K893" s="832">
        <v>6292</v>
      </c>
    </row>
    <row r="894" spans="1:11" ht="14.45" customHeight="1" x14ac:dyDescent="0.2">
      <c r="A894" s="821" t="s">
        <v>594</v>
      </c>
      <c r="B894" s="822" t="s">
        <v>595</v>
      </c>
      <c r="C894" s="825" t="s">
        <v>619</v>
      </c>
      <c r="D894" s="839" t="s">
        <v>620</v>
      </c>
      <c r="E894" s="825" t="s">
        <v>4254</v>
      </c>
      <c r="F894" s="839" t="s">
        <v>4255</v>
      </c>
      <c r="G894" s="825" t="s">
        <v>4655</v>
      </c>
      <c r="H894" s="825" t="s">
        <v>4656</v>
      </c>
      <c r="I894" s="831">
        <v>15.729999542236328</v>
      </c>
      <c r="J894" s="831">
        <v>800</v>
      </c>
      <c r="K894" s="832">
        <v>12584</v>
      </c>
    </row>
    <row r="895" spans="1:11" ht="14.45" customHeight="1" x14ac:dyDescent="0.2">
      <c r="A895" s="821" t="s">
        <v>594</v>
      </c>
      <c r="B895" s="822" t="s">
        <v>595</v>
      </c>
      <c r="C895" s="825" t="s">
        <v>619</v>
      </c>
      <c r="D895" s="839" t="s">
        <v>620</v>
      </c>
      <c r="E895" s="825" t="s">
        <v>4254</v>
      </c>
      <c r="F895" s="839" t="s">
        <v>4255</v>
      </c>
      <c r="G895" s="825" t="s">
        <v>4657</v>
      </c>
      <c r="H895" s="825" t="s">
        <v>4658</v>
      </c>
      <c r="I895" s="831">
        <v>15.729999542236328</v>
      </c>
      <c r="J895" s="831">
        <v>700</v>
      </c>
      <c r="K895" s="832">
        <v>11011</v>
      </c>
    </row>
    <row r="896" spans="1:11" ht="14.45" customHeight="1" x14ac:dyDescent="0.2">
      <c r="A896" s="821" t="s">
        <v>594</v>
      </c>
      <c r="B896" s="822" t="s">
        <v>595</v>
      </c>
      <c r="C896" s="825" t="s">
        <v>619</v>
      </c>
      <c r="D896" s="839" t="s">
        <v>620</v>
      </c>
      <c r="E896" s="825" t="s">
        <v>4254</v>
      </c>
      <c r="F896" s="839" t="s">
        <v>4255</v>
      </c>
      <c r="G896" s="825" t="s">
        <v>4256</v>
      </c>
      <c r="H896" s="825" t="s">
        <v>4257</v>
      </c>
      <c r="I896" s="831">
        <v>15.729999542236328</v>
      </c>
      <c r="J896" s="831">
        <v>50</v>
      </c>
      <c r="K896" s="832">
        <v>786.5</v>
      </c>
    </row>
    <row r="897" spans="1:11" ht="14.45" customHeight="1" x14ac:dyDescent="0.2">
      <c r="A897" s="821" t="s">
        <v>594</v>
      </c>
      <c r="B897" s="822" t="s">
        <v>595</v>
      </c>
      <c r="C897" s="825" t="s">
        <v>619</v>
      </c>
      <c r="D897" s="839" t="s">
        <v>620</v>
      </c>
      <c r="E897" s="825" t="s">
        <v>4254</v>
      </c>
      <c r="F897" s="839" t="s">
        <v>4255</v>
      </c>
      <c r="G897" s="825" t="s">
        <v>4659</v>
      </c>
      <c r="H897" s="825" t="s">
        <v>4660</v>
      </c>
      <c r="I897" s="831">
        <v>15.729999542236328</v>
      </c>
      <c r="J897" s="831">
        <v>950</v>
      </c>
      <c r="K897" s="832">
        <v>14943.5</v>
      </c>
    </row>
    <row r="898" spans="1:11" ht="14.45" customHeight="1" x14ac:dyDescent="0.2">
      <c r="A898" s="821" t="s">
        <v>594</v>
      </c>
      <c r="B898" s="822" t="s">
        <v>595</v>
      </c>
      <c r="C898" s="825" t="s">
        <v>619</v>
      </c>
      <c r="D898" s="839" t="s">
        <v>620</v>
      </c>
      <c r="E898" s="825" t="s">
        <v>4254</v>
      </c>
      <c r="F898" s="839" t="s">
        <v>4255</v>
      </c>
      <c r="G898" s="825" t="s">
        <v>4258</v>
      </c>
      <c r="H898" s="825" t="s">
        <v>4259</v>
      </c>
      <c r="I898" s="831">
        <v>0.68999999761581421</v>
      </c>
      <c r="J898" s="831">
        <v>2800</v>
      </c>
      <c r="K898" s="832">
        <v>1932</v>
      </c>
    </row>
    <row r="899" spans="1:11" ht="14.45" customHeight="1" x14ac:dyDescent="0.2">
      <c r="A899" s="821" t="s">
        <v>594</v>
      </c>
      <c r="B899" s="822" t="s">
        <v>595</v>
      </c>
      <c r="C899" s="825" t="s">
        <v>619</v>
      </c>
      <c r="D899" s="839" t="s">
        <v>620</v>
      </c>
      <c r="E899" s="825" t="s">
        <v>4254</v>
      </c>
      <c r="F899" s="839" t="s">
        <v>4255</v>
      </c>
      <c r="G899" s="825" t="s">
        <v>4260</v>
      </c>
      <c r="H899" s="825" t="s">
        <v>4261</v>
      </c>
      <c r="I899" s="831">
        <v>0.70000000510896954</v>
      </c>
      <c r="J899" s="831">
        <v>8200</v>
      </c>
      <c r="K899" s="832">
        <v>5586</v>
      </c>
    </row>
    <row r="900" spans="1:11" ht="14.45" customHeight="1" x14ac:dyDescent="0.2">
      <c r="A900" s="821" t="s">
        <v>594</v>
      </c>
      <c r="B900" s="822" t="s">
        <v>595</v>
      </c>
      <c r="C900" s="825" t="s">
        <v>619</v>
      </c>
      <c r="D900" s="839" t="s">
        <v>620</v>
      </c>
      <c r="E900" s="825" t="s">
        <v>4254</v>
      </c>
      <c r="F900" s="839" t="s">
        <v>4255</v>
      </c>
      <c r="G900" s="825" t="s">
        <v>4262</v>
      </c>
      <c r="H900" s="825" t="s">
        <v>4263</v>
      </c>
      <c r="I900" s="831">
        <v>0.68249999731779099</v>
      </c>
      <c r="J900" s="831">
        <v>3000</v>
      </c>
      <c r="K900" s="832">
        <v>2060</v>
      </c>
    </row>
    <row r="901" spans="1:11" ht="14.45" customHeight="1" x14ac:dyDescent="0.2">
      <c r="A901" s="821" t="s">
        <v>594</v>
      </c>
      <c r="B901" s="822" t="s">
        <v>595</v>
      </c>
      <c r="C901" s="825" t="s">
        <v>619</v>
      </c>
      <c r="D901" s="839" t="s">
        <v>620</v>
      </c>
      <c r="E901" s="825" t="s">
        <v>4254</v>
      </c>
      <c r="F901" s="839" t="s">
        <v>4255</v>
      </c>
      <c r="G901" s="825" t="s">
        <v>4661</v>
      </c>
      <c r="H901" s="825" t="s">
        <v>4662</v>
      </c>
      <c r="I901" s="831">
        <v>0.62999999523162842</v>
      </c>
      <c r="J901" s="831">
        <v>680</v>
      </c>
      <c r="K901" s="832">
        <v>428.39999389648438</v>
      </c>
    </row>
    <row r="902" spans="1:11" ht="14.45" customHeight="1" x14ac:dyDescent="0.2">
      <c r="A902" s="821" t="s">
        <v>594</v>
      </c>
      <c r="B902" s="822" t="s">
        <v>595</v>
      </c>
      <c r="C902" s="825" t="s">
        <v>619</v>
      </c>
      <c r="D902" s="839" t="s">
        <v>620</v>
      </c>
      <c r="E902" s="825" t="s">
        <v>4254</v>
      </c>
      <c r="F902" s="839" t="s">
        <v>4255</v>
      </c>
      <c r="G902" s="825" t="s">
        <v>4258</v>
      </c>
      <c r="H902" s="825" t="s">
        <v>4264</v>
      </c>
      <c r="I902" s="831">
        <v>1.0133333404858906</v>
      </c>
      <c r="J902" s="831">
        <v>1000</v>
      </c>
      <c r="K902" s="832">
        <v>1048</v>
      </c>
    </row>
    <row r="903" spans="1:11" ht="14.45" customHeight="1" x14ac:dyDescent="0.2">
      <c r="A903" s="821" t="s">
        <v>594</v>
      </c>
      <c r="B903" s="822" t="s">
        <v>595</v>
      </c>
      <c r="C903" s="825" t="s">
        <v>619</v>
      </c>
      <c r="D903" s="839" t="s">
        <v>620</v>
      </c>
      <c r="E903" s="825" t="s">
        <v>4254</v>
      </c>
      <c r="F903" s="839" t="s">
        <v>4255</v>
      </c>
      <c r="G903" s="825" t="s">
        <v>4260</v>
      </c>
      <c r="H903" s="825" t="s">
        <v>4265</v>
      </c>
      <c r="I903" s="831">
        <v>1.1100000143051147</v>
      </c>
      <c r="J903" s="831">
        <v>3000</v>
      </c>
      <c r="K903" s="832">
        <v>3406</v>
      </c>
    </row>
    <row r="904" spans="1:11" ht="14.45" customHeight="1" x14ac:dyDescent="0.2">
      <c r="A904" s="821" t="s">
        <v>594</v>
      </c>
      <c r="B904" s="822" t="s">
        <v>595</v>
      </c>
      <c r="C904" s="825" t="s">
        <v>619</v>
      </c>
      <c r="D904" s="839" t="s">
        <v>620</v>
      </c>
      <c r="E904" s="825" t="s">
        <v>4254</v>
      </c>
      <c r="F904" s="839" t="s">
        <v>4255</v>
      </c>
      <c r="G904" s="825" t="s">
        <v>4262</v>
      </c>
      <c r="H904" s="825" t="s">
        <v>4266</v>
      </c>
      <c r="I904" s="831">
        <v>0.94499999284744263</v>
      </c>
      <c r="J904" s="831">
        <v>1000</v>
      </c>
      <c r="K904" s="832">
        <v>964</v>
      </c>
    </row>
    <row r="905" spans="1:11" ht="14.45" customHeight="1" x14ac:dyDescent="0.2">
      <c r="A905" s="821" t="s">
        <v>594</v>
      </c>
      <c r="B905" s="822" t="s">
        <v>595</v>
      </c>
      <c r="C905" s="825" t="s">
        <v>619</v>
      </c>
      <c r="D905" s="839" t="s">
        <v>620</v>
      </c>
      <c r="E905" s="825" t="s">
        <v>4254</v>
      </c>
      <c r="F905" s="839" t="s">
        <v>4255</v>
      </c>
      <c r="G905" s="825" t="s">
        <v>4661</v>
      </c>
      <c r="H905" s="825" t="s">
        <v>5274</v>
      </c>
      <c r="I905" s="831">
        <v>0.86000001430511475</v>
      </c>
      <c r="J905" s="831">
        <v>170</v>
      </c>
      <c r="K905" s="832">
        <v>146.19999694824219</v>
      </c>
    </row>
    <row r="906" spans="1:11" ht="14.45" customHeight="1" x14ac:dyDescent="0.2">
      <c r="A906" s="821" t="s">
        <v>594</v>
      </c>
      <c r="B906" s="822" t="s">
        <v>595</v>
      </c>
      <c r="C906" s="825" t="s">
        <v>619</v>
      </c>
      <c r="D906" s="839" t="s">
        <v>620</v>
      </c>
      <c r="E906" s="825" t="s">
        <v>4267</v>
      </c>
      <c r="F906" s="839" t="s">
        <v>4268</v>
      </c>
      <c r="G906" s="825" t="s">
        <v>4663</v>
      </c>
      <c r="H906" s="825" t="s">
        <v>4664</v>
      </c>
      <c r="I906" s="831">
        <v>110.53099899291992</v>
      </c>
      <c r="J906" s="831">
        <v>700</v>
      </c>
      <c r="K906" s="832">
        <v>77372.119140625</v>
      </c>
    </row>
    <row r="907" spans="1:11" ht="14.45" customHeight="1" x14ac:dyDescent="0.2">
      <c r="A907" s="821" t="s">
        <v>594</v>
      </c>
      <c r="B907" s="822" t="s">
        <v>595</v>
      </c>
      <c r="C907" s="825" t="s">
        <v>619</v>
      </c>
      <c r="D907" s="839" t="s">
        <v>620</v>
      </c>
      <c r="E907" s="825" t="s">
        <v>4267</v>
      </c>
      <c r="F907" s="839" t="s">
        <v>4268</v>
      </c>
      <c r="G907" s="825" t="s">
        <v>5275</v>
      </c>
      <c r="H907" s="825" t="s">
        <v>5276</v>
      </c>
      <c r="I907" s="831">
        <v>350.260009765625</v>
      </c>
      <c r="J907" s="831">
        <v>20</v>
      </c>
      <c r="K907" s="832">
        <v>7005.169921875</v>
      </c>
    </row>
    <row r="908" spans="1:11" ht="14.45" customHeight="1" x14ac:dyDescent="0.2">
      <c r="A908" s="821" t="s">
        <v>594</v>
      </c>
      <c r="B908" s="822" t="s">
        <v>595</v>
      </c>
      <c r="C908" s="825" t="s">
        <v>619</v>
      </c>
      <c r="D908" s="839" t="s">
        <v>620</v>
      </c>
      <c r="E908" s="825" t="s">
        <v>4267</v>
      </c>
      <c r="F908" s="839" t="s">
        <v>4268</v>
      </c>
      <c r="G908" s="825" t="s">
        <v>4665</v>
      </c>
      <c r="H908" s="825" t="s">
        <v>4666</v>
      </c>
      <c r="I908" s="831">
        <v>319.91000366210938</v>
      </c>
      <c r="J908" s="831">
        <v>100</v>
      </c>
      <c r="K908" s="832">
        <v>31991.240234375</v>
      </c>
    </row>
    <row r="909" spans="1:11" ht="14.45" customHeight="1" x14ac:dyDescent="0.2">
      <c r="A909" s="821" t="s">
        <v>594</v>
      </c>
      <c r="B909" s="822" t="s">
        <v>595</v>
      </c>
      <c r="C909" s="825" t="s">
        <v>619</v>
      </c>
      <c r="D909" s="839" t="s">
        <v>620</v>
      </c>
      <c r="E909" s="825" t="s">
        <v>4267</v>
      </c>
      <c r="F909" s="839" t="s">
        <v>4268</v>
      </c>
      <c r="G909" s="825" t="s">
        <v>5277</v>
      </c>
      <c r="H909" s="825" t="s">
        <v>5278</v>
      </c>
      <c r="I909" s="831">
        <v>24219.41015625</v>
      </c>
      <c r="J909" s="831">
        <v>5</v>
      </c>
      <c r="K909" s="832">
        <v>121097.05078125</v>
      </c>
    </row>
    <row r="910" spans="1:11" ht="14.45" customHeight="1" x14ac:dyDescent="0.2">
      <c r="A910" s="821" t="s">
        <v>594</v>
      </c>
      <c r="B910" s="822" t="s">
        <v>595</v>
      </c>
      <c r="C910" s="825" t="s">
        <v>619</v>
      </c>
      <c r="D910" s="839" t="s">
        <v>620</v>
      </c>
      <c r="E910" s="825" t="s">
        <v>4267</v>
      </c>
      <c r="F910" s="839" t="s">
        <v>4268</v>
      </c>
      <c r="G910" s="825" t="s">
        <v>5279</v>
      </c>
      <c r="H910" s="825" t="s">
        <v>5280</v>
      </c>
      <c r="I910" s="831">
        <v>1285.02001953125</v>
      </c>
      <c r="J910" s="831">
        <v>140</v>
      </c>
      <c r="K910" s="832">
        <v>179902.802734375</v>
      </c>
    </row>
    <row r="911" spans="1:11" ht="14.45" customHeight="1" x14ac:dyDescent="0.2">
      <c r="A911" s="821" t="s">
        <v>594</v>
      </c>
      <c r="B911" s="822" t="s">
        <v>595</v>
      </c>
      <c r="C911" s="825" t="s">
        <v>619</v>
      </c>
      <c r="D911" s="839" t="s">
        <v>620</v>
      </c>
      <c r="E911" s="825" t="s">
        <v>4267</v>
      </c>
      <c r="F911" s="839" t="s">
        <v>4268</v>
      </c>
      <c r="G911" s="825" t="s">
        <v>4667</v>
      </c>
      <c r="H911" s="825" t="s">
        <v>4668</v>
      </c>
      <c r="I911" s="831">
        <v>414.54998779296875</v>
      </c>
      <c r="J911" s="831">
        <v>25</v>
      </c>
      <c r="K911" s="832">
        <v>10363.64990234375</v>
      </c>
    </row>
    <row r="912" spans="1:11" ht="14.45" customHeight="1" x14ac:dyDescent="0.2">
      <c r="A912" s="821" t="s">
        <v>594</v>
      </c>
      <c r="B912" s="822" t="s">
        <v>595</v>
      </c>
      <c r="C912" s="825" t="s">
        <v>619</v>
      </c>
      <c r="D912" s="839" t="s">
        <v>620</v>
      </c>
      <c r="E912" s="825" t="s">
        <v>4267</v>
      </c>
      <c r="F912" s="839" t="s">
        <v>4268</v>
      </c>
      <c r="G912" s="825" t="s">
        <v>4669</v>
      </c>
      <c r="H912" s="825" t="s">
        <v>4670</v>
      </c>
      <c r="I912" s="831">
        <v>1360.75</v>
      </c>
      <c r="J912" s="831">
        <v>80</v>
      </c>
      <c r="K912" s="832">
        <v>108860.3125</v>
      </c>
    </row>
    <row r="913" spans="1:11" ht="14.45" customHeight="1" x14ac:dyDescent="0.2">
      <c r="A913" s="821" t="s">
        <v>594</v>
      </c>
      <c r="B913" s="822" t="s">
        <v>595</v>
      </c>
      <c r="C913" s="825" t="s">
        <v>619</v>
      </c>
      <c r="D913" s="839" t="s">
        <v>620</v>
      </c>
      <c r="E913" s="825" t="s">
        <v>4267</v>
      </c>
      <c r="F913" s="839" t="s">
        <v>4268</v>
      </c>
      <c r="G913" s="825" t="s">
        <v>5281</v>
      </c>
      <c r="H913" s="825" t="s">
        <v>5282</v>
      </c>
      <c r="I913" s="831">
        <v>1188</v>
      </c>
      <c r="J913" s="831">
        <v>345</v>
      </c>
      <c r="K913" s="832">
        <v>409860.7890625</v>
      </c>
    </row>
    <row r="914" spans="1:11" ht="14.45" customHeight="1" x14ac:dyDescent="0.2">
      <c r="A914" s="821" t="s">
        <v>594</v>
      </c>
      <c r="B914" s="822" t="s">
        <v>595</v>
      </c>
      <c r="C914" s="825" t="s">
        <v>619</v>
      </c>
      <c r="D914" s="839" t="s">
        <v>620</v>
      </c>
      <c r="E914" s="825" t="s">
        <v>4267</v>
      </c>
      <c r="F914" s="839" t="s">
        <v>4268</v>
      </c>
      <c r="G914" s="825" t="s">
        <v>5283</v>
      </c>
      <c r="H914" s="825" t="s">
        <v>5284</v>
      </c>
      <c r="I914" s="831">
        <v>1962.6199951171875</v>
      </c>
      <c r="J914" s="831">
        <v>1</v>
      </c>
      <c r="K914" s="832">
        <v>1962.6199951171875</v>
      </c>
    </row>
    <row r="915" spans="1:11" ht="14.45" customHeight="1" x14ac:dyDescent="0.2">
      <c r="A915" s="821" t="s">
        <v>594</v>
      </c>
      <c r="B915" s="822" t="s">
        <v>595</v>
      </c>
      <c r="C915" s="825" t="s">
        <v>619</v>
      </c>
      <c r="D915" s="839" t="s">
        <v>620</v>
      </c>
      <c r="E915" s="825" t="s">
        <v>4267</v>
      </c>
      <c r="F915" s="839" t="s">
        <v>4268</v>
      </c>
      <c r="G915" s="825" t="s">
        <v>5285</v>
      </c>
      <c r="H915" s="825" t="s">
        <v>5286</v>
      </c>
      <c r="I915" s="831">
        <v>1962.6199951171875</v>
      </c>
      <c r="J915" s="831">
        <v>1</v>
      </c>
      <c r="K915" s="832">
        <v>1962.6199951171875</v>
      </c>
    </row>
    <row r="916" spans="1:11" ht="14.45" customHeight="1" x14ac:dyDescent="0.2">
      <c r="A916" s="821" t="s">
        <v>594</v>
      </c>
      <c r="B916" s="822" t="s">
        <v>595</v>
      </c>
      <c r="C916" s="825" t="s">
        <v>619</v>
      </c>
      <c r="D916" s="839" t="s">
        <v>620</v>
      </c>
      <c r="E916" s="825" t="s">
        <v>4267</v>
      </c>
      <c r="F916" s="839" t="s">
        <v>4268</v>
      </c>
      <c r="G916" s="825" t="s">
        <v>5287</v>
      </c>
      <c r="H916" s="825" t="s">
        <v>5288</v>
      </c>
      <c r="I916" s="831">
        <v>106.48000335693359</v>
      </c>
      <c r="J916" s="831">
        <v>50</v>
      </c>
      <c r="K916" s="832">
        <v>5324</v>
      </c>
    </row>
    <row r="917" spans="1:11" ht="14.45" customHeight="1" x14ac:dyDescent="0.2">
      <c r="A917" s="821" t="s">
        <v>594</v>
      </c>
      <c r="B917" s="822" t="s">
        <v>595</v>
      </c>
      <c r="C917" s="825" t="s">
        <v>619</v>
      </c>
      <c r="D917" s="839" t="s">
        <v>620</v>
      </c>
      <c r="E917" s="825" t="s">
        <v>4267</v>
      </c>
      <c r="F917" s="839" t="s">
        <v>4268</v>
      </c>
      <c r="G917" s="825" t="s">
        <v>5289</v>
      </c>
      <c r="H917" s="825" t="s">
        <v>5290</v>
      </c>
      <c r="I917" s="831">
        <v>106.48000335693359</v>
      </c>
      <c r="J917" s="831">
        <v>25</v>
      </c>
      <c r="K917" s="832">
        <v>2662</v>
      </c>
    </row>
    <row r="918" spans="1:11" ht="14.45" customHeight="1" x14ac:dyDescent="0.2">
      <c r="A918" s="821" t="s">
        <v>594</v>
      </c>
      <c r="B918" s="822" t="s">
        <v>595</v>
      </c>
      <c r="C918" s="825" t="s">
        <v>619</v>
      </c>
      <c r="D918" s="839" t="s">
        <v>620</v>
      </c>
      <c r="E918" s="825" t="s">
        <v>4267</v>
      </c>
      <c r="F918" s="839" t="s">
        <v>4268</v>
      </c>
      <c r="G918" s="825" t="s">
        <v>5291</v>
      </c>
      <c r="H918" s="825" t="s">
        <v>5292</v>
      </c>
      <c r="I918" s="831">
        <v>106.48000335693359</v>
      </c>
      <c r="J918" s="831">
        <v>50</v>
      </c>
      <c r="K918" s="832">
        <v>5324</v>
      </c>
    </row>
    <row r="919" spans="1:11" ht="14.45" customHeight="1" x14ac:dyDescent="0.2">
      <c r="A919" s="821" t="s">
        <v>594</v>
      </c>
      <c r="B919" s="822" t="s">
        <v>595</v>
      </c>
      <c r="C919" s="825" t="s">
        <v>619</v>
      </c>
      <c r="D919" s="839" t="s">
        <v>620</v>
      </c>
      <c r="E919" s="825" t="s">
        <v>4267</v>
      </c>
      <c r="F919" s="839" t="s">
        <v>4268</v>
      </c>
      <c r="G919" s="825" t="s">
        <v>4679</v>
      </c>
      <c r="H919" s="825" t="s">
        <v>4680</v>
      </c>
      <c r="I919" s="831">
        <v>3549.9949951171875</v>
      </c>
      <c r="J919" s="831">
        <v>10</v>
      </c>
      <c r="K919" s="832">
        <v>35499.970703125</v>
      </c>
    </row>
    <row r="920" spans="1:11" ht="14.45" customHeight="1" x14ac:dyDescent="0.2">
      <c r="A920" s="821" t="s">
        <v>594</v>
      </c>
      <c r="B920" s="822" t="s">
        <v>595</v>
      </c>
      <c r="C920" s="825" t="s">
        <v>619</v>
      </c>
      <c r="D920" s="839" t="s">
        <v>620</v>
      </c>
      <c r="E920" s="825" t="s">
        <v>4267</v>
      </c>
      <c r="F920" s="839" t="s">
        <v>4268</v>
      </c>
      <c r="G920" s="825" t="s">
        <v>5293</v>
      </c>
      <c r="H920" s="825" t="s">
        <v>5294</v>
      </c>
      <c r="I920" s="831">
        <v>39697.91015625</v>
      </c>
      <c r="J920" s="831">
        <v>19</v>
      </c>
      <c r="K920" s="832">
        <v>754260.29296875</v>
      </c>
    </row>
    <row r="921" spans="1:11" ht="14.45" customHeight="1" x14ac:dyDescent="0.2">
      <c r="A921" s="821" t="s">
        <v>594</v>
      </c>
      <c r="B921" s="822" t="s">
        <v>595</v>
      </c>
      <c r="C921" s="825" t="s">
        <v>619</v>
      </c>
      <c r="D921" s="839" t="s">
        <v>620</v>
      </c>
      <c r="E921" s="825" t="s">
        <v>4267</v>
      </c>
      <c r="F921" s="839" t="s">
        <v>4268</v>
      </c>
      <c r="G921" s="825" t="s">
        <v>4681</v>
      </c>
      <c r="H921" s="825" t="s">
        <v>4682</v>
      </c>
      <c r="I921" s="831">
        <v>2487.280029296875</v>
      </c>
      <c r="J921" s="831">
        <v>5</v>
      </c>
      <c r="K921" s="832">
        <v>12436.3798828125</v>
      </c>
    </row>
    <row r="922" spans="1:11" ht="14.45" customHeight="1" x14ac:dyDescent="0.2">
      <c r="A922" s="821" t="s">
        <v>594</v>
      </c>
      <c r="B922" s="822" t="s">
        <v>595</v>
      </c>
      <c r="C922" s="825" t="s">
        <v>619</v>
      </c>
      <c r="D922" s="839" t="s">
        <v>620</v>
      </c>
      <c r="E922" s="825" t="s">
        <v>4267</v>
      </c>
      <c r="F922" s="839" t="s">
        <v>4268</v>
      </c>
      <c r="G922" s="825" t="s">
        <v>5295</v>
      </c>
      <c r="H922" s="825" t="s">
        <v>5296</v>
      </c>
      <c r="I922" s="831">
        <v>4600</v>
      </c>
      <c r="J922" s="831">
        <v>20</v>
      </c>
      <c r="K922" s="832">
        <v>92000</v>
      </c>
    </row>
    <row r="923" spans="1:11" ht="14.45" customHeight="1" x14ac:dyDescent="0.2">
      <c r="A923" s="821" t="s">
        <v>594</v>
      </c>
      <c r="B923" s="822" t="s">
        <v>595</v>
      </c>
      <c r="C923" s="825" t="s">
        <v>619</v>
      </c>
      <c r="D923" s="839" t="s">
        <v>620</v>
      </c>
      <c r="E923" s="825" t="s">
        <v>4267</v>
      </c>
      <c r="F923" s="839" t="s">
        <v>4268</v>
      </c>
      <c r="G923" s="825" t="s">
        <v>5297</v>
      </c>
      <c r="H923" s="825" t="s">
        <v>5298</v>
      </c>
      <c r="I923" s="831">
        <v>15162.306640625</v>
      </c>
      <c r="J923" s="831">
        <v>6</v>
      </c>
      <c r="K923" s="832">
        <v>113717.55164062232</v>
      </c>
    </row>
    <row r="924" spans="1:11" ht="14.45" customHeight="1" x14ac:dyDescent="0.2">
      <c r="A924" s="821" t="s">
        <v>594</v>
      </c>
      <c r="B924" s="822" t="s">
        <v>595</v>
      </c>
      <c r="C924" s="825" t="s">
        <v>619</v>
      </c>
      <c r="D924" s="839" t="s">
        <v>620</v>
      </c>
      <c r="E924" s="825" t="s">
        <v>4267</v>
      </c>
      <c r="F924" s="839" t="s">
        <v>4268</v>
      </c>
      <c r="G924" s="825" t="s">
        <v>5299</v>
      </c>
      <c r="H924" s="825" t="s">
        <v>5300</v>
      </c>
      <c r="I924" s="831">
        <v>16583.83642578125</v>
      </c>
      <c r="J924" s="831">
        <v>10</v>
      </c>
      <c r="K924" s="832">
        <v>189529.55250000022</v>
      </c>
    </row>
    <row r="925" spans="1:11" ht="14.45" customHeight="1" x14ac:dyDescent="0.2">
      <c r="A925" s="821" t="s">
        <v>594</v>
      </c>
      <c r="B925" s="822" t="s">
        <v>595</v>
      </c>
      <c r="C925" s="825" t="s">
        <v>619</v>
      </c>
      <c r="D925" s="839" t="s">
        <v>620</v>
      </c>
      <c r="E925" s="825" t="s">
        <v>4267</v>
      </c>
      <c r="F925" s="839" t="s">
        <v>4268</v>
      </c>
      <c r="G925" s="825" t="s">
        <v>5301</v>
      </c>
      <c r="H925" s="825" t="s">
        <v>5302</v>
      </c>
      <c r="I925" s="831">
        <v>1089</v>
      </c>
      <c r="J925" s="831">
        <v>50</v>
      </c>
      <c r="K925" s="832">
        <v>54450</v>
      </c>
    </row>
    <row r="926" spans="1:11" ht="14.45" customHeight="1" x14ac:dyDescent="0.2">
      <c r="A926" s="821" t="s">
        <v>594</v>
      </c>
      <c r="B926" s="822" t="s">
        <v>595</v>
      </c>
      <c r="C926" s="825" t="s">
        <v>619</v>
      </c>
      <c r="D926" s="839" t="s">
        <v>620</v>
      </c>
      <c r="E926" s="825" t="s">
        <v>4267</v>
      </c>
      <c r="F926" s="839" t="s">
        <v>4268</v>
      </c>
      <c r="G926" s="825" t="s">
        <v>5303</v>
      </c>
      <c r="H926" s="825" t="s">
        <v>5304</v>
      </c>
      <c r="I926" s="831">
        <v>1089</v>
      </c>
      <c r="J926" s="831">
        <v>85</v>
      </c>
      <c r="K926" s="832">
        <v>92565</v>
      </c>
    </row>
    <row r="927" spans="1:11" ht="14.45" customHeight="1" x14ac:dyDescent="0.2">
      <c r="A927" s="821" t="s">
        <v>594</v>
      </c>
      <c r="B927" s="822" t="s">
        <v>595</v>
      </c>
      <c r="C927" s="825" t="s">
        <v>619</v>
      </c>
      <c r="D927" s="839" t="s">
        <v>620</v>
      </c>
      <c r="E927" s="825" t="s">
        <v>4267</v>
      </c>
      <c r="F927" s="839" t="s">
        <v>4268</v>
      </c>
      <c r="G927" s="825" t="s">
        <v>5305</v>
      </c>
      <c r="H927" s="825" t="s">
        <v>5306</v>
      </c>
      <c r="I927" s="831">
        <v>1089</v>
      </c>
      <c r="J927" s="831">
        <v>10</v>
      </c>
      <c r="K927" s="832">
        <v>10890</v>
      </c>
    </row>
    <row r="928" spans="1:11" ht="14.45" customHeight="1" x14ac:dyDescent="0.2">
      <c r="A928" s="821" t="s">
        <v>594</v>
      </c>
      <c r="B928" s="822" t="s">
        <v>595</v>
      </c>
      <c r="C928" s="825" t="s">
        <v>619</v>
      </c>
      <c r="D928" s="839" t="s">
        <v>620</v>
      </c>
      <c r="E928" s="825" t="s">
        <v>4267</v>
      </c>
      <c r="F928" s="839" t="s">
        <v>4268</v>
      </c>
      <c r="G928" s="825" t="s">
        <v>5307</v>
      </c>
      <c r="H928" s="825" t="s">
        <v>5308</v>
      </c>
      <c r="I928" s="831">
        <v>1299.530029296875</v>
      </c>
      <c r="J928" s="831">
        <v>5</v>
      </c>
      <c r="K928" s="832">
        <v>6497.64990234375</v>
      </c>
    </row>
    <row r="929" spans="1:11" ht="14.45" customHeight="1" x14ac:dyDescent="0.2">
      <c r="A929" s="821" t="s">
        <v>594</v>
      </c>
      <c r="B929" s="822" t="s">
        <v>595</v>
      </c>
      <c r="C929" s="825" t="s">
        <v>619</v>
      </c>
      <c r="D929" s="839" t="s">
        <v>620</v>
      </c>
      <c r="E929" s="825" t="s">
        <v>4267</v>
      </c>
      <c r="F929" s="839" t="s">
        <v>4268</v>
      </c>
      <c r="G929" s="825" t="s">
        <v>5309</v>
      </c>
      <c r="H929" s="825" t="s">
        <v>5310</v>
      </c>
      <c r="I929" s="831">
        <v>1299.530029296875</v>
      </c>
      <c r="J929" s="831">
        <v>5</v>
      </c>
      <c r="K929" s="832">
        <v>6497.64990234375</v>
      </c>
    </row>
    <row r="930" spans="1:11" ht="14.45" customHeight="1" x14ac:dyDescent="0.2">
      <c r="A930" s="821" t="s">
        <v>594</v>
      </c>
      <c r="B930" s="822" t="s">
        <v>595</v>
      </c>
      <c r="C930" s="825" t="s">
        <v>619</v>
      </c>
      <c r="D930" s="839" t="s">
        <v>620</v>
      </c>
      <c r="E930" s="825" t="s">
        <v>4271</v>
      </c>
      <c r="F930" s="839" t="s">
        <v>4272</v>
      </c>
      <c r="G930" s="825" t="s">
        <v>4273</v>
      </c>
      <c r="H930" s="825" t="s">
        <v>4274</v>
      </c>
      <c r="I930" s="831">
        <v>13.186666488647461</v>
      </c>
      <c r="J930" s="831">
        <v>90</v>
      </c>
      <c r="K930" s="832">
        <v>1186.8000183105469</v>
      </c>
    </row>
    <row r="931" spans="1:11" ht="14.45" customHeight="1" x14ac:dyDescent="0.2">
      <c r="A931" s="821" t="s">
        <v>594</v>
      </c>
      <c r="B931" s="822" t="s">
        <v>595</v>
      </c>
      <c r="C931" s="825" t="s">
        <v>619</v>
      </c>
      <c r="D931" s="839" t="s">
        <v>620</v>
      </c>
      <c r="E931" s="825" t="s">
        <v>4271</v>
      </c>
      <c r="F931" s="839" t="s">
        <v>4272</v>
      </c>
      <c r="G931" s="825" t="s">
        <v>5311</v>
      </c>
      <c r="H931" s="825" t="s">
        <v>5312</v>
      </c>
      <c r="I931" s="831">
        <v>15.789999961853027</v>
      </c>
      <c r="J931" s="831">
        <v>25</v>
      </c>
      <c r="K931" s="832">
        <v>394.739990234375</v>
      </c>
    </row>
    <row r="932" spans="1:11" ht="14.45" customHeight="1" x14ac:dyDescent="0.2">
      <c r="A932" s="821" t="s">
        <v>594</v>
      </c>
      <c r="B932" s="822" t="s">
        <v>595</v>
      </c>
      <c r="C932" s="825" t="s">
        <v>619</v>
      </c>
      <c r="D932" s="839" t="s">
        <v>620</v>
      </c>
      <c r="E932" s="825" t="s">
        <v>4271</v>
      </c>
      <c r="F932" s="839" t="s">
        <v>4272</v>
      </c>
      <c r="G932" s="825" t="s">
        <v>5313</v>
      </c>
      <c r="H932" s="825" t="s">
        <v>5314</v>
      </c>
      <c r="I932" s="831">
        <v>11.130000114440918</v>
      </c>
      <c r="J932" s="831">
        <v>50</v>
      </c>
      <c r="K932" s="832">
        <v>556.5999755859375</v>
      </c>
    </row>
    <row r="933" spans="1:11" ht="14.45" customHeight="1" x14ac:dyDescent="0.2">
      <c r="A933" s="821" t="s">
        <v>594</v>
      </c>
      <c r="B933" s="822" t="s">
        <v>595</v>
      </c>
      <c r="C933" s="825" t="s">
        <v>619</v>
      </c>
      <c r="D933" s="839" t="s">
        <v>620</v>
      </c>
      <c r="E933" s="825" t="s">
        <v>4271</v>
      </c>
      <c r="F933" s="839" t="s">
        <v>4272</v>
      </c>
      <c r="G933" s="825" t="s">
        <v>4687</v>
      </c>
      <c r="H933" s="825" t="s">
        <v>4688</v>
      </c>
      <c r="I933" s="831">
        <v>15.973333358764648</v>
      </c>
      <c r="J933" s="831">
        <v>150</v>
      </c>
      <c r="K933" s="832">
        <v>2396</v>
      </c>
    </row>
    <row r="934" spans="1:11" ht="14.45" customHeight="1" x14ac:dyDescent="0.2">
      <c r="A934" s="821" t="s">
        <v>594</v>
      </c>
      <c r="B934" s="822" t="s">
        <v>595</v>
      </c>
      <c r="C934" s="825" t="s">
        <v>619</v>
      </c>
      <c r="D934" s="839" t="s">
        <v>620</v>
      </c>
      <c r="E934" s="825" t="s">
        <v>4271</v>
      </c>
      <c r="F934" s="839" t="s">
        <v>4272</v>
      </c>
      <c r="G934" s="825" t="s">
        <v>5315</v>
      </c>
      <c r="H934" s="825" t="s">
        <v>5316</v>
      </c>
      <c r="I934" s="831">
        <v>35.090000152587891</v>
      </c>
      <c r="J934" s="831">
        <v>10</v>
      </c>
      <c r="K934" s="832">
        <v>350.89999389648438</v>
      </c>
    </row>
    <row r="935" spans="1:11" ht="14.45" customHeight="1" x14ac:dyDescent="0.2">
      <c r="A935" s="821" t="s">
        <v>594</v>
      </c>
      <c r="B935" s="822" t="s">
        <v>595</v>
      </c>
      <c r="C935" s="825" t="s">
        <v>619</v>
      </c>
      <c r="D935" s="839" t="s">
        <v>620</v>
      </c>
      <c r="E935" s="825" t="s">
        <v>4271</v>
      </c>
      <c r="F935" s="839" t="s">
        <v>4272</v>
      </c>
      <c r="G935" s="825" t="s">
        <v>5317</v>
      </c>
      <c r="H935" s="825" t="s">
        <v>5318</v>
      </c>
      <c r="I935" s="831">
        <v>863.94000244140625</v>
      </c>
      <c r="J935" s="831">
        <v>2</v>
      </c>
      <c r="K935" s="832">
        <v>1727.8800048828125</v>
      </c>
    </row>
    <row r="936" spans="1:11" ht="14.45" customHeight="1" x14ac:dyDescent="0.2">
      <c r="A936" s="821" t="s">
        <v>594</v>
      </c>
      <c r="B936" s="822" t="s">
        <v>595</v>
      </c>
      <c r="C936" s="825" t="s">
        <v>619</v>
      </c>
      <c r="D936" s="839" t="s">
        <v>620</v>
      </c>
      <c r="E936" s="825" t="s">
        <v>4271</v>
      </c>
      <c r="F936" s="839" t="s">
        <v>4272</v>
      </c>
      <c r="G936" s="825" t="s">
        <v>5319</v>
      </c>
      <c r="H936" s="825" t="s">
        <v>5320</v>
      </c>
      <c r="I936" s="831">
        <v>863.94000244140625</v>
      </c>
      <c r="J936" s="831">
        <v>2</v>
      </c>
      <c r="K936" s="832">
        <v>1727.8800048828125</v>
      </c>
    </row>
    <row r="937" spans="1:11" ht="14.45" customHeight="1" x14ac:dyDescent="0.2">
      <c r="A937" s="821" t="s">
        <v>594</v>
      </c>
      <c r="B937" s="822" t="s">
        <v>595</v>
      </c>
      <c r="C937" s="825" t="s">
        <v>619</v>
      </c>
      <c r="D937" s="839" t="s">
        <v>620</v>
      </c>
      <c r="E937" s="825" t="s">
        <v>4271</v>
      </c>
      <c r="F937" s="839" t="s">
        <v>4272</v>
      </c>
      <c r="G937" s="825" t="s">
        <v>4691</v>
      </c>
      <c r="H937" s="825" t="s">
        <v>4692</v>
      </c>
      <c r="I937" s="831">
        <v>41.770000457763672</v>
      </c>
      <c r="J937" s="831">
        <v>50</v>
      </c>
      <c r="K937" s="832">
        <v>2088.5</v>
      </c>
    </row>
    <row r="938" spans="1:11" ht="14.45" customHeight="1" x14ac:dyDescent="0.2">
      <c r="A938" s="821" t="s">
        <v>594</v>
      </c>
      <c r="B938" s="822" t="s">
        <v>595</v>
      </c>
      <c r="C938" s="825" t="s">
        <v>619</v>
      </c>
      <c r="D938" s="839" t="s">
        <v>620</v>
      </c>
      <c r="E938" s="825" t="s">
        <v>4271</v>
      </c>
      <c r="F938" s="839" t="s">
        <v>4272</v>
      </c>
      <c r="G938" s="825" t="s">
        <v>5321</v>
      </c>
      <c r="H938" s="825" t="s">
        <v>5322</v>
      </c>
      <c r="I938" s="831">
        <v>209.3699951171875</v>
      </c>
      <c r="J938" s="831">
        <v>10</v>
      </c>
      <c r="K938" s="832">
        <v>2093.659912109375</v>
      </c>
    </row>
    <row r="939" spans="1:11" ht="14.45" customHeight="1" x14ac:dyDescent="0.2">
      <c r="A939" s="821" t="s">
        <v>594</v>
      </c>
      <c r="B939" s="822" t="s">
        <v>595</v>
      </c>
      <c r="C939" s="825" t="s">
        <v>619</v>
      </c>
      <c r="D939" s="839" t="s">
        <v>620</v>
      </c>
      <c r="E939" s="825" t="s">
        <v>4271</v>
      </c>
      <c r="F939" s="839" t="s">
        <v>4272</v>
      </c>
      <c r="G939" s="825" t="s">
        <v>5323</v>
      </c>
      <c r="H939" s="825" t="s">
        <v>5324</v>
      </c>
      <c r="I939" s="831">
        <v>209.3699951171875</v>
      </c>
      <c r="J939" s="831">
        <v>10</v>
      </c>
      <c r="K939" s="832">
        <v>2093.659912109375</v>
      </c>
    </row>
    <row r="940" spans="1:11" ht="14.45" customHeight="1" x14ac:dyDescent="0.2">
      <c r="A940" s="821" t="s">
        <v>594</v>
      </c>
      <c r="B940" s="822" t="s">
        <v>595</v>
      </c>
      <c r="C940" s="825" t="s">
        <v>619</v>
      </c>
      <c r="D940" s="839" t="s">
        <v>620</v>
      </c>
      <c r="E940" s="825" t="s">
        <v>4271</v>
      </c>
      <c r="F940" s="839" t="s">
        <v>4272</v>
      </c>
      <c r="G940" s="825" t="s">
        <v>5325</v>
      </c>
      <c r="H940" s="825" t="s">
        <v>5326</v>
      </c>
      <c r="I940" s="831">
        <v>120</v>
      </c>
      <c r="J940" s="831">
        <v>30</v>
      </c>
      <c r="K940" s="832">
        <v>3599.9599609375</v>
      </c>
    </row>
    <row r="941" spans="1:11" ht="14.45" customHeight="1" x14ac:dyDescent="0.2">
      <c r="A941" s="821" t="s">
        <v>594</v>
      </c>
      <c r="B941" s="822" t="s">
        <v>595</v>
      </c>
      <c r="C941" s="825" t="s">
        <v>619</v>
      </c>
      <c r="D941" s="839" t="s">
        <v>620</v>
      </c>
      <c r="E941" s="825" t="s">
        <v>4271</v>
      </c>
      <c r="F941" s="839" t="s">
        <v>4272</v>
      </c>
      <c r="G941" s="825" t="s">
        <v>5327</v>
      </c>
      <c r="H941" s="825" t="s">
        <v>5328</v>
      </c>
      <c r="I941" s="831">
        <v>149.99000549316406</v>
      </c>
      <c r="J941" s="831">
        <v>380</v>
      </c>
      <c r="K941" s="832">
        <v>56996.78125</v>
      </c>
    </row>
    <row r="942" spans="1:11" ht="14.45" customHeight="1" x14ac:dyDescent="0.2">
      <c r="A942" s="821" t="s">
        <v>594</v>
      </c>
      <c r="B942" s="822" t="s">
        <v>595</v>
      </c>
      <c r="C942" s="825" t="s">
        <v>619</v>
      </c>
      <c r="D942" s="839" t="s">
        <v>620</v>
      </c>
      <c r="E942" s="825" t="s">
        <v>4271</v>
      </c>
      <c r="F942" s="839" t="s">
        <v>4272</v>
      </c>
      <c r="G942" s="825" t="s">
        <v>4709</v>
      </c>
      <c r="H942" s="825" t="s">
        <v>4710</v>
      </c>
      <c r="I942" s="831">
        <v>273.45999145507813</v>
      </c>
      <c r="J942" s="831">
        <v>10</v>
      </c>
      <c r="K942" s="832">
        <v>2734.60009765625</v>
      </c>
    </row>
    <row r="943" spans="1:11" ht="14.45" customHeight="1" x14ac:dyDescent="0.2">
      <c r="A943" s="821" t="s">
        <v>594</v>
      </c>
      <c r="B943" s="822" t="s">
        <v>595</v>
      </c>
      <c r="C943" s="825" t="s">
        <v>619</v>
      </c>
      <c r="D943" s="839" t="s">
        <v>620</v>
      </c>
      <c r="E943" s="825" t="s">
        <v>4271</v>
      </c>
      <c r="F943" s="839" t="s">
        <v>4272</v>
      </c>
      <c r="G943" s="825" t="s">
        <v>4709</v>
      </c>
      <c r="H943" s="825" t="s">
        <v>5329</v>
      </c>
      <c r="I943" s="831">
        <v>302.5</v>
      </c>
      <c r="J943" s="831">
        <v>10</v>
      </c>
      <c r="K943" s="832">
        <v>3025</v>
      </c>
    </row>
    <row r="944" spans="1:11" ht="14.45" customHeight="1" x14ac:dyDescent="0.2">
      <c r="A944" s="821" t="s">
        <v>594</v>
      </c>
      <c r="B944" s="822" t="s">
        <v>595</v>
      </c>
      <c r="C944" s="825" t="s">
        <v>619</v>
      </c>
      <c r="D944" s="839" t="s">
        <v>620</v>
      </c>
      <c r="E944" s="825" t="s">
        <v>4271</v>
      </c>
      <c r="F944" s="839" t="s">
        <v>4272</v>
      </c>
      <c r="G944" s="825" t="s">
        <v>4711</v>
      </c>
      <c r="H944" s="825" t="s">
        <v>4712</v>
      </c>
      <c r="I944" s="831">
        <v>695.75</v>
      </c>
      <c r="J944" s="831">
        <v>544</v>
      </c>
      <c r="K944" s="832">
        <v>378488</v>
      </c>
    </row>
    <row r="945" spans="1:11" ht="14.45" customHeight="1" x14ac:dyDescent="0.2">
      <c r="A945" s="821" t="s">
        <v>594</v>
      </c>
      <c r="B945" s="822" t="s">
        <v>595</v>
      </c>
      <c r="C945" s="825" t="s">
        <v>619</v>
      </c>
      <c r="D945" s="839" t="s">
        <v>620</v>
      </c>
      <c r="E945" s="825" t="s">
        <v>5330</v>
      </c>
      <c r="F945" s="839" t="s">
        <v>5331</v>
      </c>
      <c r="G945" s="825" t="s">
        <v>5332</v>
      </c>
      <c r="H945" s="825" t="s">
        <v>5333</v>
      </c>
      <c r="I945" s="831">
        <v>3749.5</v>
      </c>
      <c r="J945" s="831">
        <v>20</v>
      </c>
      <c r="K945" s="832">
        <v>74990</v>
      </c>
    </row>
    <row r="946" spans="1:11" ht="14.45" customHeight="1" x14ac:dyDescent="0.2">
      <c r="A946" s="821" t="s">
        <v>594</v>
      </c>
      <c r="B946" s="822" t="s">
        <v>595</v>
      </c>
      <c r="C946" s="825" t="s">
        <v>619</v>
      </c>
      <c r="D946" s="839" t="s">
        <v>620</v>
      </c>
      <c r="E946" s="825" t="s">
        <v>5330</v>
      </c>
      <c r="F946" s="839" t="s">
        <v>5331</v>
      </c>
      <c r="G946" s="825" t="s">
        <v>5334</v>
      </c>
      <c r="H946" s="825" t="s">
        <v>5335</v>
      </c>
      <c r="I946" s="831">
        <v>12947</v>
      </c>
      <c r="J946" s="831">
        <v>1</v>
      </c>
      <c r="K946" s="832">
        <v>12947</v>
      </c>
    </row>
    <row r="947" spans="1:11" ht="14.45" customHeight="1" x14ac:dyDescent="0.2">
      <c r="A947" s="821" t="s">
        <v>594</v>
      </c>
      <c r="B947" s="822" t="s">
        <v>595</v>
      </c>
      <c r="C947" s="825" t="s">
        <v>619</v>
      </c>
      <c r="D947" s="839" t="s">
        <v>620</v>
      </c>
      <c r="E947" s="825" t="s">
        <v>5330</v>
      </c>
      <c r="F947" s="839" t="s">
        <v>5331</v>
      </c>
      <c r="G947" s="825" t="s">
        <v>5336</v>
      </c>
      <c r="H947" s="825" t="s">
        <v>5337</v>
      </c>
      <c r="I947" s="831">
        <v>12659.6298828125</v>
      </c>
      <c r="J947" s="831">
        <v>4</v>
      </c>
      <c r="K947" s="832">
        <v>50638.5087890625</v>
      </c>
    </row>
    <row r="948" spans="1:11" ht="14.45" customHeight="1" x14ac:dyDescent="0.2">
      <c r="A948" s="821" t="s">
        <v>594</v>
      </c>
      <c r="B948" s="822" t="s">
        <v>595</v>
      </c>
      <c r="C948" s="825" t="s">
        <v>619</v>
      </c>
      <c r="D948" s="839" t="s">
        <v>620</v>
      </c>
      <c r="E948" s="825" t="s">
        <v>5330</v>
      </c>
      <c r="F948" s="839" t="s">
        <v>5331</v>
      </c>
      <c r="G948" s="825" t="s">
        <v>5338</v>
      </c>
      <c r="H948" s="825" t="s">
        <v>5339</v>
      </c>
      <c r="I948" s="831">
        <v>1636.0899658203125</v>
      </c>
      <c r="J948" s="831">
        <v>10</v>
      </c>
      <c r="K948" s="832">
        <v>16360.8701171875</v>
      </c>
    </row>
    <row r="949" spans="1:11" ht="14.45" customHeight="1" x14ac:dyDescent="0.2">
      <c r="A949" s="821" t="s">
        <v>594</v>
      </c>
      <c r="B949" s="822" t="s">
        <v>595</v>
      </c>
      <c r="C949" s="825" t="s">
        <v>619</v>
      </c>
      <c r="D949" s="839" t="s">
        <v>620</v>
      </c>
      <c r="E949" s="825" t="s">
        <v>5330</v>
      </c>
      <c r="F949" s="839" t="s">
        <v>5331</v>
      </c>
      <c r="G949" s="825" t="s">
        <v>5340</v>
      </c>
      <c r="H949" s="825" t="s">
        <v>5341</v>
      </c>
      <c r="I949" s="831">
        <v>7461.5498046875</v>
      </c>
      <c r="J949" s="831">
        <v>2</v>
      </c>
      <c r="K949" s="832">
        <v>14923.099609375</v>
      </c>
    </row>
    <row r="950" spans="1:11" ht="14.45" customHeight="1" x14ac:dyDescent="0.2">
      <c r="A950" s="821" t="s">
        <v>594</v>
      </c>
      <c r="B950" s="822" t="s">
        <v>595</v>
      </c>
      <c r="C950" s="825" t="s">
        <v>619</v>
      </c>
      <c r="D950" s="839" t="s">
        <v>620</v>
      </c>
      <c r="E950" s="825" t="s">
        <v>5330</v>
      </c>
      <c r="F950" s="839" t="s">
        <v>5331</v>
      </c>
      <c r="G950" s="825" t="s">
        <v>5342</v>
      </c>
      <c r="H950" s="825" t="s">
        <v>5343</v>
      </c>
      <c r="I950" s="831">
        <v>111.57444424099393</v>
      </c>
      <c r="J950" s="831">
        <v>362</v>
      </c>
      <c r="K950" s="832">
        <v>40391.18017578125</v>
      </c>
    </row>
    <row r="951" spans="1:11" ht="14.45" customHeight="1" x14ac:dyDescent="0.2">
      <c r="A951" s="821" t="s">
        <v>594</v>
      </c>
      <c r="B951" s="822" t="s">
        <v>595</v>
      </c>
      <c r="C951" s="825" t="s">
        <v>619</v>
      </c>
      <c r="D951" s="839" t="s">
        <v>620</v>
      </c>
      <c r="E951" s="825" t="s">
        <v>5330</v>
      </c>
      <c r="F951" s="839" t="s">
        <v>5331</v>
      </c>
      <c r="G951" s="825" t="s">
        <v>5344</v>
      </c>
      <c r="H951" s="825" t="s">
        <v>5345</v>
      </c>
      <c r="I951" s="831">
        <v>791.34002685546875</v>
      </c>
      <c r="J951" s="831">
        <v>12</v>
      </c>
      <c r="K951" s="832">
        <v>9496.080078125</v>
      </c>
    </row>
    <row r="952" spans="1:11" ht="14.45" customHeight="1" x14ac:dyDescent="0.2">
      <c r="A952" s="821" t="s">
        <v>594</v>
      </c>
      <c r="B952" s="822" t="s">
        <v>595</v>
      </c>
      <c r="C952" s="825" t="s">
        <v>619</v>
      </c>
      <c r="D952" s="839" t="s">
        <v>620</v>
      </c>
      <c r="E952" s="825" t="s">
        <v>5346</v>
      </c>
      <c r="F952" s="839" t="s">
        <v>5347</v>
      </c>
      <c r="G952" s="825" t="s">
        <v>5348</v>
      </c>
      <c r="H952" s="825" t="s">
        <v>5349</v>
      </c>
      <c r="I952" s="831">
        <v>2003.3399658203125</v>
      </c>
      <c r="J952" s="831">
        <v>4</v>
      </c>
      <c r="K952" s="832">
        <v>8013.33984375</v>
      </c>
    </row>
    <row r="953" spans="1:11" ht="14.45" customHeight="1" x14ac:dyDescent="0.2">
      <c r="A953" s="821" t="s">
        <v>594</v>
      </c>
      <c r="B953" s="822" t="s">
        <v>595</v>
      </c>
      <c r="C953" s="825" t="s">
        <v>625</v>
      </c>
      <c r="D953" s="839" t="s">
        <v>626</v>
      </c>
      <c r="E953" s="825" t="s">
        <v>3949</v>
      </c>
      <c r="F953" s="839" t="s">
        <v>3950</v>
      </c>
      <c r="G953" s="825" t="s">
        <v>5350</v>
      </c>
      <c r="H953" s="825" t="s">
        <v>5351</v>
      </c>
      <c r="I953" s="831">
        <v>78.650001525878906</v>
      </c>
      <c r="J953" s="831">
        <v>500</v>
      </c>
      <c r="K953" s="832">
        <v>39324.490234375</v>
      </c>
    </row>
    <row r="954" spans="1:11" ht="14.45" customHeight="1" x14ac:dyDescent="0.2">
      <c r="A954" s="821" t="s">
        <v>594</v>
      </c>
      <c r="B954" s="822" t="s">
        <v>595</v>
      </c>
      <c r="C954" s="825" t="s">
        <v>625</v>
      </c>
      <c r="D954" s="839" t="s">
        <v>626</v>
      </c>
      <c r="E954" s="825" t="s">
        <v>3949</v>
      </c>
      <c r="F954" s="839" t="s">
        <v>3950</v>
      </c>
      <c r="G954" s="825" t="s">
        <v>5352</v>
      </c>
      <c r="H954" s="825" t="s">
        <v>5353</v>
      </c>
      <c r="I954" s="831">
        <v>74.75</v>
      </c>
      <c r="J954" s="831">
        <v>400</v>
      </c>
      <c r="K954" s="832">
        <v>29900</v>
      </c>
    </row>
    <row r="955" spans="1:11" ht="14.45" customHeight="1" x14ac:dyDescent="0.2">
      <c r="A955" s="821" t="s">
        <v>594</v>
      </c>
      <c r="B955" s="822" t="s">
        <v>595</v>
      </c>
      <c r="C955" s="825" t="s">
        <v>625</v>
      </c>
      <c r="D955" s="839" t="s">
        <v>626</v>
      </c>
      <c r="E955" s="825" t="s">
        <v>3949</v>
      </c>
      <c r="F955" s="839" t="s">
        <v>3950</v>
      </c>
      <c r="G955" s="825" t="s">
        <v>3969</v>
      </c>
      <c r="H955" s="825" t="s">
        <v>3970</v>
      </c>
      <c r="I955" s="831">
        <v>0.4699999988079071</v>
      </c>
      <c r="J955" s="831">
        <v>200</v>
      </c>
      <c r="K955" s="832">
        <v>94</v>
      </c>
    </row>
    <row r="956" spans="1:11" ht="14.45" customHeight="1" x14ac:dyDescent="0.2">
      <c r="A956" s="821" t="s">
        <v>594</v>
      </c>
      <c r="B956" s="822" t="s">
        <v>595</v>
      </c>
      <c r="C956" s="825" t="s">
        <v>625</v>
      </c>
      <c r="D956" s="839" t="s">
        <v>626</v>
      </c>
      <c r="E956" s="825" t="s">
        <v>3949</v>
      </c>
      <c r="F956" s="839" t="s">
        <v>3950</v>
      </c>
      <c r="G956" s="825" t="s">
        <v>4380</v>
      </c>
      <c r="H956" s="825" t="s">
        <v>4381</v>
      </c>
      <c r="I956" s="831">
        <v>2.5399999618530273</v>
      </c>
      <c r="J956" s="831">
        <v>3920</v>
      </c>
      <c r="K956" s="832">
        <v>9956.8003234863281</v>
      </c>
    </row>
    <row r="957" spans="1:11" ht="14.45" customHeight="1" x14ac:dyDescent="0.2">
      <c r="A957" s="821" t="s">
        <v>594</v>
      </c>
      <c r="B957" s="822" t="s">
        <v>595</v>
      </c>
      <c r="C957" s="825" t="s">
        <v>625</v>
      </c>
      <c r="D957" s="839" t="s">
        <v>626</v>
      </c>
      <c r="E957" s="825" t="s">
        <v>3949</v>
      </c>
      <c r="F957" s="839" t="s">
        <v>3950</v>
      </c>
      <c r="G957" s="825" t="s">
        <v>4295</v>
      </c>
      <c r="H957" s="825" t="s">
        <v>4296</v>
      </c>
      <c r="I957" s="831">
        <v>2.880000114440918</v>
      </c>
      <c r="J957" s="831">
        <v>100</v>
      </c>
      <c r="K957" s="832">
        <v>288</v>
      </c>
    </row>
    <row r="958" spans="1:11" ht="14.45" customHeight="1" x14ac:dyDescent="0.2">
      <c r="A958" s="821" t="s">
        <v>594</v>
      </c>
      <c r="B958" s="822" t="s">
        <v>595</v>
      </c>
      <c r="C958" s="825" t="s">
        <v>625</v>
      </c>
      <c r="D958" s="839" t="s">
        <v>626</v>
      </c>
      <c r="E958" s="825" t="s">
        <v>3949</v>
      </c>
      <c r="F958" s="839" t="s">
        <v>3950</v>
      </c>
      <c r="G958" s="825" t="s">
        <v>5354</v>
      </c>
      <c r="H958" s="825" t="s">
        <v>5355</v>
      </c>
      <c r="I958" s="831">
        <v>599.1500244140625</v>
      </c>
      <c r="J958" s="831">
        <v>4</v>
      </c>
      <c r="K958" s="832">
        <v>2396.60009765625</v>
      </c>
    </row>
    <row r="959" spans="1:11" ht="14.45" customHeight="1" x14ac:dyDescent="0.2">
      <c r="A959" s="821" t="s">
        <v>594</v>
      </c>
      <c r="B959" s="822" t="s">
        <v>595</v>
      </c>
      <c r="C959" s="825" t="s">
        <v>625</v>
      </c>
      <c r="D959" s="839" t="s">
        <v>626</v>
      </c>
      <c r="E959" s="825" t="s">
        <v>3949</v>
      </c>
      <c r="F959" s="839" t="s">
        <v>3950</v>
      </c>
      <c r="G959" s="825" t="s">
        <v>4017</v>
      </c>
      <c r="H959" s="825" t="s">
        <v>4018</v>
      </c>
      <c r="I959" s="831">
        <v>13.792500138282776</v>
      </c>
      <c r="J959" s="831">
        <v>2000</v>
      </c>
      <c r="K959" s="832">
        <v>27582</v>
      </c>
    </row>
    <row r="960" spans="1:11" ht="14.45" customHeight="1" x14ac:dyDescent="0.2">
      <c r="A960" s="821" t="s">
        <v>594</v>
      </c>
      <c r="B960" s="822" t="s">
        <v>595</v>
      </c>
      <c r="C960" s="825" t="s">
        <v>625</v>
      </c>
      <c r="D960" s="839" t="s">
        <v>626</v>
      </c>
      <c r="E960" s="825" t="s">
        <v>3949</v>
      </c>
      <c r="F960" s="839" t="s">
        <v>3950</v>
      </c>
      <c r="G960" s="825" t="s">
        <v>4019</v>
      </c>
      <c r="H960" s="825" t="s">
        <v>4020</v>
      </c>
      <c r="I960" s="831">
        <v>228.44599914550781</v>
      </c>
      <c r="J960" s="831">
        <v>200</v>
      </c>
      <c r="K960" s="832">
        <v>45677.69970703125</v>
      </c>
    </row>
    <row r="961" spans="1:11" ht="14.45" customHeight="1" x14ac:dyDescent="0.2">
      <c r="A961" s="821" t="s">
        <v>594</v>
      </c>
      <c r="B961" s="822" t="s">
        <v>595</v>
      </c>
      <c r="C961" s="825" t="s">
        <v>625</v>
      </c>
      <c r="D961" s="839" t="s">
        <v>626</v>
      </c>
      <c r="E961" s="825" t="s">
        <v>3949</v>
      </c>
      <c r="F961" s="839" t="s">
        <v>3950</v>
      </c>
      <c r="G961" s="825" t="s">
        <v>5356</v>
      </c>
      <c r="H961" s="825" t="s">
        <v>5357</v>
      </c>
      <c r="I961" s="831">
        <v>41.400001525878906</v>
      </c>
      <c r="J961" s="831">
        <v>100</v>
      </c>
      <c r="K961" s="832">
        <v>4140</v>
      </c>
    </row>
    <row r="962" spans="1:11" ht="14.45" customHeight="1" x14ac:dyDescent="0.2">
      <c r="A962" s="821" t="s">
        <v>594</v>
      </c>
      <c r="B962" s="822" t="s">
        <v>595</v>
      </c>
      <c r="C962" s="825" t="s">
        <v>625</v>
      </c>
      <c r="D962" s="839" t="s">
        <v>626</v>
      </c>
      <c r="E962" s="825" t="s">
        <v>3949</v>
      </c>
      <c r="F962" s="839" t="s">
        <v>3950</v>
      </c>
      <c r="G962" s="825" t="s">
        <v>5358</v>
      </c>
      <c r="H962" s="825" t="s">
        <v>5359</v>
      </c>
      <c r="I962" s="831">
        <v>34.040000915527344</v>
      </c>
      <c r="J962" s="831">
        <v>50</v>
      </c>
      <c r="K962" s="832">
        <v>1702</v>
      </c>
    </row>
    <row r="963" spans="1:11" ht="14.45" customHeight="1" x14ac:dyDescent="0.2">
      <c r="A963" s="821" t="s">
        <v>594</v>
      </c>
      <c r="B963" s="822" t="s">
        <v>595</v>
      </c>
      <c r="C963" s="825" t="s">
        <v>625</v>
      </c>
      <c r="D963" s="839" t="s">
        <v>626</v>
      </c>
      <c r="E963" s="825" t="s">
        <v>3949</v>
      </c>
      <c r="F963" s="839" t="s">
        <v>3950</v>
      </c>
      <c r="G963" s="825" t="s">
        <v>4070</v>
      </c>
      <c r="H963" s="825" t="s">
        <v>4071</v>
      </c>
      <c r="I963" s="831">
        <v>0.74000000953674316</v>
      </c>
      <c r="J963" s="831">
        <v>1200</v>
      </c>
      <c r="K963" s="832">
        <v>904</v>
      </c>
    </row>
    <row r="964" spans="1:11" ht="14.45" customHeight="1" x14ac:dyDescent="0.2">
      <c r="A964" s="821" t="s">
        <v>594</v>
      </c>
      <c r="B964" s="822" t="s">
        <v>595</v>
      </c>
      <c r="C964" s="825" t="s">
        <v>625</v>
      </c>
      <c r="D964" s="839" t="s">
        <v>626</v>
      </c>
      <c r="E964" s="825" t="s">
        <v>4076</v>
      </c>
      <c r="F964" s="839" t="s">
        <v>4077</v>
      </c>
      <c r="G964" s="825" t="s">
        <v>4092</v>
      </c>
      <c r="H964" s="825" t="s">
        <v>4093</v>
      </c>
      <c r="I964" s="831">
        <v>4.3550000190734863</v>
      </c>
      <c r="J964" s="831">
        <v>900</v>
      </c>
      <c r="K964" s="832">
        <v>3919.6901245117188</v>
      </c>
    </row>
    <row r="965" spans="1:11" ht="14.45" customHeight="1" x14ac:dyDescent="0.2">
      <c r="A965" s="821" t="s">
        <v>594</v>
      </c>
      <c r="B965" s="822" t="s">
        <v>595</v>
      </c>
      <c r="C965" s="825" t="s">
        <v>625</v>
      </c>
      <c r="D965" s="839" t="s">
        <v>626</v>
      </c>
      <c r="E965" s="825" t="s">
        <v>4076</v>
      </c>
      <c r="F965" s="839" t="s">
        <v>4077</v>
      </c>
      <c r="G965" s="825" t="s">
        <v>5360</v>
      </c>
      <c r="H965" s="825" t="s">
        <v>5361</v>
      </c>
      <c r="I965" s="831">
        <v>1.2100000381469727</v>
      </c>
      <c r="J965" s="831">
        <v>5</v>
      </c>
      <c r="K965" s="832">
        <v>6.0500001907348633</v>
      </c>
    </row>
    <row r="966" spans="1:11" ht="14.45" customHeight="1" x14ac:dyDescent="0.2">
      <c r="A966" s="821" t="s">
        <v>594</v>
      </c>
      <c r="B966" s="822" t="s">
        <v>595</v>
      </c>
      <c r="C966" s="825" t="s">
        <v>625</v>
      </c>
      <c r="D966" s="839" t="s">
        <v>626</v>
      </c>
      <c r="E966" s="825" t="s">
        <v>4076</v>
      </c>
      <c r="F966" s="839" t="s">
        <v>4077</v>
      </c>
      <c r="G966" s="825" t="s">
        <v>5362</v>
      </c>
      <c r="H966" s="825" t="s">
        <v>5363</v>
      </c>
      <c r="I966" s="831">
        <v>1.2100000381469727</v>
      </c>
      <c r="J966" s="831">
        <v>5</v>
      </c>
      <c r="K966" s="832">
        <v>6.0500001907348633</v>
      </c>
    </row>
    <row r="967" spans="1:11" ht="14.45" customHeight="1" x14ac:dyDescent="0.2">
      <c r="A967" s="821" t="s">
        <v>594</v>
      </c>
      <c r="B967" s="822" t="s">
        <v>595</v>
      </c>
      <c r="C967" s="825" t="s">
        <v>625</v>
      </c>
      <c r="D967" s="839" t="s">
        <v>626</v>
      </c>
      <c r="E967" s="825" t="s">
        <v>4076</v>
      </c>
      <c r="F967" s="839" t="s">
        <v>4077</v>
      </c>
      <c r="G967" s="825" t="s">
        <v>4126</v>
      </c>
      <c r="H967" s="825" t="s">
        <v>4127</v>
      </c>
      <c r="I967" s="831">
        <v>7.8650000095367432</v>
      </c>
      <c r="J967" s="831">
        <v>1600</v>
      </c>
      <c r="K967" s="832">
        <v>12584</v>
      </c>
    </row>
    <row r="968" spans="1:11" ht="14.45" customHeight="1" x14ac:dyDescent="0.2">
      <c r="A968" s="821" t="s">
        <v>594</v>
      </c>
      <c r="B968" s="822" t="s">
        <v>595</v>
      </c>
      <c r="C968" s="825" t="s">
        <v>625</v>
      </c>
      <c r="D968" s="839" t="s">
        <v>626</v>
      </c>
      <c r="E968" s="825" t="s">
        <v>4076</v>
      </c>
      <c r="F968" s="839" t="s">
        <v>4077</v>
      </c>
      <c r="G968" s="825" t="s">
        <v>4149</v>
      </c>
      <c r="H968" s="825" t="s">
        <v>4150</v>
      </c>
      <c r="I968" s="831">
        <v>1.5</v>
      </c>
      <c r="J968" s="831">
        <v>200</v>
      </c>
      <c r="K968" s="832">
        <v>300</v>
      </c>
    </row>
    <row r="969" spans="1:11" ht="14.45" customHeight="1" x14ac:dyDescent="0.2">
      <c r="A969" s="821" t="s">
        <v>594</v>
      </c>
      <c r="B969" s="822" t="s">
        <v>595</v>
      </c>
      <c r="C969" s="825" t="s">
        <v>625</v>
      </c>
      <c r="D969" s="839" t="s">
        <v>626</v>
      </c>
      <c r="E969" s="825" t="s">
        <v>4076</v>
      </c>
      <c r="F969" s="839" t="s">
        <v>4077</v>
      </c>
      <c r="G969" s="825" t="s">
        <v>5364</v>
      </c>
      <c r="H969" s="825" t="s">
        <v>5365</v>
      </c>
      <c r="I969" s="831">
        <v>724.78997802734375</v>
      </c>
      <c r="J969" s="831">
        <v>10</v>
      </c>
      <c r="K969" s="832">
        <v>7247.8998413085938</v>
      </c>
    </row>
    <row r="970" spans="1:11" ht="14.45" customHeight="1" x14ac:dyDescent="0.2">
      <c r="A970" s="821" t="s">
        <v>594</v>
      </c>
      <c r="B970" s="822" t="s">
        <v>595</v>
      </c>
      <c r="C970" s="825" t="s">
        <v>625</v>
      </c>
      <c r="D970" s="839" t="s">
        <v>626</v>
      </c>
      <c r="E970" s="825" t="s">
        <v>4254</v>
      </c>
      <c r="F970" s="839" t="s">
        <v>4255</v>
      </c>
      <c r="G970" s="825" t="s">
        <v>4260</v>
      </c>
      <c r="H970" s="825" t="s">
        <v>4261</v>
      </c>
      <c r="I970" s="831">
        <v>0.71500000357627869</v>
      </c>
      <c r="J970" s="831">
        <v>2000</v>
      </c>
      <c r="K970" s="832">
        <v>1430</v>
      </c>
    </row>
    <row r="971" spans="1:11" ht="14.45" customHeight="1" x14ac:dyDescent="0.2">
      <c r="A971" s="821" t="s">
        <v>594</v>
      </c>
      <c r="B971" s="822" t="s">
        <v>595</v>
      </c>
      <c r="C971" s="825" t="s">
        <v>625</v>
      </c>
      <c r="D971" s="839" t="s">
        <v>626</v>
      </c>
      <c r="E971" s="825" t="s">
        <v>4254</v>
      </c>
      <c r="F971" s="839" t="s">
        <v>4255</v>
      </c>
      <c r="G971" s="825" t="s">
        <v>4262</v>
      </c>
      <c r="H971" s="825" t="s">
        <v>4263</v>
      </c>
      <c r="I971" s="831">
        <v>0.77999997138977051</v>
      </c>
      <c r="J971" s="831">
        <v>400</v>
      </c>
      <c r="K971" s="832">
        <v>312</v>
      </c>
    </row>
    <row r="972" spans="1:11" ht="14.45" customHeight="1" x14ac:dyDescent="0.2">
      <c r="A972" s="821" t="s">
        <v>594</v>
      </c>
      <c r="B972" s="822" t="s">
        <v>595</v>
      </c>
      <c r="C972" s="825" t="s">
        <v>625</v>
      </c>
      <c r="D972" s="839" t="s">
        <v>626</v>
      </c>
      <c r="E972" s="825" t="s">
        <v>5366</v>
      </c>
      <c r="F972" s="839" t="s">
        <v>5367</v>
      </c>
      <c r="G972" s="825" t="s">
        <v>5368</v>
      </c>
      <c r="H972" s="825" t="s">
        <v>5369</v>
      </c>
      <c r="I972" s="831">
        <v>93.150001525878906</v>
      </c>
      <c r="J972" s="831">
        <v>300</v>
      </c>
      <c r="K972" s="832">
        <v>27945</v>
      </c>
    </row>
    <row r="973" spans="1:11" ht="14.45" customHeight="1" x14ac:dyDescent="0.2">
      <c r="A973" s="821" t="s">
        <v>594</v>
      </c>
      <c r="B973" s="822" t="s">
        <v>595</v>
      </c>
      <c r="C973" s="825" t="s">
        <v>625</v>
      </c>
      <c r="D973" s="839" t="s">
        <v>626</v>
      </c>
      <c r="E973" s="825" t="s">
        <v>5366</v>
      </c>
      <c r="F973" s="839" t="s">
        <v>5367</v>
      </c>
      <c r="G973" s="825" t="s">
        <v>5370</v>
      </c>
      <c r="H973" s="825" t="s">
        <v>5371</v>
      </c>
      <c r="I973" s="831">
        <v>1480</v>
      </c>
      <c r="J973" s="831">
        <v>20</v>
      </c>
      <c r="K973" s="832">
        <v>29600</v>
      </c>
    </row>
    <row r="974" spans="1:11" ht="14.45" customHeight="1" x14ac:dyDescent="0.2">
      <c r="A974" s="821" t="s">
        <v>594</v>
      </c>
      <c r="B974" s="822" t="s">
        <v>595</v>
      </c>
      <c r="C974" s="825" t="s">
        <v>625</v>
      </c>
      <c r="D974" s="839" t="s">
        <v>626</v>
      </c>
      <c r="E974" s="825" t="s">
        <v>5366</v>
      </c>
      <c r="F974" s="839" t="s">
        <v>5367</v>
      </c>
      <c r="G974" s="825" t="s">
        <v>5372</v>
      </c>
      <c r="H974" s="825" t="s">
        <v>5373</v>
      </c>
      <c r="I974" s="831">
        <v>1480</v>
      </c>
      <c r="J974" s="831">
        <v>20</v>
      </c>
      <c r="K974" s="832">
        <v>29600</v>
      </c>
    </row>
    <row r="975" spans="1:11" ht="14.45" customHeight="1" x14ac:dyDescent="0.2">
      <c r="A975" s="821" t="s">
        <v>594</v>
      </c>
      <c r="B975" s="822" t="s">
        <v>595</v>
      </c>
      <c r="C975" s="825" t="s">
        <v>625</v>
      </c>
      <c r="D975" s="839" t="s">
        <v>626</v>
      </c>
      <c r="E975" s="825" t="s">
        <v>5366</v>
      </c>
      <c r="F975" s="839" t="s">
        <v>5367</v>
      </c>
      <c r="G975" s="825" t="s">
        <v>5374</v>
      </c>
      <c r="H975" s="825" t="s">
        <v>5375</v>
      </c>
      <c r="I975" s="831">
        <v>1480</v>
      </c>
      <c r="J975" s="831">
        <v>20</v>
      </c>
      <c r="K975" s="832">
        <v>29600</v>
      </c>
    </row>
    <row r="976" spans="1:11" ht="14.45" customHeight="1" x14ac:dyDescent="0.2">
      <c r="A976" s="821" t="s">
        <v>594</v>
      </c>
      <c r="B976" s="822" t="s">
        <v>595</v>
      </c>
      <c r="C976" s="825" t="s">
        <v>625</v>
      </c>
      <c r="D976" s="839" t="s">
        <v>626</v>
      </c>
      <c r="E976" s="825" t="s">
        <v>5366</v>
      </c>
      <c r="F976" s="839" t="s">
        <v>5367</v>
      </c>
      <c r="G976" s="825" t="s">
        <v>5376</v>
      </c>
      <c r="H976" s="825" t="s">
        <v>5377</v>
      </c>
      <c r="I976" s="831">
        <v>968</v>
      </c>
      <c r="J976" s="831">
        <v>20</v>
      </c>
      <c r="K976" s="832">
        <v>19360</v>
      </c>
    </row>
    <row r="977" spans="1:11" ht="14.45" customHeight="1" x14ac:dyDescent="0.2">
      <c r="A977" s="821" t="s">
        <v>594</v>
      </c>
      <c r="B977" s="822" t="s">
        <v>595</v>
      </c>
      <c r="C977" s="825" t="s">
        <v>625</v>
      </c>
      <c r="D977" s="839" t="s">
        <v>626</v>
      </c>
      <c r="E977" s="825" t="s">
        <v>5366</v>
      </c>
      <c r="F977" s="839" t="s">
        <v>5367</v>
      </c>
      <c r="G977" s="825" t="s">
        <v>5378</v>
      </c>
      <c r="H977" s="825" t="s">
        <v>5379</v>
      </c>
      <c r="I977" s="831">
        <v>1550</v>
      </c>
      <c r="J977" s="831">
        <v>40</v>
      </c>
      <c r="K977" s="832">
        <v>61999.900390625</v>
      </c>
    </row>
    <row r="978" spans="1:11" ht="14.45" customHeight="1" x14ac:dyDescent="0.2">
      <c r="A978" s="821" t="s">
        <v>594</v>
      </c>
      <c r="B978" s="822" t="s">
        <v>595</v>
      </c>
      <c r="C978" s="825" t="s">
        <v>625</v>
      </c>
      <c r="D978" s="839" t="s">
        <v>626</v>
      </c>
      <c r="E978" s="825" t="s">
        <v>5366</v>
      </c>
      <c r="F978" s="839" t="s">
        <v>5367</v>
      </c>
      <c r="G978" s="825" t="s">
        <v>5380</v>
      </c>
      <c r="H978" s="825" t="s">
        <v>5381</v>
      </c>
      <c r="I978" s="831">
        <v>2377.64990234375</v>
      </c>
      <c r="J978" s="831">
        <v>110</v>
      </c>
      <c r="K978" s="832">
        <v>261541.5</v>
      </c>
    </row>
    <row r="979" spans="1:11" ht="14.45" customHeight="1" x14ac:dyDescent="0.2">
      <c r="A979" s="821" t="s">
        <v>594</v>
      </c>
      <c r="B979" s="822" t="s">
        <v>595</v>
      </c>
      <c r="C979" s="825" t="s">
        <v>625</v>
      </c>
      <c r="D979" s="839" t="s">
        <v>626</v>
      </c>
      <c r="E979" s="825" t="s">
        <v>5366</v>
      </c>
      <c r="F979" s="839" t="s">
        <v>5367</v>
      </c>
      <c r="G979" s="825" t="s">
        <v>5382</v>
      </c>
      <c r="H979" s="825" t="s">
        <v>5383</v>
      </c>
      <c r="I979" s="831">
        <v>2250.4539550781251</v>
      </c>
      <c r="J979" s="831">
        <v>90</v>
      </c>
      <c r="K979" s="832">
        <v>202540.9296875</v>
      </c>
    </row>
    <row r="980" spans="1:11" ht="14.45" customHeight="1" x14ac:dyDescent="0.2">
      <c r="A980" s="821" t="s">
        <v>594</v>
      </c>
      <c r="B980" s="822" t="s">
        <v>595</v>
      </c>
      <c r="C980" s="825" t="s">
        <v>625</v>
      </c>
      <c r="D980" s="839" t="s">
        <v>626</v>
      </c>
      <c r="E980" s="825" t="s">
        <v>5366</v>
      </c>
      <c r="F980" s="839" t="s">
        <v>5367</v>
      </c>
      <c r="G980" s="825" t="s">
        <v>5384</v>
      </c>
      <c r="H980" s="825" t="s">
        <v>5385</v>
      </c>
      <c r="I980" s="831">
        <v>3782.889892578125</v>
      </c>
      <c r="J980" s="831">
        <v>20</v>
      </c>
      <c r="K980" s="832">
        <v>75657.80859375</v>
      </c>
    </row>
    <row r="981" spans="1:11" ht="14.45" customHeight="1" x14ac:dyDescent="0.2">
      <c r="A981" s="821" t="s">
        <v>594</v>
      </c>
      <c r="B981" s="822" t="s">
        <v>595</v>
      </c>
      <c r="C981" s="825" t="s">
        <v>625</v>
      </c>
      <c r="D981" s="839" t="s">
        <v>626</v>
      </c>
      <c r="E981" s="825" t="s">
        <v>5366</v>
      </c>
      <c r="F981" s="839" t="s">
        <v>5367</v>
      </c>
      <c r="G981" s="825" t="s">
        <v>5386</v>
      </c>
      <c r="H981" s="825" t="s">
        <v>5387</v>
      </c>
      <c r="I981" s="831">
        <v>3519</v>
      </c>
      <c r="J981" s="831">
        <v>10</v>
      </c>
      <c r="K981" s="832">
        <v>35190</v>
      </c>
    </row>
    <row r="982" spans="1:11" ht="14.45" customHeight="1" x14ac:dyDescent="0.2">
      <c r="A982" s="821" t="s">
        <v>594</v>
      </c>
      <c r="B982" s="822" t="s">
        <v>595</v>
      </c>
      <c r="C982" s="825" t="s">
        <v>625</v>
      </c>
      <c r="D982" s="839" t="s">
        <v>626</v>
      </c>
      <c r="E982" s="825" t="s">
        <v>5366</v>
      </c>
      <c r="F982" s="839" t="s">
        <v>5367</v>
      </c>
      <c r="G982" s="825" t="s">
        <v>5388</v>
      </c>
      <c r="H982" s="825" t="s">
        <v>5389</v>
      </c>
      <c r="I982" s="831">
        <v>2377.64990234375</v>
      </c>
      <c r="J982" s="831">
        <v>85</v>
      </c>
      <c r="K982" s="832">
        <v>202100.25</v>
      </c>
    </row>
    <row r="983" spans="1:11" ht="14.45" customHeight="1" x14ac:dyDescent="0.2">
      <c r="A983" s="821" t="s">
        <v>594</v>
      </c>
      <c r="B983" s="822" t="s">
        <v>595</v>
      </c>
      <c r="C983" s="825" t="s">
        <v>625</v>
      </c>
      <c r="D983" s="839" t="s">
        <v>626</v>
      </c>
      <c r="E983" s="825" t="s">
        <v>5366</v>
      </c>
      <c r="F983" s="839" t="s">
        <v>5367</v>
      </c>
      <c r="G983" s="825" t="s">
        <v>5390</v>
      </c>
      <c r="H983" s="825" t="s">
        <v>5391</v>
      </c>
      <c r="I983" s="831">
        <v>5526.0498046875</v>
      </c>
      <c r="J983" s="831">
        <v>10</v>
      </c>
      <c r="K983" s="832">
        <v>55260.5</v>
      </c>
    </row>
    <row r="984" spans="1:11" ht="14.45" customHeight="1" x14ac:dyDescent="0.2">
      <c r="A984" s="821" t="s">
        <v>594</v>
      </c>
      <c r="B984" s="822" t="s">
        <v>595</v>
      </c>
      <c r="C984" s="825" t="s">
        <v>625</v>
      </c>
      <c r="D984" s="839" t="s">
        <v>626</v>
      </c>
      <c r="E984" s="825" t="s">
        <v>5366</v>
      </c>
      <c r="F984" s="839" t="s">
        <v>5367</v>
      </c>
      <c r="G984" s="825" t="s">
        <v>5392</v>
      </c>
      <c r="H984" s="825" t="s">
        <v>5393</v>
      </c>
      <c r="I984" s="831">
        <v>4999.0498046875</v>
      </c>
      <c r="J984" s="831">
        <v>15</v>
      </c>
      <c r="K984" s="832">
        <v>74985.75</v>
      </c>
    </row>
    <row r="985" spans="1:11" ht="14.45" customHeight="1" x14ac:dyDescent="0.2">
      <c r="A985" s="821" t="s">
        <v>594</v>
      </c>
      <c r="B985" s="822" t="s">
        <v>595</v>
      </c>
      <c r="C985" s="825" t="s">
        <v>625</v>
      </c>
      <c r="D985" s="839" t="s">
        <v>626</v>
      </c>
      <c r="E985" s="825" t="s">
        <v>5366</v>
      </c>
      <c r="F985" s="839" t="s">
        <v>5367</v>
      </c>
      <c r="G985" s="825" t="s">
        <v>5394</v>
      </c>
      <c r="H985" s="825" t="s">
        <v>5395</v>
      </c>
      <c r="I985" s="831">
        <v>6071</v>
      </c>
      <c r="J985" s="831">
        <v>5</v>
      </c>
      <c r="K985" s="832">
        <v>30355</v>
      </c>
    </row>
    <row r="986" spans="1:11" ht="14.45" customHeight="1" x14ac:dyDescent="0.2">
      <c r="A986" s="821" t="s">
        <v>594</v>
      </c>
      <c r="B986" s="822" t="s">
        <v>595</v>
      </c>
      <c r="C986" s="825" t="s">
        <v>625</v>
      </c>
      <c r="D986" s="839" t="s">
        <v>626</v>
      </c>
      <c r="E986" s="825" t="s">
        <v>5366</v>
      </c>
      <c r="F986" s="839" t="s">
        <v>5367</v>
      </c>
      <c r="G986" s="825" t="s">
        <v>5396</v>
      </c>
      <c r="H986" s="825" t="s">
        <v>5397</v>
      </c>
      <c r="I986" s="831">
        <v>4855.3298828124998</v>
      </c>
      <c r="J986" s="831">
        <v>20</v>
      </c>
      <c r="K986" s="832">
        <v>97106.5390625</v>
      </c>
    </row>
    <row r="987" spans="1:11" ht="14.45" customHeight="1" x14ac:dyDescent="0.2">
      <c r="A987" s="821" t="s">
        <v>594</v>
      </c>
      <c r="B987" s="822" t="s">
        <v>595</v>
      </c>
      <c r="C987" s="825" t="s">
        <v>625</v>
      </c>
      <c r="D987" s="839" t="s">
        <v>626</v>
      </c>
      <c r="E987" s="825" t="s">
        <v>5366</v>
      </c>
      <c r="F987" s="839" t="s">
        <v>5367</v>
      </c>
      <c r="G987" s="825" t="s">
        <v>5398</v>
      </c>
      <c r="H987" s="825" t="s">
        <v>5399</v>
      </c>
      <c r="I987" s="831">
        <v>4882.89990234375</v>
      </c>
      <c r="J987" s="831">
        <v>5</v>
      </c>
      <c r="K987" s="832">
        <v>24414.5</v>
      </c>
    </row>
    <row r="988" spans="1:11" ht="14.45" customHeight="1" x14ac:dyDescent="0.2">
      <c r="A988" s="821" t="s">
        <v>594</v>
      </c>
      <c r="B988" s="822" t="s">
        <v>595</v>
      </c>
      <c r="C988" s="825" t="s">
        <v>625</v>
      </c>
      <c r="D988" s="839" t="s">
        <v>626</v>
      </c>
      <c r="E988" s="825" t="s">
        <v>5366</v>
      </c>
      <c r="F988" s="839" t="s">
        <v>5367</v>
      </c>
      <c r="G988" s="825" t="s">
        <v>5400</v>
      </c>
      <c r="H988" s="825" t="s">
        <v>5401</v>
      </c>
      <c r="I988" s="831">
        <v>479.70001220703125</v>
      </c>
      <c r="J988" s="831">
        <v>270</v>
      </c>
      <c r="K988" s="832">
        <v>129518.8828125</v>
      </c>
    </row>
    <row r="989" spans="1:11" ht="14.45" customHeight="1" x14ac:dyDescent="0.2">
      <c r="A989" s="821" t="s">
        <v>594</v>
      </c>
      <c r="B989" s="822" t="s">
        <v>595</v>
      </c>
      <c r="C989" s="825" t="s">
        <v>625</v>
      </c>
      <c r="D989" s="839" t="s">
        <v>626</v>
      </c>
      <c r="E989" s="825" t="s">
        <v>5366</v>
      </c>
      <c r="F989" s="839" t="s">
        <v>5367</v>
      </c>
      <c r="G989" s="825" t="s">
        <v>5402</v>
      </c>
      <c r="H989" s="825" t="s">
        <v>5403</v>
      </c>
      <c r="I989" s="831">
        <v>404.23001098632813</v>
      </c>
      <c r="J989" s="831">
        <v>60</v>
      </c>
      <c r="K989" s="832">
        <v>24253.5</v>
      </c>
    </row>
    <row r="990" spans="1:11" ht="14.45" customHeight="1" x14ac:dyDescent="0.2">
      <c r="A990" s="821" t="s">
        <v>5404</v>
      </c>
      <c r="B990" s="822" t="s">
        <v>5405</v>
      </c>
      <c r="C990" s="825" t="s">
        <v>5406</v>
      </c>
      <c r="D990" s="839" t="s">
        <v>5407</v>
      </c>
      <c r="E990" s="825" t="s">
        <v>3949</v>
      </c>
      <c r="F990" s="839" t="s">
        <v>3950</v>
      </c>
      <c r="G990" s="825" t="s">
        <v>3971</v>
      </c>
      <c r="H990" s="825" t="s">
        <v>3972</v>
      </c>
      <c r="I990" s="831">
        <v>1.1699999570846558</v>
      </c>
      <c r="J990" s="831">
        <v>2</v>
      </c>
      <c r="K990" s="832">
        <v>2.3399999141693115</v>
      </c>
    </row>
    <row r="991" spans="1:11" ht="14.45" customHeight="1" x14ac:dyDescent="0.2">
      <c r="A991" s="821" t="s">
        <v>5404</v>
      </c>
      <c r="B991" s="822" t="s">
        <v>5405</v>
      </c>
      <c r="C991" s="825" t="s">
        <v>5406</v>
      </c>
      <c r="D991" s="839" t="s">
        <v>5407</v>
      </c>
      <c r="E991" s="825" t="s">
        <v>3949</v>
      </c>
      <c r="F991" s="839" t="s">
        <v>3950</v>
      </c>
      <c r="G991" s="825" t="s">
        <v>5408</v>
      </c>
      <c r="H991" s="825" t="s">
        <v>5409</v>
      </c>
      <c r="I991" s="831">
        <v>10.119999885559082</v>
      </c>
      <c r="J991" s="831">
        <v>1</v>
      </c>
      <c r="K991" s="832">
        <v>10.119999885559082</v>
      </c>
    </row>
    <row r="992" spans="1:11" ht="14.45" customHeight="1" x14ac:dyDescent="0.2">
      <c r="A992" s="821" t="s">
        <v>5404</v>
      </c>
      <c r="B992" s="822" t="s">
        <v>5405</v>
      </c>
      <c r="C992" s="825" t="s">
        <v>5406</v>
      </c>
      <c r="D992" s="839" t="s">
        <v>5407</v>
      </c>
      <c r="E992" s="825" t="s">
        <v>3949</v>
      </c>
      <c r="F992" s="839" t="s">
        <v>3950</v>
      </c>
      <c r="G992" s="825" t="s">
        <v>5410</v>
      </c>
      <c r="H992" s="825" t="s">
        <v>5411</v>
      </c>
      <c r="I992" s="831">
        <v>13.020000457763672</v>
      </c>
      <c r="J992" s="831">
        <v>1</v>
      </c>
      <c r="K992" s="832">
        <v>13.020000457763672</v>
      </c>
    </row>
    <row r="993" spans="1:11" ht="14.45" customHeight="1" x14ac:dyDescent="0.2">
      <c r="A993" s="821" t="s">
        <v>5404</v>
      </c>
      <c r="B993" s="822" t="s">
        <v>5405</v>
      </c>
      <c r="C993" s="825" t="s">
        <v>5406</v>
      </c>
      <c r="D993" s="839" t="s">
        <v>5407</v>
      </c>
      <c r="E993" s="825" t="s">
        <v>3949</v>
      </c>
      <c r="F993" s="839" t="s">
        <v>3950</v>
      </c>
      <c r="G993" s="825" t="s">
        <v>4023</v>
      </c>
      <c r="H993" s="825" t="s">
        <v>4024</v>
      </c>
      <c r="I993" s="831">
        <v>0.85000002384185791</v>
      </c>
      <c r="J993" s="831">
        <v>5</v>
      </c>
      <c r="K993" s="832">
        <v>4.25</v>
      </c>
    </row>
    <row r="994" spans="1:11" ht="14.45" customHeight="1" x14ac:dyDescent="0.2">
      <c r="A994" s="821" t="s">
        <v>5404</v>
      </c>
      <c r="B994" s="822" t="s">
        <v>5405</v>
      </c>
      <c r="C994" s="825" t="s">
        <v>5406</v>
      </c>
      <c r="D994" s="839" t="s">
        <v>5407</v>
      </c>
      <c r="E994" s="825" t="s">
        <v>3949</v>
      </c>
      <c r="F994" s="839" t="s">
        <v>3950</v>
      </c>
      <c r="G994" s="825" t="s">
        <v>5412</v>
      </c>
      <c r="H994" s="825" t="s">
        <v>5413</v>
      </c>
      <c r="I994" s="831">
        <v>15.020000457763672</v>
      </c>
      <c r="J994" s="831">
        <v>24</v>
      </c>
      <c r="K994" s="832">
        <v>360.48001098632813</v>
      </c>
    </row>
    <row r="995" spans="1:11" ht="14.45" customHeight="1" x14ac:dyDescent="0.2">
      <c r="A995" s="821" t="s">
        <v>5404</v>
      </c>
      <c r="B995" s="822" t="s">
        <v>5405</v>
      </c>
      <c r="C995" s="825" t="s">
        <v>5406</v>
      </c>
      <c r="D995" s="839" t="s">
        <v>5407</v>
      </c>
      <c r="E995" s="825" t="s">
        <v>3949</v>
      </c>
      <c r="F995" s="839" t="s">
        <v>3950</v>
      </c>
      <c r="G995" s="825" t="s">
        <v>4035</v>
      </c>
      <c r="H995" s="825" t="s">
        <v>4036</v>
      </c>
      <c r="I995" s="831">
        <v>0.37999999523162842</v>
      </c>
      <c r="J995" s="831">
        <v>25</v>
      </c>
      <c r="K995" s="832">
        <v>9.5</v>
      </c>
    </row>
    <row r="996" spans="1:11" ht="14.45" customHeight="1" x14ac:dyDescent="0.2">
      <c r="A996" s="821" t="s">
        <v>5404</v>
      </c>
      <c r="B996" s="822" t="s">
        <v>5405</v>
      </c>
      <c r="C996" s="825" t="s">
        <v>5406</v>
      </c>
      <c r="D996" s="839" t="s">
        <v>5407</v>
      </c>
      <c r="E996" s="825" t="s">
        <v>3949</v>
      </c>
      <c r="F996" s="839" t="s">
        <v>3950</v>
      </c>
      <c r="G996" s="825" t="s">
        <v>4426</v>
      </c>
      <c r="H996" s="825" t="s">
        <v>4427</v>
      </c>
      <c r="I996" s="831">
        <v>7.0900001525878906</v>
      </c>
      <c r="J996" s="831">
        <v>2</v>
      </c>
      <c r="K996" s="832">
        <v>14.180000305175781</v>
      </c>
    </row>
    <row r="997" spans="1:11" ht="14.45" customHeight="1" x14ac:dyDescent="0.2">
      <c r="A997" s="821" t="s">
        <v>5404</v>
      </c>
      <c r="B997" s="822" t="s">
        <v>5405</v>
      </c>
      <c r="C997" s="825" t="s">
        <v>5406</v>
      </c>
      <c r="D997" s="839" t="s">
        <v>5407</v>
      </c>
      <c r="E997" s="825" t="s">
        <v>3949</v>
      </c>
      <c r="F997" s="839" t="s">
        <v>3950</v>
      </c>
      <c r="G997" s="825" t="s">
        <v>4428</v>
      </c>
      <c r="H997" s="825" t="s">
        <v>4429</v>
      </c>
      <c r="I997" s="831">
        <v>8.3400001525878906</v>
      </c>
      <c r="J997" s="831">
        <v>2</v>
      </c>
      <c r="K997" s="832">
        <v>16.680000305175781</v>
      </c>
    </row>
    <row r="998" spans="1:11" ht="14.45" customHeight="1" x14ac:dyDescent="0.2">
      <c r="A998" s="821" t="s">
        <v>5404</v>
      </c>
      <c r="B998" s="822" t="s">
        <v>5405</v>
      </c>
      <c r="C998" s="825" t="s">
        <v>5406</v>
      </c>
      <c r="D998" s="839" t="s">
        <v>5407</v>
      </c>
      <c r="E998" s="825" t="s">
        <v>3949</v>
      </c>
      <c r="F998" s="839" t="s">
        <v>3950</v>
      </c>
      <c r="G998" s="825" t="s">
        <v>4430</v>
      </c>
      <c r="H998" s="825" t="s">
        <v>4431</v>
      </c>
      <c r="I998" s="831">
        <v>9.5900001525878906</v>
      </c>
      <c r="J998" s="831">
        <v>1</v>
      </c>
      <c r="K998" s="832">
        <v>9.5900001525878906</v>
      </c>
    </row>
    <row r="999" spans="1:11" ht="14.45" customHeight="1" x14ac:dyDescent="0.2">
      <c r="A999" s="821" t="s">
        <v>5404</v>
      </c>
      <c r="B999" s="822" t="s">
        <v>5405</v>
      </c>
      <c r="C999" s="825" t="s">
        <v>5406</v>
      </c>
      <c r="D999" s="839" t="s">
        <v>5407</v>
      </c>
      <c r="E999" s="825" t="s">
        <v>3949</v>
      </c>
      <c r="F999" s="839" t="s">
        <v>3950</v>
      </c>
      <c r="G999" s="825" t="s">
        <v>5414</v>
      </c>
      <c r="H999" s="825" t="s">
        <v>5415</v>
      </c>
      <c r="I999" s="831">
        <v>19.969999313354492</v>
      </c>
      <c r="J999" s="831">
        <v>1</v>
      </c>
      <c r="K999" s="832">
        <v>19.969999313354492</v>
      </c>
    </row>
    <row r="1000" spans="1:11" ht="14.45" customHeight="1" x14ac:dyDescent="0.2">
      <c r="A1000" s="821" t="s">
        <v>5404</v>
      </c>
      <c r="B1000" s="822" t="s">
        <v>5405</v>
      </c>
      <c r="C1000" s="825" t="s">
        <v>5406</v>
      </c>
      <c r="D1000" s="839" t="s">
        <v>5407</v>
      </c>
      <c r="E1000" s="825" t="s">
        <v>3949</v>
      </c>
      <c r="F1000" s="839" t="s">
        <v>3950</v>
      </c>
      <c r="G1000" s="825" t="s">
        <v>5416</v>
      </c>
      <c r="H1000" s="825" t="s">
        <v>5417</v>
      </c>
      <c r="I1000" s="831">
        <v>25.25</v>
      </c>
      <c r="J1000" s="831">
        <v>1</v>
      </c>
      <c r="K1000" s="832">
        <v>25.25</v>
      </c>
    </row>
    <row r="1001" spans="1:11" ht="14.45" customHeight="1" x14ac:dyDescent="0.2">
      <c r="A1001" s="821" t="s">
        <v>5404</v>
      </c>
      <c r="B1001" s="822" t="s">
        <v>5405</v>
      </c>
      <c r="C1001" s="825" t="s">
        <v>5406</v>
      </c>
      <c r="D1001" s="839" t="s">
        <v>5407</v>
      </c>
      <c r="E1001" s="825" t="s">
        <v>3949</v>
      </c>
      <c r="F1001" s="839" t="s">
        <v>3950</v>
      </c>
      <c r="G1001" s="825" t="s">
        <v>5418</v>
      </c>
      <c r="H1001" s="825" t="s">
        <v>5419</v>
      </c>
      <c r="I1001" s="831">
        <v>10.350000381469727</v>
      </c>
      <c r="J1001" s="831">
        <v>1</v>
      </c>
      <c r="K1001" s="832">
        <v>10.350000381469727</v>
      </c>
    </row>
    <row r="1002" spans="1:11" ht="14.45" customHeight="1" thickBot="1" x14ac:dyDescent="0.25">
      <c r="A1002" s="813" t="s">
        <v>5404</v>
      </c>
      <c r="B1002" s="814" t="s">
        <v>5405</v>
      </c>
      <c r="C1002" s="817" t="s">
        <v>5406</v>
      </c>
      <c r="D1002" s="840" t="s">
        <v>5407</v>
      </c>
      <c r="E1002" s="817" t="s">
        <v>4254</v>
      </c>
      <c r="F1002" s="840" t="s">
        <v>4255</v>
      </c>
      <c r="G1002" s="817" t="s">
        <v>5420</v>
      </c>
      <c r="H1002" s="817" t="s">
        <v>5421</v>
      </c>
      <c r="I1002" s="833">
        <v>7.0199999809265137</v>
      </c>
      <c r="J1002" s="833">
        <v>2</v>
      </c>
      <c r="K1002" s="834">
        <v>14.039999961853027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8B900BE-9477-48EB-ABED-4F239E37852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89.227272727272734</v>
      </c>
      <c r="D6" s="491"/>
      <c r="E6" s="491"/>
      <c r="F6" s="490"/>
      <c r="G6" s="492">
        <f ca="1">SUM(Tabulka[05 h_vram])/2</f>
        <v>142071.51999999999</v>
      </c>
      <c r="H6" s="491">
        <f ca="1">SUM(Tabulka[06 h_naduv])/2</f>
        <v>11705.630000000001</v>
      </c>
      <c r="I6" s="491">
        <f ca="1">SUM(Tabulka[07 h_nadzk])/2</f>
        <v>3058.3700000000003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1862375</v>
      </c>
      <c r="N6" s="491">
        <f ca="1">SUM(Tabulka[12 m_oc])/2</f>
        <v>1862375</v>
      </c>
      <c r="O6" s="490">
        <f ca="1">SUM(Tabulka[13 m_sk])/2</f>
        <v>69753238</v>
      </c>
      <c r="P6" s="489">
        <f ca="1">SUM(Tabulka[14_vzsk])/2</f>
        <v>22940</v>
      </c>
      <c r="Q6" s="489">
        <f ca="1">SUM(Tabulka[15_vzpl])/2</f>
        <v>98758.064516129045</v>
      </c>
      <c r="R6" s="488">
        <f ca="1">IF(Q6=0,0,P6/Q6)</f>
        <v>0.2322848276988404</v>
      </c>
      <c r="S6" s="487">
        <f ca="1">Q6-P6</f>
        <v>75818.064516129045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33955.199999999997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819722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819722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28045851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54758.064516129045</v>
      </c>
      <c r="R8" s="471">
        <f ca="1">IF(Tabulka[[#This Row],[15_vzpl]]=0,"",Tabulka[[#This Row],[14_vzsk]]/Tabulka[[#This Row],[15_vzpl]])</f>
        <v>0.12966126656848304</v>
      </c>
      <c r="S8" s="470">
        <f ca="1">IF(Tabulka[[#This Row],[15_vzpl]]-Tabulka[[#This Row],[14_vzsk]]=0,"",Tabulka[[#This Row],[15_vzpl]]-Tabulka[[#This Row],[14_vzsk]])</f>
        <v>47658.064516129045</v>
      </c>
    </row>
    <row r="9" spans="1:19" x14ac:dyDescent="0.25">
      <c r="A9" s="469">
        <v>99</v>
      </c>
      <c r="B9" s="468" t="s">
        <v>5438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623391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54758.064516129045</v>
      </c>
      <c r="R9" s="471">
        <f ca="1">IF(Tabulka[[#This Row],[15_vzpl]]=0,"",Tabulka[[#This Row],[14_vzsk]]/Tabulka[[#This Row],[15_vzpl]])</f>
        <v>0.12966126656848304</v>
      </c>
      <c r="S9" s="470">
        <f ca="1">IF(Tabulka[[#This Row],[15_vzpl]]-Tabulka[[#This Row],[14_vzsk]]=0,"",Tabulka[[#This Row],[15_vzpl]]-Tabulka[[#This Row],[14_vzsk]])</f>
        <v>47658.064516129045</v>
      </c>
    </row>
    <row r="10" spans="1:19" x14ac:dyDescent="0.25">
      <c r="A10" s="469">
        <v>100</v>
      </c>
      <c r="B10" s="468" t="s">
        <v>5439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2.7272727272727271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66259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66259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2459049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5440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16.363636363636363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27851.199999999993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5464.5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737221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737221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24963411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5423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643206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5441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643206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5424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66.5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103472.32000000001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4935.13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2584.67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1012309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1012309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40313934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44000</v>
      </c>
      <c r="R14" s="471">
        <f ca="1">IF(Tabulka[[#This Row],[15_vzpl]]=0,"",Tabulka[[#This Row],[14_vzsk]]/Tabulka[[#This Row],[15_vzpl]])</f>
        <v>0.36</v>
      </c>
      <c r="S14" s="470">
        <f ca="1">IF(Tabulka[[#This Row],[15_vzpl]]-Tabulka[[#This Row],[14_vzsk]]=0,"",Tabulka[[#This Row],[15_vzpl]]-Tabulka[[#This Row],[14_vzsk]])</f>
        <v>28160</v>
      </c>
    </row>
    <row r="15" spans="1:19" x14ac:dyDescent="0.25">
      <c r="A15" s="469">
        <v>303</v>
      </c>
      <c r="B15" s="468" t="s">
        <v>5442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13.659090909090908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19931.439999999999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1291.22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179512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179512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7142341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44000</v>
      </c>
      <c r="R15" s="471">
        <f ca="1">IF(Tabulka[[#This Row],[15_vzpl]]=0,"",Tabulka[[#This Row],[14_vzsk]]/Tabulka[[#This Row],[15_vzpl]])</f>
        <v>0.36</v>
      </c>
      <c r="S15" s="470">
        <f ca="1">IF(Tabulka[[#This Row],[15_vzpl]]-Tabulka[[#This Row],[14_vzsk]]=0,"",Tabulka[[#This Row],[15_vzpl]]-Tabulka[[#This Row],[14_vzsk]])</f>
        <v>28160</v>
      </c>
    </row>
    <row r="16" spans="1:19" x14ac:dyDescent="0.25">
      <c r="A16" s="469">
        <v>304</v>
      </c>
      <c r="B16" s="468" t="s">
        <v>5443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23.681818181818183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38363.69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2570.5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730.26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385891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385891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16593203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5444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15.363636363636363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1319.88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482.88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311792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311792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10991815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5445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2.9545454545454546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4663.5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38315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38315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1560653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5446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3.4772727272727271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3994.69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22.810000000000002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29546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29546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1234260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5447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1.0909090909090908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9787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9787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414402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5448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6.2727272727272725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57466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57466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2377260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5425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750247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5449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750247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6A7A7B4-5A1B-4EF8-AA79-BEAF71452C5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5437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22</v>
      </c>
      <c r="F4" s="498"/>
      <c r="G4" s="498"/>
      <c r="H4" s="498"/>
      <c r="I4" s="498">
        <v>3704</v>
      </c>
      <c r="J4" s="498">
        <v>689</v>
      </c>
      <c r="K4" s="498">
        <v>55.5</v>
      </c>
      <c r="L4" s="498"/>
      <c r="M4" s="498"/>
      <c r="N4" s="498"/>
      <c r="O4" s="498"/>
      <c r="P4" s="498"/>
      <c r="Q4" s="498">
        <v>2633749</v>
      </c>
      <c r="R4" s="498">
        <v>1000</v>
      </c>
      <c r="S4" s="498">
        <v>4978.0058651026393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160</v>
      </c>
      <c r="Q5">
        <v>46478</v>
      </c>
      <c r="R5">
        <v>1000</v>
      </c>
      <c r="S5">
        <v>4978.0058651026393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117</v>
      </c>
      <c r="Q6">
        <v>219940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3048</v>
      </c>
      <c r="J7">
        <v>572</v>
      </c>
      <c r="K7">
        <v>55.5</v>
      </c>
      <c r="Q7">
        <v>2367331</v>
      </c>
    </row>
    <row r="8" spans="1:19" x14ac:dyDescent="0.25">
      <c r="A8" s="505" t="s">
        <v>215</v>
      </c>
      <c r="B8" s="504">
        <v>5</v>
      </c>
      <c r="C8">
        <v>1</v>
      </c>
      <c r="D8" t="s">
        <v>5423</v>
      </c>
      <c r="E8">
        <v>1</v>
      </c>
      <c r="I8">
        <v>168</v>
      </c>
      <c r="J8">
        <v>6</v>
      </c>
      <c r="Q8">
        <v>61097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168</v>
      </c>
      <c r="J9">
        <v>6</v>
      </c>
      <c r="Q9">
        <v>61097</v>
      </c>
    </row>
    <row r="10" spans="1:19" x14ac:dyDescent="0.25">
      <c r="A10" s="505" t="s">
        <v>217</v>
      </c>
      <c r="B10" s="504">
        <v>7</v>
      </c>
      <c r="C10">
        <v>1</v>
      </c>
      <c r="D10" t="s">
        <v>5424</v>
      </c>
      <c r="E10">
        <v>73.75</v>
      </c>
      <c r="I10">
        <v>10901.4</v>
      </c>
      <c r="J10">
        <v>422</v>
      </c>
      <c r="K10">
        <v>194</v>
      </c>
      <c r="O10">
        <v>39612</v>
      </c>
      <c r="P10">
        <v>39612</v>
      </c>
      <c r="Q10">
        <v>3441188</v>
      </c>
      <c r="R10">
        <v>7280</v>
      </c>
      <c r="S10">
        <v>4000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15.25</v>
      </c>
      <c r="I11">
        <v>1904</v>
      </c>
      <c r="J11">
        <v>19.5</v>
      </c>
      <c r="K11">
        <v>114</v>
      </c>
      <c r="O11">
        <v>5300</v>
      </c>
      <c r="P11">
        <v>5300</v>
      </c>
      <c r="Q11">
        <v>598455</v>
      </c>
      <c r="R11">
        <v>7280</v>
      </c>
      <c r="S11">
        <v>4000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24</v>
      </c>
      <c r="I12">
        <v>3745.5</v>
      </c>
      <c r="J12">
        <v>195.5</v>
      </c>
      <c r="K12">
        <v>56</v>
      </c>
      <c r="O12">
        <v>13928</v>
      </c>
      <c r="P12">
        <v>13928</v>
      </c>
      <c r="Q12">
        <v>1288779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17.75</v>
      </c>
      <c r="I13">
        <v>2876</v>
      </c>
      <c r="J13">
        <v>167.5</v>
      </c>
      <c r="K13">
        <v>24</v>
      </c>
      <c r="O13">
        <v>16444</v>
      </c>
      <c r="P13">
        <v>16444</v>
      </c>
      <c r="Q13">
        <v>1054769</v>
      </c>
    </row>
    <row r="14" spans="1:19" x14ac:dyDescent="0.25">
      <c r="A14" s="505" t="s">
        <v>221</v>
      </c>
      <c r="B14" s="504">
        <v>11</v>
      </c>
      <c r="C14">
        <v>1</v>
      </c>
      <c r="D14">
        <v>418</v>
      </c>
      <c r="E14">
        <v>4</v>
      </c>
      <c r="I14">
        <v>564</v>
      </c>
      <c r="O14">
        <v>1500</v>
      </c>
      <c r="P14">
        <v>1500</v>
      </c>
      <c r="Q14">
        <v>152543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4</v>
      </c>
      <c r="I15">
        <v>581.9</v>
      </c>
      <c r="O15">
        <v>2440</v>
      </c>
      <c r="P15">
        <v>2440</v>
      </c>
      <c r="Q15">
        <v>127360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2</v>
      </c>
      <c r="I16">
        <v>180</v>
      </c>
      <c r="Q16">
        <v>33794</v>
      </c>
    </row>
    <row r="17" spans="3:19" x14ac:dyDescent="0.25">
      <c r="C17">
        <v>1</v>
      </c>
      <c r="D17">
        <v>642</v>
      </c>
      <c r="E17">
        <v>6.75</v>
      </c>
      <c r="I17">
        <v>1050</v>
      </c>
      <c r="J17">
        <v>39.5</v>
      </c>
      <c r="Q17">
        <v>185488</v>
      </c>
    </row>
    <row r="18" spans="3:19" x14ac:dyDescent="0.25">
      <c r="C18">
        <v>1</v>
      </c>
      <c r="D18" t="s">
        <v>5425</v>
      </c>
      <c r="E18">
        <v>2</v>
      </c>
      <c r="I18">
        <v>356</v>
      </c>
      <c r="Q18">
        <v>67238</v>
      </c>
    </row>
    <row r="19" spans="3:19" x14ac:dyDescent="0.25">
      <c r="C19">
        <v>1</v>
      </c>
      <c r="D19">
        <v>30</v>
      </c>
      <c r="E19">
        <v>2</v>
      </c>
      <c r="I19">
        <v>356</v>
      </c>
      <c r="Q19">
        <v>67238</v>
      </c>
    </row>
    <row r="20" spans="3:19" x14ac:dyDescent="0.25">
      <c r="C20" t="s">
        <v>5426</v>
      </c>
      <c r="E20">
        <v>98.75</v>
      </c>
      <c r="I20">
        <v>15129.4</v>
      </c>
      <c r="J20">
        <v>1117</v>
      </c>
      <c r="K20">
        <v>249.5</v>
      </c>
      <c r="O20">
        <v>39612</v>
      </c>
      <c r="P20">
        <v>39612</v>
      </c>
      <c r="Q20">
        <v>6203272</v>
      </c>
      <c r="R20">
        <v>8280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3056</v>
      </c>
      <c r="J21">
        <v>658</v>
      </c>
      <c r="K21">
        <v>42.6</v>
      </c>
      <c r="Q21">
        <v>2572441</v>
      </c>
      <c r="S21">
        <v>4978.0058651026393</v>
      </c>
    </row>
    <row r="22" spans="3:19" x14ac:dyDescent="0.25">
      <c r="C22">
        <v>2</v>
      </c>
      <c r="D22">
        <v>99</v>
      </c>
      <c r="E22">
        <v>1</v>
      </c>
      <c r="I22">
        <v>160</v>
      </c>
      <c r="J22">
        <v>11</v>
      </c>
      <c r="Q22">
        <v>50606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400</v>
      </c>
      <c r="J23">
        <v>112.5</v>
      </c>
      <c r="Q23">
        <v>220239</v>
      </c>
    </row>
    <row r="24" spans="3:19" x14ac:dyDescent="0.25">
      <c r="C24">
        <v>2</v>
      </c>
      <c r="D24">
        <v>101</v>
      </c>
      <c r="E24">
        <v>18</v>
      </c>
      <c r="I24">
        <v>2496</v>
      </c>
      <c r="J24">
        <v>534.5</v>
      </c>
      <c r="K24">
        <v>42.6</v>
      </c>
      <c r="Q24">
        <v>2301596</v>
      </c>
    </row>
    <row r="25" spans="3:19" x14ac:dyDescent="0.25">
      <c r="C25">
        <v>2</v>
      </c>
      <c r="D25" t="s">
        <v>5423</v>
      </c>
      <c r="E25">
        <v>1</v>
      </c>
      <c r="I25">
        <v>160</v>
      </c>
      <c r="J25">
        <v>10</v>
      </c>
      <c r="Q25">
        <v>63018</v>
      </c>
    </row>
    <row r="26" spans="3:19" x14ac:dyDescent="0.25">
      <c r="C26">
        <v>2</v>
      </c>
      <c r="D26">
        <v>526</v>
      </c>
      <c r="E26">
        <v>1</v>
      </c>
      <c r="I26">
        <v>160</v>
      </c>
      <c r="J26">
        <v>10</v>
      </c>
      <c r="Q26">
        <v>63018</v>
      </c>
    </row>
    <row r="27" spans="3:19" x14ac:dyDescent="0.25">
      <c r="C27">
        <v>2</v>
      </c>
      <c r="D27" t="s">
        <v>5424</v>
      </c>
      <c r="E27">
        <v>74.75</v>
      </c>
      <c r="I27">
        <v>9591.52</v>
      </c>
      <c r="J27">
        <v>613.25</v>
      </c>
      <c r="K27">
        <v>269.58</v>
      </c>
      <c r="O27">
        <v>2250</v>
      </c>
      <c r="P27">
        <v>2250</v>
      </c>
      <c r="Q27">
        <v>3514411</v>
      </c>
      <c r="R27">
        <v>1100</v>
      </c>
      <c r="S27">
        <v>4000</v>
      </c>
    </row>
    <row r="28" spans="3:19" x14ac:dyDescent="0.25">
      <c r="C28">
        <v>2</v>
      </c>
      <c r="D28">
        <v>303</v>
      </c>
      <c r="E28">
        <v>15.25</v>
      </c>
      <c r="I28">
        <v>1653</v>
      </c>
      <c r="J28">
        <v>98.25</v>
      </c>
      <c r="K28">
        <v>108</v>
      </c>
      <c r="O28">
        <v>750</v>
      </c>
      <c r="P28">
        <v>750</v>
      </c>
      <c r="Q28">
        <v>588983</v>
      </c>
      <c r="R28">
        <v>1100</v>
      </c>
      <c r="S28">
        <v>4000</v>
      </c>
    </row>
    <row r="29" spans="3:19" x14ac:dyDescent="0.25">
      <c r="C29">
        <v>2</v>
      </c>
      <c r="D29">
        <v>304</v>
      </c>
      <c r="E29">
        <v>24</v>
      </c>
      <c r="I29">
        <v>3445</v>
      </c>
      <c r="J29">
        <v>256</v>
      </c>
      <c r="K29">
        <v>98</v>
      </c>
      <c r="O29">
        <v>750</v>
      </c>
      <c r="P29">
        <v>750</v>
      </c>
      <c r="Q29">
        <v>1362832</v>
      </c>
    </row>
    <row r="30" spans="3:19" x14ac:dyDescent="0.25">
      <c r="C30">
        <v>2</v>
      </c>
      <c r="D30">
        <v>305</v>
      </c>
      <c r="E30">
        <v>18.75</v>
      </c>
      <c r="I30">
        <v>2492</v>
      </c>
      <c r="J30">
        <v>241</v>
      </c>
      <c r="K30">
        <v>52</v>
      </c>
      <c r="O30">
        <v>750</v>
      </c>
      <c r="P30">
        <v>750</v>
      </c>
      <c r="Q30">
        <v>1079655</v>
      </c>
    </row>
    <row r="31" spans="3:19" x14ac:dyDescent="0.25">
      <c r="C31">
        <v>2</v>
      </c>
      <c r="D31">
        <v>418</v>
      </c>
      <c r="E31">
        <v>4</v>
      </c>
      <c r="I31">
        <v>504</v>
      </c>
      <c r="Q31">
        <v>153161</v>
      </c>
    </row>
    <row r="32" spans="3:19" x14ac:dyDescent="0.25">
      <c r="C32">
        <v>2</v>
      </c>
      <c r="D32">
        <v>424</v>
      </c>
      <c r="E32">
        <v>4</v>
      </c>
      <c r="I32">
        <v>397.52</v>
      </c>
      <c r="K32">
        <v>11.58</v>
      </c>
      <c r="Q32">
        <v>106395</v>
      </c>
    </row>
    <row r="33" spans="3:19" x14ac:dyDescent="0.25">
      <c r="C33">
        <v>2</v>
      </c>
      <c r="D33">
        <v>636</v>
      </c>
      <c r="E33">
        <v>2</v>
      </c>
      <c r="I33">
        <v>132</v>
      </c>
      <c r="Q33">
        <v>33350</v>
      </c>
    </row>
    <row r="34" spans="3:19" x14ac:dyDescent="0.25">
      <c r="C34">
        <v>2</v>
      </c>
      <c r="D34">
        <v>642</v>
      </c>
      <c r="E34">
        <v>6.75</v>
      </c>
      <c r="I34">
        <v>968</v>
      </c>
      <c r="J34">
        <v>18</v>
      </c>
      <c r="Q34">
        <v>190035</v>
      </c>
    </row>
    <row r="35" spans="3:19" x14ac:dyDescent="0.25">
      <c r="C35">
        <v>2</v>
      </c>
      <c r="D35" t="s">
        <v>5425</v>
      </c>
      <c r="E35">
        <v>2</v>
      </c>
      <c r="I35">
        <v>312</v>
      </c>
      <c r="Q35">
        <v>66988</v>
      </c>
    </row>
    <row r="36" spans="3:19" x14ac:dyDescent="0.25">
      <c r="C36">
        <v>2</v>
      </c>
      <c r="D36">
        <v>30</v>
      </c>
      <c r="E36">
        <v>2</v>
      </c>
      <c r="I36">
        <v>312</v>
      </c>
      <c r="Q36">
        <v>66988</v>
      </c>
    </row>
    <row r="37" spans="3:19" x14ac:dyDescent="0.25">
      <c r="C37" t="s">
        <v>5427</v>
      </c>
      <c r="E37">
        <v>99.75</v>
      </c>
      <c r="I37">
        <v>13119.52</v>
      </c>
      <c r="J37">
        <v>1281.25</v>
      </c>
      <c r="K37">
        <v>312.18</v>
      </c>
      <c r="O37">
        <v>2250</v>
      </c>
      <c r="P37">
        <v>2250</v>
      </c>
      <c r="Q37">
        <v>6216858</v>
      </c>
      <c r="R37">
        <v>1100</v>
      </c>
      <c r="S37">
        <v>8978.0058651026393</v>
      </c>
    </row>
    <row r="38" spans="3:19" x14ac:dyDescent="0.25">
      <c r="C38">
        <v>3</v>
      </c>
      <c r="D38" t="s">
        <v>266</v>
      </c>
      <c r="E38">
        <v>22</v>
      </c>
      <c r="I38">
        <v>3436.8</v>
      </c>
      <c r="J38">
        <v>730.5</v>
      </c>
      <c r="K38">
        <v>52</v>
      </c>
      <c r="Q38">
        <v>2593861</v>
      </c>
      <c r="R38">
        <v>5600</v>
      </c>
      <c r="S38">
        <v>4978.0058651026393</v>
      </c>
    </row>
    <row r="39" spans="3:19" x14ac:dyDescent="0.25">
      <c r="C39">
        <v>3</v>
      </c>
      <c r="D39">
        <v>99</v>
      </c>
      <c r="E39">
        <v>1</v>
      </c>
      <c r="I39">
        <v>176</v>
      </c>
      <c r="J39">
        <v>55</v>
      </c>
      <c r="Q39">
        <v>68313</v>
      </c>
      <c r="R39">
        <v>5600</v>
      </c>
      <c r="S39">
        <v>4978.0058651026393</v>
      </c>
    </row>
    <row r="40" spans="3:19" x14ac:dyDescent="0.25">
      <c r="C40">
        <v>3</v>
      </c>
      <c r="D40">
        <v>100</v>
      </c>
      <c r="E40">
        <v>3</v>
      </c>
      <c r="I40">
        <v>456</v>
      </c>
      <c r="J40">
        <v>104</v>
      </c>
      <c r="Q40">
        <v>213317</v>
      </c>
    </row>
    <row r="41" spans="3:19" x14ac:dyDescent="0.25">
      <c r="C41">
        <v>3</v>
      </c>
      <c r="D41">
        <v>101</v>
      </c>
      <c r="E41">
        <v>18</v>
      </c>
      <c r="I41">
        <v>2804.8</v>
      </c>
      <c r="J41">
        <v>571.5</v>
      </c>
      <c r="K41">
        <v>52</v>
      </c>
      <c r="Q41">
        <v>2312231</v>
      </c>
    </row>
    <row r="42" spans="3:19" x14ac:dyDescent="0.25">
      <c r="C42">
        <v>3</v>
      </c>
      <c r="D42" t="s">
        <v>5423</v>
      </c>
      <c r="E42">
        <v>1</v>
      </c>
      <c r="I42">
        <v>176</v>
      </c>
      <c r="Q42">
        <v>57363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57363</v>
      </c>
    </row>
    <row r="44" spans="3:19" x14ac:dyDescent="0.25">
      <c r="C44">
        <v>3</v>
      </c>
      <c r="D44" t="s">
        <v>5424</v>
      </c>
      <c r="E44">
        <v>74.75</v>
      </c>
      <c r="I44">
        <v>10639.77</v>
      </c>
      <c r="J44">
        <v>304</v>
      </c>
      <c r="K44">
        <v>147.85999999999999</v>
      </c>
      <c r="O44">
        <v>31168</v>
      </c>
      <c r="P44">
        <v>31168</v>
      </c>
      <c r="Q44">
        <v>3403484</v>
      </c>
      <c r="S44">
        <v>4000</v>
      </c>
    </row>
    <row r="45" spans="3:19" x14ac:dyDescent="0.25">
      <c r="C45">
        <v>3</v>
      </c>
      <c r="D45">
        <v>303</v>
      </c>
      <c r="E45">
        <v>15.25</v>
      </c>
      <c r="I45">
        <v>1837.5</v>
      </c>
      <c r="J45">
        <v>82.5</v>
      </c>
      <c r="K45">
        <v>64.38</v>
      </c>
      <c r="O45">
        <v>8900</v>
      </c>
      <c r="P45">
        <v>8900</v>
      </c>
      <c r="Q45">
        <v>590157</v>
      </c>
      <c r="S45">
        <v>4000</v>
      </c>
    </row>
    <row r="46" spans="3:19" x14ac:dyDescent="0.25">
      <c r="C46">
        <v>3</v>
      </c>
      <c r="D46">
        <v>304</v>
      </c>
      <c r="E46">
        <v>25.5</v>
      </c>
      <c r="I46">
        <v>3759</v>
      </c>
      <c r="J46">
        <v>146</v>
      </c>
      <c r="K46">
        <v>55.5</v>
      </c>
      <c r="O46">
        <v>9900</v>
      </c>
      <c r="P46">
        <v>9900</v>
      </c>
      <c r="Q46">
        <v>1336781</v>
      </c>
    </row>
    <row r="47" spans="3:19" x14ac:dyDescent="0.25">
      <c r="C47">
        <v>3</v>
      </c>
      <c r="D47">
        <v>305</v>
      </c>
      <c r="E47">
        <v>17.25</v>
      </c>
      <c r="I47">
        <v>2688</v>
      </c>
      <c r="J47">
        <v>65.5</v>
      </c>
      <c r="K47">
        <v>16.75</v>
      </c>
      <c r="O47">
        <v>9628</v>
      </c>
      <c r="P47">
        <v>9628</v>
      </c>
      <c r="Q47">
        <v>1000780</v>
      </c>
    </row>
    <row r="48" spans="3:19" x14ac:dyDescent="0.25">
      <c r="C48">
        <v>3</v>
      </c>
      <c r="D48">
        <v>418</v>
      </c>
      <c r="E48">
        <v>4</v>
      </c>
      <c r="I48">
        <v>591</v>
      </c>
      <c r="O48">
        <v>1500</v>
      </c>
      <c r="P48">
        <v>1500</v>
      </c>
      <c r="Q48">
        <v>150894</v>
      </c>
    </row>
    <row r="49" spans="3:19" x14ac:dyDescent="0.25">
      <c r="C49">
        <v>3</v>
      </c>
      <c r="D49">
        <v>424</v>
      </c>
      <c r="E49">
        <v>5</v>
      </c>
      <c r="I49">
        <v>515.77</v>
      </c>
      <c r="J49">
        <v>10</v>
      </c>
      <c r="K49">
        <v>11.23</v>
      </c>
      <c r="O49">
        <v>1240</v>
      </c>
      <c r="P49">
        <v>1240</v>
      </c>
      <c r="Q49">
        <v>110873</v>
      </c>
    </row>
    <row r="50" spans="3:19" x14ac:dyDescent="0.25">
      <c r="C50">
        <v>3</v>
      </c>
      <c r="D50">
        <v>636</v>
      </c>
      <c r="E50">
        <v>1</v>
      </c>
      <c r="I50">
        <v>180</v>
      </c>
      <c r="Q50">
        <v>37440</v>
      </c>
    </row>
    <row r="51" spans="3:19" x14ac:dyDescent="0.25">
      <c r="C51">
        <v>3</v>
      </c>
      <c r="D51">
        <v>642</v>
      </c>
      <c r="E51">
        <v>6.75</v>
      </c>
      <c r="I51">
        <v>1068.5</v>
      </c>
      <c r="Q51">
        <v>176559</v>
      </c>
    </row>
    <row r="52" spans="3:19" x14ac:dyDescent="0.25">
      <c r="C52">
        <v>3</v>
      </c>
      <c r="D52" t="s">
        <v>5425</v>
      </c>
      <c r="E52">
        <v>2</v>
      </c>
      <c r="I52">
        <v>296</v>
      </c>
      <c r="Q52">
        <v>67360</v>
      </c>
    </row>
    <row r="53" spans="3:19" x14ac:dyDescent="0.25">
      <c r="C53">
        <v>3</v>
      </c>
      <c r="D53">
        <v>30</v>
      </c>
      <c r="E53">
        <v>2</v>
      </c>
      <c r="I53">
        <v>296</v>
      </c>
      <c r="Q53">
        <v>67360</v>
      </c>
    </row>
    <row r="54" spans="3:19" x14ac:dyDescent="0.25">
      <c r="C54" t="s">
        <v>5428</v>
      </c>
      <c r="E54">
        <v>99.75</v>
      </c>
      <c r="I54">
        <v>14548.57</v>
      </c>
      <c r="J54">
        <v>1034.5</v>
      </c>
      <c r="K54">
        <v>199.85999999999999</v>
      </c>
      <c r="O54">
        <v>31168</v>
      </c>
      <c r="P54">
        <v>31168</v>
      </c>
      <c r="Q54">
        <v>6122068</v>
      </c>
      <c r="R54">
        <v>5600</v>
      </c>
      <c r="S54">
        <v>8978.0058651026393</v>
      </c>
    </row>
    <row r="55" spans="3:19" x14ac:dyDescent="0.25">
      <c r="C55">
        <v>4</v>
      </c>
      <c r="D55" t="s">
        <v>266</v>
      </c>
      <c r="E55">
        <v>22</v>
      </c>
      <c r="I55">
        <v>3806.4</v>
      </c>
      <c r="J55">
        <v>615</v>
      </c>
      <c r="K55">
        <v>43.7</v>
      </c>
      <c r="Q55">
        <v>2518296</v>
      </c>
      <c r="S55">
        <v>4978.0058651026393</v>
      </c>
    </row>
    <row r="56" spans="3:19" x14ac:dyDescent="0.25">
      <c r="C56">
        <v>4</v>
      </c>
      <c r="D56">
        <v>99</v>
      </c>
      <c r="E56">
        <v>1</v>
      </c>
      <c r="I56">
        <v>176</v>
      </c>
      <c r="J56">
        <v>4</v>
      </c>
      <c r="Q56">
        <v>50242</v>
      </c>
      <c r="S56">
        <v>4978.0058651026393</v>
      </c>
    </row>
    <row r="57" spans="3:19" x14ac:dyDescent="0.25">
      <c r="C57">
        <v>4</v>
      </c>
      <c r="D57">
        <v>100</v>
      </c>
      <c r="E57">
        <v>3</v>
      </c>
      <c r="I57">
        <v>528</v>
      </c>
      <c r="J57">
        <v>102</v>
      </c>
      <c r="Q57">
        <v>213300</v>
      </c>
    </row>
    <row r="58" spans="3:19" x14ac:dyDescent="0.25">
      <c r="C58">
        <v>4</v>
      </c>
      <c r="D58">
        <v>101</v>
      </c>
      <c r="E58">
        <v>18</v>
      </c>
      <c r="I58">
        <v>3102.4</v>
      </c>
      <c r="J58">
        <v>509</v>
      </c>
      <c r="K58">
        <v>43.7</v>
      </c>
      <c r="Q58">
        <v>2254754</v>
      </c>
    </row>
    <row r="59" spans="3:19" x14ac:dyDescent="0.25">
      <c r="C59">
        <v>4</v>
      </c>
      <c r="D59" t="s">
        <v>5423</v>
      </c>
      <c r="E59">
        <v>1</v>
      </c>
      <c r="I59">
        <v>112</v>
      </c>
      <c r="J59">
        <v>28</v>
      </c>
      <c r="Q59">
        <v>69616</v>
      </c>
    </row>
    <row r="60" spans="3:19" x14ac:dyDescent="0.25">
      <c r="C60">
        <v>4</v>
      </c>
      <c r="D60">
        <v>526</v>
      </c>
      <c r="E60">
        <v>1</v>
      </c>
      <c r="I60">
        <v>112</v>
      </c>
      <c r="J60">
        <v>28</v>
      </c>
      <c r="Q60">
        <v>69616</v>
      </c>
    </row>
    <row r="61" spans="3:19" x14ac:dyDescent="0.25">
      <c r="C61">
        <v>4</v>
      </c>
      <c r="D61" t="s">
        <v>5424</v>
      </c>
      <c r="E61">
        <v>74.25</v>
      </c>
      <c r="I61">
        <v>10669</v>
      </c>
      <c r="J61">
        <v>355.5</v>
      </c>
      <c r="K61">
        <v>47</v>
      </c>
      <c r="O61">
        <v>1500</v>
      </c>
      <c r="P61">
        <v>1500</v>
      </c>
      <c r="Q61">
        <v>3273521</v>
      </c>
      <c r="S61">
        <v>4000</v>
      </c>
    </row>
    <row r="62" spans="3:19" x14ac:dyDescent="0.25">
      <c r="C62">
        <v>4</v>
      </c>
      <c r="D62">
        <v>303</v>
      </c>
      <c r="E62">
        <v>15.75</v>
      </c>
      <c r="I62">
        <v>2184.5</v>
      </c>
      <c r="J62">
        <v>55</v>
      </c>
      <c r="Q62">
        <v>503098</v>
      </c>
      <c r="S62">
        <v>4000</v>
      </c>
    </row>
    <row r="63" spans="3:19" x14ac:dyDescent="0.25">
      <c r="C63">
        <v>4</v>
      </c>
      <c r="D63">
        <v>304</v>
      </c>
      <c r="E63">
        <v>26.5</v>
      </c>
      <c r="I63">
        <v>4004</v>
      </c>
      <c r="J63">
        <v>188</v>
      </c>
      <c r="K63">
        <v>27.5</v>
      </c>
      <c r="O63">
        <v>750</v>
      </c>
      <c r="P63">
        <v>750</v>
      </c>
      <c r="Q63">
        <v>1443194</v>
      </c>
    </row>
    <row r="64" spans="3:19" x14ac:dyDescent="0.25">
      <c r="C64">
        <v>4</v>
      </c>
      <c r="D64">
        <v>305</v>
      </c>
      <c r="E64">
        <v>16.25</v>
      </c>
      <c r="I64">
        <v>2448</v>
      </c>
      <c r="J64">
        <v>106</v>
      </c>
      <c r="K64">
        <v>19.5</v>
      </c>
      <c r="O64">
        <v>750</v>
      </c>
      <c r="P64">
        <v>750</v>
      </c>
      <c r="Q64">
        <v>891748</v>
      </c>
    </row>
    <row r="65" spans="3:19" x14ac:dyDescent="0.25">
      <c r="C65">
        <v>4</v>
      </c>
      <c r="D65">
        <v>418</v>
      </c>
      <c r="E65">
        <v>3.75</v>
      </c>
      <c r="I65">
        <v>480</v>
      </c>
      <c r="Q65">
        <v>141228</v>
      </c>
    </row>
    <row r="66" spans="3:19" x14ac:dyDescent="0.25">
      <c r="C66">
        <v>4</v>
      </c>
      <c r="D66">
        <v>424</v>
      </c>
      <c r="E66">
        <v>4.25</v>
      </c>
      <c r="I66">
        <v>364</v>
      </c>
      <c r="Q66">
        <v>73844</v>
      </c>
    </row>
    <row r="67" spans="3:19" x14ac:dyDescent="0.25">
      <c r="C67">
        <v>4</v>
      </c>
      <c r="D67">
        <v>636</v>
      </c>
      <c r="E67">
        <v>1</v>
      </c>
      <c r="I67">
        <v>156</v>
      </c>
      <c r="Q67">
        <v>33233</v>
      </c>
    </row>
    <row r="68" spans="3:19" x14ac:dyDescent="0.25">
      <c r="C68">
        <v>4</v>
      </c>
      <c r="D68">
        <v>642</v>
      </c>
      <c r="E68">
        <v>6.75</v>
      </c>
      <c r="I68">
        <v>1032.5</v>
      </c>
      <c r="J68">
        <v>6.5</v>
      </c>
      <c r="Q68">
        <v>187176</v>
      </c>
    </row>
    <row r="69" spans="3:19" x14ac:dyDescent="0.25">
      <c r="C69">
        <v>4</v>
      </c>
      <c r="D69" t="s">
        <v>5425</v>
      </c>
      <c r="E69">
        <v>2</v>
      </c>
      <c r="I69">
        <v>304</v>
      </c>
      <c r="Q69">
        <v>67663</v>
      </c>
    </row>
    <row r="70" spans="3:19" x14ac:dyDescent="0.25">
      <c r="C70">
        <v>4</v>
      </c>
      <c r="D70">
        <v>30</v>
      </c>
      <c r="E70">
        <v>2</v>
      </c>
      <c r="I70">
        <v>304</v>
      </c>
      <c r="Q70">
        <v>67663</v>
      </c>
    </row>
    <row r="71" spans="3:19" x14ac:dyDescent="0.25">
      <c r="C71" t="s">
        <v>5429</v>
      </c>
      <c r="E71">
        <v>99.25</v>
      </c>
      <c r="I71">
        <v>14891.4</v>
      </c>
      <c r="J71">
        <v>998.5</v>
      </c>
      <c r="K71">
        <v>90.7</v>
      </c>
      <c r="O71">
        <v>1500</v>
      </c>
      <c r="P71">
        <v>1500</v>
      </c>
      <c r="Q71">
        <v>5929096</v>
      </c>
      <c r="S71">
        <v>8978.0058651026393</v>
      </c>
    </row>
    <row r="72" spans="3:19" x14ac:dyDescent="0.25">
      <c r="C72">
        <v>5</v>
      </c>
      <c r="D72" t="s">
        <v>266</v>
      </c>
      <c r="E72">
        <v>22</v>
      </c>
      <c r="I72">
        <v>3460.8</v>
      </c>
      <c r="J72">
        <v>605</v>
      </c>
      <c r="K72">
        <v>47.2</v>
      </c>
      <c r="O72">
        <v>21700</v>
      </c>
      <c r="P72">
        <v>21700</v>
      </c>
      <c r="Q72">
        <v>2543746</v>
      </c>
      <c r="R72">
        <v>500</v>
      </c>
      <c r="S72">
        <v>4978.0058651026393</v>
      </c>
    </row>
    <row r="73" spans="3:19" x14ac:dyDescent="0.25">
      <c r="C73">
        <v>5</v>
      </c>
      <c r="D73">
        <v>99</v>
      </c>
      <c r="E73">
        <v>1</v>
      </c>
      <c r="I73">
        <v>144</v>
      </c>
      <c r="J73">
        <v>1</v>
      </c>
      <c r="Q73">
        <v>48762</v>
      </c>
      <c r="R73">
        <v>500</v>
      </c>
      <c r="S73">
        <v>4978.0058651026393</v>
      </c>
    </row>
    <row r="74" spans="3:19" x14ac:dyDescent="0.25">
      <c r="C74">
        <v>5</v>
      </c>
      <c r="D74">
        <v>100</v>
      </c>
      <c r="E74">
        <v>3</v>
      </c>
      <c r="I74">
        <v>496</v>
      </c>
      <c r="J74">
        <v>102</v>
      </c>
      <c r="O74">
        <v>8000</v>
      </c>
      <c r="P74">
        <v>8000</v>
      </c>
      <c r="Q74">
        <v>231842</v>
      </c>
    </row>
    <row r="75" spans="3:19" x14ac:dyDescent="0.25">
      <c r="C75">
        <v>5</v>
      </c>
      <c r="D75">
        <v>101</v>
      </c>
      <c r="E75">
        <v>18</v>
      </c>
      <c r="I75">
        <v>2820.8</v>
      </c>
      <c r="J75">
        <v>502</v>
      </c>
      <c r="K75">
        <v>47.2</v>
      </c>
      <c r="O75">
        <v>13700</v>
      </c>
      <c r="P75">
        <v>13700</v>
      </c>
      <c r="Q75">
        <v>2263142</v>
      </c>
    </row>
    <row r="76" spans="3:19" x14ac:dyDescent="0.25">
      <c r="C76">
        <v>5</v>
      </c>
      <c r="D76" t="s">
        <v>5423</v>
      </c>
      <c r="E76">
        <v>1</v>
      </c>
      <c r="I76">
        <v>168</v>
      </c>
      <c r="J76">
        <v>3</v>
      </c>
      <c r="Q76">
        <v>52397</v>
      </c>
    </row>
    <row r="77" spans="3:19" x14ac:dyDescent="0.25">
      <c r="C77">
        <v>5</v>
      </c>
      <c r="D77">
        <v>526</v>
      </c>
      <c r="E77">
        <v>1</v>
      </c>
      <c r="I77">
        <v>168</v>
      </c>
      <c r="J77">
        <v>3</v>
      </c>
      <c r="Q77">
        <v>52397</v>
      </c>
    </row>
    <row r="78" spans="3:19" x14ac:dyDescent="0.25">
      <c r="C78">
        <v>5</v>
      </c>
      <c r="D78" t="s">
        <v>5424</v>
      </c>
      <c r="E78">
        <v>73</v>
      </c>
      <c r="I78">
        <v>10776.5</v>
      </c>
      <c r="J78">
        <v>460.5</v>
      </c>
      <c r="K78">
        <v>153.5</v>
      </c>
      <c r="O78">
        <v>21670</v>
      </c>
      <c r="P78">
        <v>21670</v>
      </c>
      <c r="Q78">
        <v>3618308</v>
      </c>
      <c r="S78">
        <v>4000</v>
      </c>
    </row>
    <row r="79" spans="3:19" x14ac:dyDescent="0.25">
      <c r="C79">
        <v>5</v>
      </c>
      <c r="D79">
        <v>303</v>
      </c>
      <c r="E79">
        <v>14.75</v>
      </c>
      <c r="I79">
        <v>2070</v>
      </c>
      <c r="J79">
        <v>62.5</v>
      </c>
      <c r="K79">
        <v>70</v>
      </c>
      <c r="O79">
        <v>7362</v>
      </c>
      <c r="P79">
        <v>7362</v>
      </c>
      <c r="Q79">
        <v>656143</v>
      </c>
      <c r="S79">
        <v>4000</v>
      </c>
    </row>
    <row r="80" spans="3:19" x14ac:dyDescent="0.25">
      <c r="C80">
        <v>5</v>
      </c>
      <c r="D80">
        <v>304</v>
      </c>
      <c r="E80">
        <v>26.5</v>
      </c>
      <c r="I80">
        <v>4101</v>
      </c>
      <c r="J80">
        <v>261.5</v>
      </c>
      <c r="K80">
        <v>37.5</v>
      </c>
      <c r="O80">
        <v>7718</v>
      </c>
      <c r="P80">
        <v>7718</v>
      </c>
      <c r="Q80">
        <v>1574615</v>
      </c>
    </row>
    <row r="81" spans="3:19" x14ac:dyDescent="0.25">
      <c r="C81">
        <v>5</v>
      </c>
      <c r="D81">
        <v>305</v>
      </c>
      <c r="E81">
        <v>16.25</v>
      </c>
      <c r="I81">
        <v>2456</v>
      </c>
      <c r="J81">
        <v>98</v>
      </c>
      <c r="K81">
        <v>38</v>
      </c>
      <c r="O81">
        <v>4150</v>
      </c>
      <c r="P81">
        <v>4150</v>
      </c>
      <c r="Q81">
        <v>929335</v>
      </c>
    </row>
    <row r="82" spans="3:19" x14ac:dyDescent="0.25">
      <c r="C82">
        <v>5</v>
      </c>
      <c r="D82">
        <v>418</v>
      </c>
      <c r="E82">
        <v>3.75</v>
      </c>
      <c r="I82">
        <v>516</v>
      </c>
      <c r="Q82">
        <v>143371</v>
      </c>
    </row>
    <row r="83" spans="3:19" x14ac:dyDescent="0.25">
      <c r="C83">
        <v>5</v>
      </c>
      <c r="D83">
        <v>424</v>
      </c>
      <c r="E83">
        <v>4</v>
      </c>
      <c r="I83">
        <v>391.5</v>
      </c>
      <c r="O83">
        <v>2440</v>
      </c>
      <c r="P83">
        <v>2440</v>
      </c>
      <c r="Q83">
        <v>90227</v>
      </c>
    </row>
    <row r="84" spans="3:19" x14ac:dyDescent="0.25">
      <c r="C84">
        <v>5</v>
      </c>
      <c r="D84">
        <v>636</v>
      </c>
      <c r="E84">
        <v>1</v>
      </c>
      <c r="I84">
        <v>168</v>
      </c>
      <c r="Q84">
        <v>33736</v>
      </c>
    </row>
    <row r="85" spans="3:19" x14ac:dyDescent="0.25">
      <c r="C85">
        <v>5</v>
      </c>
      <c r="D85">
        <v>642</v>
      </c>
      <c r="E85">
        <v>6.75</v>
      </c>
      <c r="I85">
        <v>1074</v>
      </c>
      <c r="J85">
        <v>38.5</v>
      </c>
      <c r="K85">
        <v>8</v>
      </c>
      <c r="Q85">
        <v>190881</v>
      </c>
    </row>
    <row r="86" spans="3:19" x14ac:dyDescent="0.25">
      <c r="C86">
        <v>5</v>
      </c>
      <c r="D86" t="s">
        <v>5425</v>
      </c>
      <c r="E86">
        <v>2</v>
      </c>
      <c r="I86">
        <v>320</v>
      </c>
      <c r="Q86">
        <v>67139</v>
      </c>
    </row>
    <row r="87" spans="3:19" x14ac:dyDescent="0.25">
      <c r="C87">
        <v>5</v>
      </c>
      <c r="D87">
        <v>30</v>
      </c>
      <c r="E87">
        <v>2</v>
      </c>
      <c r="I87">
        <v>320</v>
      </c>
      <c r="Q87">
        <v>67139</v>
      </c>
    </row>
    <row r="88" spans="3:19" x14ac:dyDescent="0.25">
      <c r="C88" t="s">
        <v>5430</v>
      </c>
      <c r="E88">
        <v>98</v>
      </c>
      <c r="I88">
        <v>14725.3</v>
      </c>
      <c r="J88">
        <v>1068.5</v>
      </c>
      <c r="K88">
        <v>200.7</v>
      </c>
      <c r="O88">
        <v>43370</v>
      </c>
      <c r="P88">
        <v>43370</v>
      </c>
      <c r="Q88">
        <v>6281590</v>
      </c>
      <c r="R88">
        <v>500</v>
      </c>
      <c r="S88">
        <v>8978.0058651026393</v>
      </c>
    </row>
    <row r="89" spans="3:19" x14ac:dyDescent="0.25">
      <c r="C89">
        <v>6</v>
      </c>
      <c r="D89" t="s">
        <v>266</v>
      </c>
      <c r="E89">
        <v>22</v>
      </c>
      <c r="I89">
        <v>3809.6</v>
      </c>
      <c r="J89">
        <v>667</v>
      </c>
      <c r="K89">
        <v>44</v>
      </c>
      <c r="Q89">
        <v>2477256</v>
      </c>
      <c r="S89">
        <v>4978.0058651026393</v>
      </c>
    </row>
    <row r="90" spans="3:19" x14ac:dyDescent="0.25">
      <c r="C90">
        <v>6</v>
      </c>
      <c r="D90">
        <v>99</v>
      </c>
      <c r="E90">
        <v>1</v>
      </c>
      <c r="I90">
        <v>160</v>
      </c>
      <c r="J90">
        <v>15.5</v>
      </c>
      <c r="Q90">
        <v>52818</v>
      </c>
      <c r="S90">
        <v>4978.0058651026393</v>
      </c>
    </row>
    <row r="91" spans="3:19" x14ac:dyDescent="0.25">
      <c r="C91">
        <v>6</v>
      </c>
      <c r="D91">
        <v>100</v>
      </c>
      <c r="E91">
        <v>3</v>
      </c>
      <c r="I91">
        <v>520</v>
      </c>
      <c r="J91">
        <v>105</v>
      </c>
      <c r="Q91">
        <v>207734</v>
      </c>
    </row>
    <row r="92" spans="3:19" x14ac:dyDescent="0.25">
      <c r="C92">
        <v>6</v>
      </c>
      <c r="D92">
        <v>101</v>
      </c>
      <c r="E92">
        <v>18</v>
      </c>
      <c r="I92">
        <v>3129.6</v>
      </c>
      <c r="J92">
        <v>546.5</v>
      </c>
      <c r="K92">
        <v>44</v>
      </c>
      <c r="Q92">
        <v>2216704</v>
      </c>
    </row>
    <row r="93" spans="3:19" x14ac:dyDescent="0.25">
      <c r="C93">
        <v>6</v>
      </c>
      <c r="D93" t="s">
        <v>5423</v>
      </c>
      <c r="E93">
        <v>1</v>
      </c>
      <c r="I93">
        <v>136</v>
      </c>
      <c r="J93">
        <v>3</v>
      </c>
      <c r="Q93">
        <v>53060</v>
      </c>
    </row>
    <row r="94" spans="3:19" x14ac:dyDescent="0.25">
      <c r="C94">
        <v>6</v>
      </c>
      <c r="D94">
        <v>526</v>
      </c>
      <c r="E94">
        <v>1</v>
      </c>
      <c r="I94">
        <v>136</v>
      </c>
      <c r="J94">
        <v>3</v>
      </c>
      <c r="Q94">
        <v>53060</v>
      </c>
    </row>
    <row r="95" spans="3:19" x14ac:dyDescent="0.25">
      <c r="C95">
        <v>6</v>
      </c>
      <c r="D95" t="s">
        <v>5424</v>
      </c>
      <c r="E95">
        <v>72.25</v>
      </c>
      <c r="I95">
        <v>10754.44</v>
      </c>
      <c r="J95">
        <v>350.25</v>
      </c>
      <c r="K95">
        <v>180</v>
      </c>
      <c r="O95">
        <v>14512</v>
      </c>
      <c r="P95">
        <v>14512</v>
      </c>
      <c r="Q95">
        <v>3399387</v>
      </c>
      <c r="S95">
        <v>4000</v>
      </c>
    </row>
    <row r="96" spans="3:19" x14ac:dyDescent="0.25">
      <c r="C96">
        <v>6</v>
      </c>
      <c r="D96">
        <v>303</v>
      </c>
      <c r="E96">
        <v>14.75</v>
      </c>
      <c r="I96">
        <v>2269.5</v>
      </c>
      <c r="J96">
        <v>22.75</v>
      </c>
      <c r="K96">
        <v>74.5</v>
      </c>
      <c r="O96">
        <v>7812</v>
      </c>
      <c r="P96">
        <v>7812</v>
      </c>
      <c r="Q96">
        <v>612485</v>
      </c>
      <c r="S96">
        <v>4000</v>
      </c>
    </row>
    <row r="97" spans="3:19" x14ac:dyDescent="0.25">
      <c r="C97">
        <v>6</v>
      </c>
      <c r="D97">
        <v>304</v>
      </c>
      <c r="E97">
        <v>26.5</v>
      </c>
      <c r="I97">
        <v>4010.94</v>
      </c>
      <c r="J97">
        <v>258</v>
      </c>
      <c r="K97">
        <v>57.5</v>
      </c>
      <c r="O97">
        <v>4450</v>
      </c>
      <c r="P97">
        <v>4450</v>
      </c>
      <c r="Q97">
        <v>1474813</v>
      </c>
    </row>
    <row r="98" spans="3:19" x14ac:dyDescent="0.25">
      <c r="C98">
        <v>6</v>
      </c>
      <c r="D98">
        <v>305</v>
      </c>
      <c r="E98">
        <v>16.25</v>
      </c>
      <c r="I98">
        <v>2383</v>
      </c>
      <c r="J98">
        <v>69.5</v>
      </c>
      <c r="K98">
        <v>28</v>
      </c>
      <c r="O98">
        <v>2250</v>
      </c>
      <c r="P98">
        <v>2250</v>
      </c>
      <c r="Q98">
        <v>892870</v>
      </c>
    </row>
    <row r="99" spans="3:19" x14ac:dyDescent="0.25">
      <c r="C99">
        <v>6</v>
      </c>
      <c r="D99">
        <v>418</v>
      </c>
      <c r="E99">
        <v>3</v>
      </c>
      <c r="I99">
        <v>408</v>
      </c>
      <c r="Q99">
        <v>121141</v>
      </c>
    </row>
    <row r="100" spans="3:19" x14ac:dyDescent="0.25">
      <c r="C100">
        <v>6</v>
      </c>
      <c r="D100">
        <v>424</v>
      </c>
      <c r="E100">
        <v>4</v>
      </c>
      <c r="I100">
        <v>389</v>
      </c>
      <c r="Q100">
        <v>77186</v>
      </c>
    </row>
    <row r="101" spans="3:19" x14ac:dyDescent="0.25">
      <c r="C101">
        <v>6</v>
      </c>
      <c r="D101">
        <v>636</v>
      </c>
      <c r="E101">
        <v>1</v>
      </c>
      <c r="I101">
        <v>168</v>
      </c>
      <c r="Q101">
        <v>33125</v>
      </c>
    </row>
    <row r="102" spans="3:19" x14ac:dyDescent="0.25">
      <c r="C102">
        <v>6</v>
      </c>
      <c r="D102">
        <v>642</v>
      </c>
      <c r="E102">
        <v>6.75</v>
      </c>
      <c r="I102">
        <v>1126</v>
      </c>
      <c r="K102">
        <v>20</v>
      </c>
      <c r="Q102">
        <v>187767</v>
      </c>
    </row>
    <row r="103" spans="3:19" x14ac:dyDescent="0.25">
      <c r="C103">
        <v>6</v>
      </c>
      <c r="D103" t="s">
        <v>5425</v>
      </c>
      <c r="E103">
        <v>2</v>
      </c>
      <c r="I103">
        <v>336</v>
      </c>
      <c r="Q103">
        <v>68240</v>
      </c>
    </row>
    <row r="104" spans="3:19" x14ac:dyDescent="0.25">
      <c r="C104">
        <v>6</v>
      </c>
      <c r="D104">
        <v>30</v>
      </c>
      <c r="E104">
        <v>2</v>
      </c>
      <c r="I104">
        <v>336</v>
      </c>
      <c r="Q104">
        <v>68240</v>
      </c>
    </row>
    <row r="105" spans="3:19" x14ac:dyDescent="0.25">
      <c r="C105" t="s">
        <v>5431</v>
      </c>
      <c r="E105">
        <v>97.25</v>
      </c>
      <c r="I105">
        <v>15036.04</v>
      </c>
      <c r="J105">
        <v>1020.25</v>
      </c>
      <c r="K105">
        <v>224</v>
      </c>
      <c r="O105">
        <v>14512</v>
      </c>
      <c r="P105">
        <v>14512</v>
      </c>
      <c r="Q105">
        <v>5997943</v>
      </c>
      <c r="S105">
        <v>8978.0058651026393</v>
      </c>
    </row>
    <row r="106" spans="3:19" x14ac:dyDescent="0.25">
      <c r="C106">
        <v>7</v>
      </c>
      <c r="D106" t="s">
        <v>266</v>
      </c>
      <c r="E106">
        <v>22</v>
      </c>
      <c r="I106">
        <v>3137.6</v>
      </c>
      <c r="J106">
        <v>622</v>
      </c>
      <c r="K106">
        <v>35.700000000000003</v>
      </c>
      <c r="O106">
        <v>774962</v>
      </c>
      <c r="P106">
        <v>774962</v>
      </c>
      <c r="Q106">
        <v>3514209</v>
      </c>
      <c r="S106">
        <v>4978.0058651026393</v>
      </c>
    </row>
    <row r="107" spans="3:19" x14ac:dyDescent="0.25">
      <c r="C107">
        <v>7</v>
      </c>
      <c r="D107">
        <v>99</v>
      </c>
      <c r="E107">
        <v>1</v>
      </c>
      <c r="I107">
        <v>136</v>
      </c>
      <c r="J107">
        <v>31.5</v>
      </c>
      <c r="O107">
        <v>14242</v>
      </c>
      <c r="P107">
        <v>14242</v>
      </c>
      <c r="Q107">
        <v>66707</v>
      </c>
      <c r="S107">
        <v>4978.0058651026393</v>
      </c>
    </row>
    <row r="108" spans="3:19" x14ac:dyDescent="0.25">
      <c r="C108">
        <v>7</v>
      </c>
      <c r="D108">
        <v>100</v>
      </c>
      <c r="E108">
        <v>3</v>
      </c>
      <c r="I108">
        <v>488</v>
      </c>
      <c r="J108">
        <v>106</v>
      </c>
      <c r="O108">
        <v>50259</v>
      </c>
      <c r="P108">
        <v>50259</v>
      </c>
      <c r="Q108">
        <v>262562</v>
      </c>
    </row>
    <row r="109" spans="3:19" x14ac:dyDescent="0.25">
      <c r="C109">
        <v>7</v>
      </c>
      <c r="D109">
        <v>101</v>
      </c>
      <c r="E109">
        <v>18</v>
      </c>
      <c r="I109">
        <v>2513.6</v>
      </c>
      <c r="J109">
        <v>484.5</v>
      </c>
      <c r="K109">
        <v>35.700000000000003</v>
      </c>
      <c r="O109">
        <v>710461</v>
      </c>
      <c r="P109">
        <v>710461</v>
      </c>
      <c r="Q109">
        <v>3184940</v>
      </c>
    </row>
    <row r="110" spans="3:19" x14ac:dyDescent="0.25">
      <c r="C110">
        <v>7</v>
      </c>
      <c r="D110" t="s">
        <v>5423</v>
      </c>
      <c r="E110">
        <v>1</v>
      </c>
      <c r="I110">
        <v>128</v>
      </c>
      <c r="J110">
        <v>2.5</v>
      </c>
      <c r="O110">
        <v>10022</v>
      </c>
      <c r="P110">
        <v>10022</v>
      </c>
      <c r="Q110">
        <v>63642</v>
      </c>
    </row>
    <row r="111" spans="3:19" x14ac:dyDescent="0.25">
      <c r="C111">
        <v>7</v>
      </c>
      <c r="D111">
        <v>526</v>
      </c>
      <c r="E111">
        <v>1</v>
      </c>
      <c r="I111">
        <v>128</v>
      </c>
      <c r="J111">
        <v>2.5</v>
      </c>
      <c r="O111">
        <v>10022</v>
      </c>
      <c r="P111">
        <v>10022</v>
      </c>
      <c r="Q111">
        <v>63642</v>
      </c>
    </row>
    <row r="112" spans="3:19" x14ac:dyDescent="0.25">
      <c r="C112">
        <v>7</v>
      </c>
      <c r="D112" t="s">
        <v>5424</v>
      </c>
      <c r="E112">
        <v>72.5</v>
      </c>
      <c r="I112">
        <v>9956.75</v>
      </c>
      <c r="J112">
        <v>321.75</v>
      </c>
      <c r="K112">
        <v>209.63</v>
      </c>
      <c r="O112">
        <v>833765</v>
      </c>
      <c r="P112">
        <v>833765</v>
      </c>
      <c r="Q112">
        <v>4237507</v>
      </c>
      <c r="S112">
        <v>4000</v>
      </c>
    </row>
    <row r="113" spans="3:19" x14ac:dyDescent="0.25">
      <c r="C113">
        <v>7</v>
      </c>
      <c r="D113">
        <v>303</v>
      </c>
      <c r="E113">
        <v>15</v>
      </c>
      <c r="I113">
        <v>2104</v>
      </c>
      <c r="J113">
        <v>10.5</v>
      </c>
      <c r="K113">
        <v>116.63</v>
      </c>
      <c r="O113">
        <v>120546</v>
      </c>
      <c r="P113">
        <v>120546</v>
      </c>
      <c r="Q113">
        <v>741583</v>
      </c>
      <c r="S113">
        <v>4000</v>
      </c>
    </row>
    <row r="114" spans="3:19" x14ac:dyDescent="0.25">
      <c r="C114">
        <v>7</v>
      </c>
      <c r="D114">
        <v>304</v>
      </c>
      <c r="E114">
        <v>27.5</v>
      </c>
      <c r="I114">
        <v>3746.75</v>
      </c>
      <c r="J114">
        <v>196.25</v>
      </c>
      <c r="K114">
        <v>60</v>
      </c>
      <c r="O114">
        <v>339395</v>
      </c>
      <c r="P114">
        <v>339395</v>
      </c>
      <c r="Q114">
        <v>1788723</v>
      </c>
    </row>
    <row r="115" spans="3:19" x14ac:dyDescent="0.25">
      <c r="C115">
        <v>7</v>
      </c>
      <c r="D115">
        <v>305</v>
      </c>
      <c r="E115">
        <v>16.25</v>
      </c>
      <c r="I115">
        <v>2152</v>
      </c>
      <c r="J115">
        <v>115</v>
      </c>
      <c r="K115">
        <v>33</v>
      </c>
      <c r="O115">
        <v>250570</v>
      </c>
      <c r="P115">
        <v>250570</v>
      </c>
      <c r="Q115">
        <v>1156504</v>
      </c>
    </row>
    <row r="116" spans="3:19" x14ac:dyDescent="0.25">
      <c r="C116">
        <v>7</v>
      </c>
      <c r="D116">
        <v>418</v>
      </c>
      <c r="E116">
        <v>3</v>
      </c>
      <c r="I116">
        <v>450</v>
      </c>
      <c r="O116">
        <v>35315</v>
      </c>
      <c r="P116">
        <v>35315</v>
      </c>
      <c r="Q116">
        <v>142936</v>
      </c>
    </row>
    <row r="117" spans="3:19" x14ac:dyDescent="0.25">
      <c r="C117">
        <v>7</v>
      </c>
      <c r="D117">
        <v>424</v>
      </c>
      <c r="E117">
        <v>3</v>
      </c>
      <c r="I117">
        <v>352</v>
      </c>
      <c r="O117">
        <v>20686</v>
      </c>
      <c r="P117">
        <v>20686</v>
      </c>
      <c r="Q117">
        <v>117646</v>
      </c>
    </row>
    <row r="118" spans="3:19" x14ac:dyDescent="0.25">
      <c r="C118">
        <v>7</v>
      </c>
      <c r="D118">
        <v>636</v>
      </c>
      <c r="E118">
        <v>1</v>
      </c>
      <c r="I118">
        <v>108</v>
      </c>
      <c r="O118">
        <v>9787</v>
      </c>
      <c r="P118">
        <v>9787</v>
      </c>
      <c r="Q118">
        <v>44803</v>
      </c>
    </row>
    <row r="119" spans="3:19" x14ac:dyDescent="0.25">
      <c r="C119">
        <v>7</v>
      </c>
      <c r="D119">
        <v>642</v>
      </c>
      <c r="E119">
        <v>6.75</v>
      </c>
      <c r="I119">
        <v>1044</v>
      </c>
      <c r="O119">
        <v>57466</v>
      </c>
      <c r="P119">
        <v>57466</v>
      </c>
      <c r="Q119">
        <v>245312</v>
      </c>
    </row>
    <row r="120" spans="3:19" x14ac:dyDescent="0.25">
      <c r="C120">
        <v>7</v>
      </c>
      <c r="D120" t="s">
        <v>5425</v>
      </c>
      <c r="E120">
        <v>2</v>
      </c>
      <c r="I120">
        <v>296</v>
      </c>
      <c r="O120">
        <v>20322</v>
      </c>
      <c r="P120">
        <v>20322</v>
      </c>
      <c r="Q120">
        <v>89027</v>
      </c>
    </row>
    <row r="121" spans="3:19" x14ac:dyDescent="0.25">
      <c r="C121">
        <v>7</v>
      </c>
      <c r="D121">
        <v>30</v>
      </c>
      <c r="E121">
        <v>2</v>
      </c>
      <c r="I121">
        <v>296</v>
      </c>
      <c r="O121">
        <v>20322</v>
      </c>
      <c r="P121">
        <v>20322</v>
      </c>
      <c r="Q121">
        <v>89027</v>
      </c>
    </row>
    <row r="122" spans="3:19" x14ac:dyDescent="0.25">
      <c r="C122" t="s">
        <v>5432</v>
      </c>
      <c r="E122">
        <v>97.5</v>
      </c>
      <c r="I122">
        <v>13518.35</v>
      </c>
      <c r="J122">
        <v>946.25</v>
      </c>
      <c r="K122">
        <v>245.32999999999998</v>
      </c>
      <c r="O122">
        <v>1639071</v>
      </c>
      <c r="P122">
        <v>1639071</v>
      </c>
      <c r="Q122">
        <v>7904385</v>
      </c>
      <c r="S122">
        <v>8978.0058651026393</v>
      </c>
    </row>
    <row r="123" spans="3:19" x14ac:dyDescent="0.25">
      <c r="C123">
        <v>8</v>
      </c>
      <c r="D123" t="s">
        <v>266</v>
      </c>
      <c r="E123">
        <v>22</v>
      </c>
      <c r="I123">
        <v>2772.8</v>
      </c>
      <c r="J123">
        <v>651</v>
      </c>
      <c r="K123">
        <v>55.5</v>
      </c>
      <c r="Q123">
        <v>2572909</v>
      </c>
      <c r="S123">
        <v>4978.0058651026393</v>
      </c>
    </row>
    <row r="124" spans="3:19" x14ac:dyDescent="0.25">
      <c r="C124">
        <v>8</v>
      </c>
      <c r="D124">
        <v>99</v>
      </c>
      <c r="E124">
        <v>1</v>
      </c>
      <c r="I124">
        <v>128</v>
      </c>
      <c r="J124">
        <v>4.5</v>
      </c>
      <c r="Q124">
        <v>46240</v>
      </c>
      <c r="S124">
        <v>4978.0058651026393</v>
      </c>
    </row>
    <row r="125" spans="3:19" x14ac:dyDescent="0.25">
      <c r="C125">
        <v>8</v>
      </c>
      <c r="D125">
        <v>100</v>
      </c>
      <c r="E125">
        <v>3</v>
      </c>
      <c r="I125">
        <v>400</v>
      </c>
      <c r="J125">
        <v>100.5</v>
      </c>
      <c r="Q125">
        <v>215224</v>
      </c>
    </row>
    <row r="126" spans="3:19" x14ac:dyDescent="0.25">
      <c r="C126">
        <v>8</v>
      </c>
      <c r="D126">
        <v>101</v>
      </c>
      <c r="E126">
        <v>18</v>
      </c>
      <c r="I126">
        <v>2244.8000000000002</v>
      </c>
      <c r="J126">
        <v>546</v>
      </c>
      <c r="K126">
        <v>55.5</v>
      </c>
      <c r="Q126">
        <v>2311445</v>
      </c>
    </row>
    <row r="127" spans="3:19" x14ac:dyDescent="0.25">
      <c r="C127">
        <v>8</v>
      </c>
      <c r="D127" t="s">
        <v>5423</v>
      </c>
      <c r="E127">
        <v>1</v>
      </c>
      <c r="I127">
        <v>168</v>
      </c>
      <c r="J127">
        <v>2</v>
      </c>
      <c r="Q127">
        <v>52013</v>
      </c>
    </row>
    <row r="128" spans="3:19" x14ac:dyDescent="0.25">
      <c r="C128">
        <v>8</v>
      </c>
      <c r="D128">
        <v>526</v>
      </c>
      <c r="E128">
        <v>1</v>
      </c>
      <c r="I128">
        <v>168</v>
      </c>
      <c r="J128">
        <v>2</v>
      </c>
      <c r="Q128">
        <v>52013</v>
      </c>
    </row>
    <row r="129" spans="3:19" x14ac:dyDescent="0.25">
      <c r="C129">
        <v>8</v>
      </c>
      <c r="D129" t="s">
        <v>5424</v>
      </c>
      <c r="E129">
        <v>70.5</v>
      </c>
      <c r="I129">
        <v>9407.4</v>
      </c>
      <c r="J129">
        <v>541</v>
      </c>
      <c r="K129">
        <v>294.25</v>
      </c>
      <c r="O129">
        <v>27250</v>
      </c>
      <c r="P129">
        <v>27250</v>
      </c>
      <c r="Q129">
        <v>3527067</v>
      </c>
      <c r="R129">
        <v>7460</v>
      </c>
      <c r="S129">
        <v>4000</v>
      </c>
    </row>
    <row r="130" spans="3:19" x14ac:dyDescent="0.25">
      <c r="C130">
        <v>8</v>
      </c>
      <c r="D130">
        <v>303</v>
      </c>
      <c r="E130">
        <v>15</v>
      </c>
      <c r="I130">
        <v>2084.4</v>
      </c>
      <c r="J130">
        <v>61.75</v>
      </c>
      <c r="K130">
        <v>180.25</v>
      </c>
      <c r="O130">
        <v>750</v>
      </c>
      <c r="P130">
        <v>750</v>
      </c>
      <c r="Q130">
        <v>637360</v>
      </c>
      <c r="R130">
        <v>7460</v>
      </c>
      <c r="S130">
        <v>4000</v>
      </c>
    </row>
    <row r="131" spans="3:19" x14ac:dyDescent="0.25">
      <c r="C131">
        <v>8</v>
      </c>
      <c r="D131">
        <v>304</v>
      </c>
      <c r="E131">
        <v>26.5</v>
      </c>
      <c r="I131">
        <v>3505</v>
      </c>
      <c r="J131">
        <v>349.25</v>
      </c>
      <c r="K131">
        <v>74</v>
      </c>
      <c r="O131">
        <v>8250</v>
      </c>
      <c r="P131">
        <v>8250</v>
      </c>
      <c r="Q131">
        <v>1546291</v>
      </c>
    </row>
    <row r="132" spans="3:19" x14ac:dyDescent="0.25">
      <c r="C132">
        <v>8</v>
      </c>
      <c r="D132">
        <v>305</v>
      </c>
      <c r="E132">
        <v>16.25</v>
      </c>
      <c r="I132">
        <v>2180</v>
      </c>
      <c r="J132">
        <v>89</v>
      </c>
      <c r="K132">
        <v>30.5</v>
      </c>
      <c r="O132">
        <v>18250</v>
      </c>
      <c r="P132">
        <v>18250</v>
      </c>
      <c r="Q132">
        <v>922103</v>
      </c>
    </row>
    <row r="133" spans="3:19" x14ac:dyDescent="0.25">
      <c r="C133">
        <v>8</v>
      </c>
      <c r="D133">
        <v>418</v>
      </c>
      <c r="E133">
        <v>2</v>
      </c>
      <c r="I133">
        <v>370.5</v>
      </c>
      <c r="K133">
        <v>9.5</v>
      </c>
      <c r="Q133">
        <v>118639</v>
      </c>
    </row>
    <row r="134" spans="3:19" x14ac:dyDescent="0.25">
      <c r="C134">
        <v>8</v>
      </c>
      <c r="D134">
        <v>424</v>
      </c>
      <c r="E134">
        <v>3</v>
      </c>
      <c r="I134">
        <v>285</v>
      </c>
      <c r="Q134">
        <v>69660</v>
      </c>
    </row>
    <row r="135" spans="3:19" x14ac:dyDescent="0.25">
      <c r="C135">
        <v>8</v>
      </c>
      <c r="D135">
        <v>636</v>
      </c>
      <c r="E135">
        <v>1</v>
      </c>
      <c r="I135">
        <v>168</v>
      </c>
      <c r="Q135">
        <v>33612</v>
      </c>
    </row>
    <row r="136" spans="3:19" x14ac:dyDescent="0.25">
      <c r="C136">
        <v>8</v>
      </c>
      <c r="D136">
        <v>642</v>
      </c>
      <c r="E136">
        <v>6.75</v>
      </c>
      <c r="I136">
        <v>814.5</v>
      </c>
      <c r="J136">
        <v>41</v>
      </c>
      <c r="Q136">
        <v>199402</v>
      </c>
    </row>
    <row r="137" spans="3:19" x14ac:dyDescent="0.25">
      <c r="C137">
        <v>8</v>
      </c>
      <c r="D137" t="s">
        <v>5425</v>
      </c>
      <c r="E137">
        <v>2</v>
      </c>
      <c r="I137">
        <v>232</v>
      </c>
      <c r="Q137">
        <v>67351</v>
      </c>
    </row>
    <row r="138" spans="3:19" x14ac:dyDescent="0.25">
      <c r="C138">
        <v>8</v>
      </c>
      <c r="D138">
        <v>30</v>
      </c>
      <c r="E138">
        <v>2</v>
      </c>
      <c r="I138">
        <v>232</v>
      </c>
      <c r="Q138">
        <v>67351</v>
      </c>
    </row>
    <row r="139" spans="3:19" x14ac:dyDescent="0.25">
      <c r="C139" t="s">
        <v>5433</v>
      </c>
      <c r="E139">
        <v>95.5</v>
      </c>
      <c r="I139">
        <v>12580.2</v>
      </c>
      <c r="J139">
        <v>1194</v>
      </c>
      <c r="K139">
        <v>349.75</v>
      </c>
      <c r="O139">
        <v>27250</v>
      </c>
      <c r="P139">
        <v>27250</v>
      </c>
      <c r="Q139">
        <v>6219340</v>
      </c>
      <c r="R139">
        <v>7460</v>
      </c>
      <c r="S139">
        <v>8978.0058651026393</v>
      </c>
    </row>
    <row r="140" spans="3:19" x14ac:dyDescent="0.25">
      <c r="C140">
        <v>9</v>
      </c>
      <c r="D140" t="s">
        <v>266</v>
      </c>
      <c r="E140">
        <v>22</v>
      </c>
      <c r="I140">
        <v>3489.6</v>
      </c>
      <c r="J140">
        <v>591</v>
      </c>
      <c r="K140">
        <v>50</v>
      </c>
      <c r="Q140">
        <v>2390176</v>
      </c>
      <c r="S140">
        <v>4978.0058651026393</v>
      </c>
    </row>
    <row r="141" spans="3:19" x14ac:dyDescent="0.25">
      <c r="C141">
        <v>9</v>
      </c>
      <c r="D141">
        <v>99</v>
      </c>
      <c r="E141">
        <v>1</v>
      </c>
      <c r="I141">
        <v>176</v>
      </c>
      <c r="J141">
        <v>8.5</v>
      </c>
      <c r="Q141">
        <v>46807</v>
      </c>
      <c r="S141">
        <v>4978.0058651026393</v>
      </c>
    </row>
    <row r="142" spans="3:19" x14ac:dyDescent="0.25">
      <c r="C142">
        <v>9</v>
      </c>
      <c r="D142">
        <v>100</v>
      </c>
      <c r="E142">
        <v>3</v>
      </c>
      <c r="I142">
        <v>448</v>
      </c>
      <c r="J142">
        <v>102</v>
      </c>
      <c r="Q142">
        <v>215637</v>
      </c>
    </row>
    <row r="143" spans="3:19" x14ac:dyDescent="0.25">
      <c r="C143">
        <v>9</v>
      </c>
      <c r="D143">
        <v>101</v>
      </c>
      <c r="E143">
        <v>18</v>
      </c>
      <c r="I143">
        <v>2865.6</v>
      </c>
      <c r="J143">
        <v>480.5</v>
      </c>
      <c r="K143">
        <v>50</v>
      </c>
      <c r="Q143">
        <v>2127732</v>
      </c>
    </row>
    <row r="144" spans="3:19" x14ac:dyDescent="0.25">
      <c r="C144">
        <v>9</v>
      </c>
      <c r="D144" t="s">
        <v>5423</v>
      </c>
      <c r="E144">
        <v>1</v>
      </c>
      <c r="I144">
        <v>136</v>
      </c>
      <c r="J144">
        <v>4</v>
      </c>
      <c r="Q144">
        <v>53273</v>
      </c>
    </row>
    <row r="145" spans="3:19" x14ac:dyDescent="0.25">
      <c r="C145">
        <v>9</v>
      </c>
      <c r="D145">
        <v>526</v>
      </c>
      <c r="E145">
        <v>1</v>
      </c>
      <c r="I145">
        <v>136</v>
      </c>
      <c r="J145">
        <v>4</v>
      </c>
      <c r="Q145">
        <v>53273</v>
      </c>
    </row>
    <row r="146" spans="3:19" x14ac:dyDescent="0.25">
      <c r="C146">
        <v>9</v>
      </c>
      <c r="D146" t="s">
        <v>5424</v>
      </c>
      <c r="E146">
        <v>72</v>
      </c>
      <c r="I146">
        <v>10277.27</v>
      </c>
      <c r="J146">
        <v>652.75</v>
      </c>
      <c r="K146">
        <v>393.86</v>
      </c>
      <c r="O146">
        <v>39082</v>
      </c>
      <c r="P146">
        <v>39082</v>
      </c>
      <c r="Q146">
        <v>3621555</v>
      </c>
      <c r="S146">
        <v>4000</v>
      </c>
    </row>
    <row r="147" spans="3:19" x14ac:dyDescent="0.25">
      <c r="C147">
        <v>9</v>
      </c>
      <c r="D147">
        <v>303</v>
      </c>
      <c r="E147">
        <v>15.5</v>
      </c>
      <c r="I147">
        <v>2102.77</v>
      </c>
      <c r="J147">
        <v>150.5</v>
      </c>
      <c r="K147">
        <v>215.23</v>
      </c>
      <c r="O147">
        <v>28092</v>
      </c>
      <c r="P147">
        <v>28092</v>
      </c>
      <c r="Q147">
        <v>723391</v>
      </c>
      <c r="S147">
        <v>4000</v>
      </c>
    </row>
    <row r="148" spans="3:19" x14ac:dyDescent="0.25">
      <c r="C148">
        <v>9</v>
      </c>
      <c r="D148">
        <v>304</v>
      </c>
      <c r="E148">
        <v>26.5</v>
      </c>
      <c r="I148">
        <v>3933.5</v>
      </c>
      <c r="J148">
        <v>342.25</v>
      </c>
      <c r="K148">
        <v>111.88</v>
      </c>
      <c r="Q148">
        <v>1534713</v>
      </c>
    </row>
    <row r="149" spans="3:19" x14ac:dyDescent="0.25">
      <c r="C149">
        <v>9</v>
      </c>
      <c r="D149">
        <v>305</v>
      </c>
      <c r="E149">
        <v>16.5</v>
      </c>
      <c r="I149">
        <v>2364</v>
      </c>
      <c r="J149">
        <v>113.5</v>
      </c>
      <c r="K149">
        <v>66.75</v>
      </c>
      <c r="O149">
        <v>8250</v>
      </c>
      <c r="P149">
        <v>8250</v>
      </c>
      <c r="Q149">
        <v>961139</v>
      </c>
    </row>
    <row r="150" spans="3:19" x14ac:dyDescent="0.25">
      <c r="C150">
        <v>9</v>
      </c>
      <c r="D150">
        <v>418</v>
      </c>
      <c r="E150">
        <v>2</v>
      </c>
      <c r="I150">
        <v>276</v>
      </c>
      <c r="Q150">
        <v>83791</v>
      </c>
    </row>
    <row r="151" spans="3:19" x14ac:dyDescent="0.25">
      <c r="C151">
        <v>9</v>
      </c>
      <c r="D151">
        <v>424</v>
      </c>
      <c r="E151">
        <v>3</v>
      </c>
      <c r="I151">
        <v>321.5</v>
      </c>
      <c r="J151">
        <v>37</v>
      </c>
      <c r="O151">
        <v>2740</v>
      </c>
      <c r="P151">
        <v>2740</v>
      </c>
      <c r="Q151">
        <v>91544</v>
      </c>
    </row>
    <row r="152" spans="3:19" x14ac:dyDescent="0.25">
      <c r="C152">
        <v>9</v>
      </c>
      <c r="D152">
        <v>636</v>
      </c>
      <c r="E152">
        <v>1</v>
      </c>
      <c r="I152">
        <v>180</v>
      </c>
      <c r="Q152">
        <v>32451</v>
      </c>
    </row>
    <row r="153" spans="3:19" x14ac:dyDescent="0.25">
      <c r="C153">
        <v>9</v>
      </c>
      <c r="D153">
        <v>642</v>
      </c>
      <c r="E153">
        <v>7.5</v>
      </c>
      <c r="I153">
        <v>1099.5</v>
      </c>
      <c r="J153">
        <v>9.5</v>
      </c>
      <c r="Q153">
        <v>194526</v>
      </c>
    </row>
    <row r="154" spans="3:19" x14ac:dyDescent="0.25">
      <c r="C154">
        <v>9</v>
      </c>
      <c r="D154" t="s">
        <v>5425</v>
      </c>
      <c r="E154">
        <v>2</v>
      </c>
      <c r="I154">
        <v>312</v>
      </c>
      <c r="Q154">
        <v>68043</v>
      </c>
    </row>
    <row r="155" spans="3:19" x14ac:dyDescent="0.25">
      <c r="C155">
        <v>9</v>
      </c>
      <c r="D155">
        <v>30</v>
      </c>
      <c r="E155">
        <v>2</v>
      </c>
      <c r="I155">
        <v>312</v>
      </c>
      <c r="Q155">
        <v>68043</v>
      </c>
    </row>
    <row r="156" spans="3:19" x14ac:dyDescent="0.25">
      <c r="C156" t="s">
        <v>5434</v>
      </c>
      <c r="E156">
        <v>97</v>
      </c>
      <c r="I156">
        <v>14214.869999999999</v>
      </c>
      <c r="J156">
        <v>1247.75</v>
      </c>
      <c r="K156">
        <v>443.86</v>
      </c>
      <c r="O156">
        <v>39082</v>
      </c>
      <c r="P156">
        <v>39082</v>
      </c>
      <c r="Q156">
        <v>6133047</v>
      </c>
      <c r="S156">
        <v>8978.0058651026393</v>
      </c>
    </row>
    <row r="157" spans="3:19" x14ac:dyDescent="0.25">
      <c r="C157">
        <v>10</v>
      </c>
      <c r="D157" t="s">
        <v>266</v>
      </c>
      <c r="E157">
        <v>22</v>
      </c>
      <c r="I157">
        <v>3281.6</v>
      </c>
      <c r="J157">
        <v>883.5</v>
      </c>
      <c r="K157">
        <v>47.5</v>
      </c>
      <c r="O157">
        <v>23060</v>
      </c>
      <c r="P157">
        <v>23060</v>
      </c>
      <c r="Q157">
        <v>4229208</v>
      </c>
      <c r="S157">
        <v>4978.0058651026393</v>
      </c>
    </row>
    <row r="158" spans="3:19" x14ac:dyDescent="0.25">
      <c r="C158">
        <v>10</v>
      </c>
      <c r="D158">
        <v>99</v>
      </c>
      <c r="E158">
        <v>1</v>
      </c>
      <c r="I158">
        <v>128</v>
      </c>
      <c r="J158">
        <v>55</v>
      </c>
      <c r="O158">
        <v>2000</v>
      </c>
      <c r="P158">
        <v>2000</v>
      </c>
      <c r="Q158">
        <v>146418</v>
      </c>
      <c r="S158">
        <v>4978.0058651026393</v>
      </c>
    </row>
    <row r="159" spans="3:19" x14ac:dyDescent="0.25">
      <c r="C159">
        <v>10</v>
      </c>
      <c r="D159">
        <v>100</v>
      </c>
      <c r="E159">
        <v>3</v>
      </c>
      <c r="I159">
        <v>328</v>
      </c>
      <c r="J159">
        <v>110.5</v>
      </c>
      <c r="O159">
        <v>8000</v>
      </c>
      <c r="P159">
        <v>8000</v>
      </c>
      <c r="Q159">
        <v>459254</v>
      </c>
    </row>
    <row r="160" spans="3:19" x14ac:dyDescent="0.25">
      <c r="C160">
        <v>10</v>
      </c>
      <c r="D160">
        <v>101</v>
      </c>
      <c r="E160">
        <v>18</v>
      </c>
      <c r="I160">
        <v>2825.6</v>
      </c>
      <c r="J160">
        <v>718</v>
      </c>
      <c r="K160">
        <v>47.5</v>
      </c>
      <c r="O160">
        <v>13060</v>
      </c>
      <c r="P160">
        <v>13060</v>
      </c>
      <c r="Q160">
        <v>3623536</v>
      </c>
    </row>
    <row r="161" spans="3:19" x14ac:dyDescent="0.25">
      <c r="C161">
        <v>10</v>
      </c>
      <c r="D161" t="s">
        <v>5423</v>
      </c>
      <c r="E161">
        <v>1</v>
      </c>
      <c r="I161">
        <v>176</v>
      </c>
      <c r="Q161">
        <v>117727</v>
      </c>
    </row>
    <row r="162" spans="3:19" x14ac:dyDescent="0.25">
      <c r="C162">
        <v>10</v>
      </c>
      <c r="D162">
        <v>526</v>
      </c>
      <c r="E162">
        <v>1</v>
      </c>
      <c r="I162">
        <v>176</v>
      </c>
      <c r="Q162">
        <v>117727</v>
      </c>
    </row>
    <row r="163" spans="3:19" x14ac:dyDescent="0.25">
      <c r="C163">
        <v>10</v>
      </c>
      <c r="D163" t="s">
        <v>5424</v>
      </c>
      <c r="E163">
        <v>73.75</v>
      </c>
      <c r="I163">
        <v>10498.27</v>
      </c>
      <c r="J163">
        <v>914.13</v>
      </c>
      <c r="K163">
        <v>694.99</v>
      </c>
      <c r="O163">
        <v>1500</v>
      </c>
      <c r="P163">
        <v>1500</v>
      </c>
      <c r="Q163">
        <v>8277506</v>
      </c>
      <c r="S163">
        <v>4000</v>
      </c>
    </row>
    <row r="164" spans="3:19" x14ac:dyDescent="0.25">
      <c r="C164">
        <v>10</v>
      </c>
      <c r="D164">
        <v>303</v>
      </c>
      <c r="E164">
        <v>13.75</v>
      </c>
      <c r="I164">
        <v>1721.77</v>
      </c>
      <c r="J164">
        <v>160</v>
      </c>
      <c r="K164">
        <v>348.23</v>
      </c>
      <c r="Q164">
        <v>1490686</v>
      </c>
      <c r="S164">
        <v>4000</v>
      </c>
    </row>
    <row r="165" spans="3:19" x14ac:dyDescent="0.25">
      <c r="C165">
        <v>10</v>
      </c>
      <c r="D165">
        <v>304</v>
      </c>
      <c r="E165">
        <v>27</v>
      </c>
      <c r="I165">
        <v>4113</v>
      </c>
      <c r="J165">
        <v>377.75</v>
      </c>
      <c r="K165">
        <v>152.38</v>
      </c>
      <c r="O165">
        <v>750</v>
      </c>
      <c r="P165">
        <v>750</v>
      </c>
      <c r="Q165">
        <v>3242462</v>
      </c>
    </row>
    <row r="166" spans="3:19" x14ac:dyDescent="0.25">
      <c r="C166">
        <v>10</v>
      </c>
      <c r="D166">
        <v>305</v>
      </c>
      <c r="E166">
        <v>17.5</v>
      </c>
      <c r="I166">
        <v>2636</v>
      </c>
      <c r="J166">
        <v>254.88</v>
      </c>
      <c r="K166">
        <v>174.38</v>
      </c>
      <c r="O166">
        <v>750</v>
      </c>
      <c r="P166">
        <v>750</v>
      </c>
      <c r="Q166">
        <v>2102912</v>
      </c>
    </row>
    <row r="167" spans="3:19" x14ac:dyDescent="0.25">
      <c r="C167">
        <v>10</v>
      </c>
      <c r="D167">
        <v>418</v>
      </c>
      <c r="E167">
        <v>3</v>
      </c>
      <c r="I167">
        <v>504</v>
      </c>
      <c r="J167">
        <v>70</v>
      </c>
      <c r="Q167">
        <v>352949</v>
      </c>
    </row>
    <row r="168" spans="3:19" x14ac:dyDescent="0.25">
      <c r="C168">
        <v>10</v>
      </c>
      <c r="D168">
        <v>424</v>
      </c>
      <c r="E168">
        <v>4</v>
      </c>
      <c r="I168">
        <v>396.5</v>
      </c>
      <c r="J168">
        <v>51.5</v>
      </c>
      <c r="Q168">
        <v>369525</v>
      </c>
    </row>
    <row r="169" spans="3:19" x14ac:dyDescent="0.25">
      <c r="C169">
        <v>10</v>
      </c>
      <c r="D169">
        <v>636</v>
      </c>
      <c r="E169">
        <v>1</v>
      </c>
      <c r="I169">
        <v>180</v>
      </c>
      <c r="Q169">
        <v>98858</v>
      </c>
    </row>
    <row r="170" spans="3:19" x14ac:dyDescent="0.25">
      <c r="C170">
        <v>10</v>
      </c>
      <c r="D170">
        <v>642</v>
      </c>
      <c r="E170">
        <v>7.5</v>
      </c>
      <c r="I170">
        <v>947</v>
      </c>
      <c r="K170">
        <v>20</v>
      </c>
      <c r="Q170">
        <v>620114</v>
      </c>
    </row>
    <row r="171" spans="3:19" x14ac:dyDescent="0.25">
      <c r="C171">
        <v>10</v>
      </c>
      <c r="D171" t="s">
        <v>5425</v>
      </c>
      <c r="E171">
        <v>2</v>
      </c>
      <c r="I171">
        <v>352</v>
      </c>
      <c r="Q171">
        <v>121198</v>
      </c>
    </row>
    <row r="172" spans="3:19" x14ac:dyDescent="0.25">
      <c r="C172">
        <v>10</v>
      </c>
      <c r="D172">
        <v>30</v>
      </c>
      <c r="E172">
        <v>2</v>
      </c>
      <c r="I172">
        <v>352</v>
      </c>
      <c r="Q172">
        <v>121198</v>
      </c>
    </row>
    <row r="173" spans="3:19" x14ac:dyDescent="0.25">
      <c r="C173" t="s">
        <v>5435</v>
      </c>
      <c r="E173">
        <v>98.75</v>
      </c>
      <c r="I173">
        <v>14307.869999999999</v>
      </c>
      <c r="J173">
        <v>1797.63</v>
      </c>
      <c r="K173">
        <v>742.49</v>
      </c>
      <c r="O173">
        <v>24560</v>
      </c>
      <c r="P173">
        <v>24560</v>
      </c>
      <c r="Q173">
        <v>12745639</v>
      </c>
      <c r="S173">
        <v>8978.0058651026393</v>
      </c>
    </row>
    <row r="174" spans="3:19" x14ac:dyDescent="0.25">
      <c r="C174">
        <v>11</v>
      </c>
      <c r="D174" t="s">
        <v>266</v>
      </c>
      <c r="S174">
        <v>4978.0058651026393</v>
      </c>
    </row>
    <row r="175" spans="3:19" x14ac:dyDescent="0.25">
      <c r="C175">
        <v>11</v>
      </c>
      <c r="D175">
        <v>99</v>
      </c>
      <c r="S175">
        <v>4978.0058651026393</v>
      </c>
    </row>
    <row r="176" spans="3:19" x14ac:dyDescent="0.25">
      <c r="C176">
        <v>11</v>
      </c>
      <c r="D176" t="s">
        <v>5424</v>
      </c>
      <c r="S176">
        <v>4000</v>
      </c>
    </row>
    <row r="177" spans="3:19" x14ac:dyDescent="0.25">
      <c r="C177">
        <v>11</v>
      </c>
      <c r="D177">
        <v>303</v>
      </c>
      <c r="S177">
        <v>4000</v>
      </c>
    </row>
    <row r="178" spans="3:19" x14ac:dyDescent="0.25">
      <c r="C178" t="s">
        <v>5436</v>
      </c>
      <c r="S178">
        <v>8978.0058651026393</v>
      </c>
    </row>
  </sheetData>
  <hyperlinks>
    <hyperlink ref="A2" location="Obsah!A1" display="Zpět na Obsah  KL 01  1.-4.měsíc" xr:uid="{3B3DA47C-C173-429B-A422-DCB8765083E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5454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1228093.6300000001</v>
      </c>
      <c r="C3" s="344">
        <f t="shared" ref="C3:Z3" si="0">SUBTOTAL(9,C6:C1048576)</f>
        <v>10</v>
      </c>
      <c r="D3" s="344"/>
      <c r="E3" s="344">
        <f>SUBTOTAL(9,E6:E1048576)/4</f>
        <v>1296770.6500000001</v>
      </c>
      <c r="F3" s="344"/>
      <c r="G3" s="344">
        <f t="shared" si="0"/>
        <v>10</v>
      </c>
      <c r="H3" s="344">
        <f>SUBTOTAL(9,H6:H1048576)/4</f>
        <v>1344340.35</v>
      </c>
      <c r="I3" s="347">
        <f>IF(B3&lt;&gt;0,H3/B3,"")</f>
        <v>1.094656235616172</v>
      </c>
      <c r="J3" s="345">
        <f>IF(E3&lt;&gt;0,H3/E3,"")</f>
        <v>1.0366832022300936</v>
      </c>
      <c r="K3" s="346">
        <f t="shared" si="0"/>
        <v>97824.86</v>
      </c>
      <c r="L3" s="346"/>
      <c r="M3" s="344">
        <f t="shared" si="0"/>
        <v>0.52396278893134884</v>
      </c>
      <c r="N3" s="344">
        <f t="shared" si="0"/>
        <v>567742.59999999986</v>
      </c>
      <c r="O3" s="344"/>
      <c r="P3" s="344">
        <f t="shared" si="0"/>
        <v>3</v>
      </c>
      <c r="Q3" s="344">
        <f t="shared" si="0"/>
        <v>798169.8600000001</v>
      </c>
      <c r="R3" s="347">
        <f>IF(K3&lt;&gt;0,Q3/K3,"")</f>
        <v>8.1591720141485524</v>
      </c>
      <c r="S3" s="347">
        <f>IF(N3&lt;&gt;0,Q3/N3,"")</f>
        <v>1.4058657215435311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5450</v>
      </c>
      <c r="B6" s="847">
        <v>1228093.6300000004</v>
      </c>
      <c r="C6" s="848">
        <v>1</v>
      </c>
      <c r="D6" s="848">
        <v>0.9470399642373154</v>
      </c>
      <c r="E6" s="847">
        <v>1296770.6500000001</v>
      </c>
      <c r="F6" s="848">
        <v>1.0559216482541316</v>
      </c>
      <c r="G6" s="848">
        <v>1</v>
      </c>
      <c r="H6" s="847">
        <v>1344340.3499999999</v>
      </c>
      <c r="I6" s="848">
        <v>1.0946562356161715</v>
      </c>
      <c r="J6" s="848">
        <v>1.0366832022300934</v>
      </c>
      <c r="K6" s="847">
        <v>48912.43</v>
      </c>
      <c r="L6" s="848">
        <v>1</v>
      </c>
      <c r="M6" s="848">
        <v>0.17230494946125238</v>
      </c>
      <c r="N6" s="847">
        <v>283871.29999999993</v>
      </c>
      <c r="O6" s="848">
        <v>5.8036638130634675</v>
      </c>
      <c r="P6" s="848">
        <v>1</v>
      </c>
      <c r="Q6" s="847">
        <v>399084.93000000005</v>
      </c>
      <c r="R6" s="848">
        <v>8.1591720141485524</v>
      </c>
      <c r="S6" s="848">
        <v>1.4058657215435311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5451</v>
      </c>
      <c r="B7" s="850">
        <v>1193376.3200000003</v>
      </c>
      <c r="C7" s="851">
        <v>1</v>
      </c>
      <c r="D7" s="851">
        <v>0.94459864153983375</v>
      </c>
      <c r="E7" s="850">
        <v>1263368.6600000001</v>
      </c>
      <c r="F7" s="851">
        <v>1.0586506861473504</v>
      </c>
      <c r="G7" s="851">
        <v>1</v>
      </c>
      <c r="H7" s="850">
        <v>1324962.9899999998</v>
      </c>
      <c r="I7" s="851">
        <v>1.1102641872431316</v>
      </c>
      <c r="J7" s="851">
        <v>1.0487540430201898</v>
      </c>
      <c r="K7" s="850"/>
      <c r="L7" s="851"/>
      <c r="M7" s="851"/>
      <c r="N7" s="850">
        <v>144780.32999999999</v>
      </c>
      <c r="O7" s="851"/>
      <c r="P7" s="851">
        <v>1</v>
      </c>
      <c r="Q7" s="850">
        <v>399084.93000000005</v>
      </c>
      <c r="R7" s="851"/>
      <c r="S7" s="851">
        <v>2.756485843069981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5452</v>
      </c>
      <c r="B8" s="850">
        <v>26017.31</v>
      </c>
      <c r="C8" s="851">
        <v>1</v>
      </c>
      <c r="D8" s="851">
        <v>2.7628053125255523</v>
      </c>
      <c r="E8" s="850">
        <v>9416.99</v>
      </c>
      <c r="F8" s="851">
        <v>0.36195094727318078</v>
      </c>
      <c r="G8" s="851">
        <v>1</v>
      </c>
      <c r="H8" s="850">
        <v>19377.36</v>
      </c>
      <c r="I8" s="851">
        <v>0.74478722050819246</v>
      </c>
      <c r="J8" s="851">
        <v>2.0577020895211739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5453</v>
      </c>
      <c r="B9" s="853">
        <v>8700</v>
      </c>
      <c r="C9" s="854">
        <v>1</v>
      </c>
      <c r="D9" s="854">
        <v>0.36272670419011882</v>
      </c>
      <c r="E9" s="853">
        <v>23985</v>
      </c>
      <c r="F9" s="854">
        <v>2.7568965517241377</v>
      </c>
      <c r="G9" s="854">
        <v>1</v>
      </c>
      <c r="H9" s="853"/>
      <c r="I9" s="854"/>
      <c r="J9" s="854"/>
      <c r="K9" s="853">
        <v>48912.43</v>
      </c>
      <c r="L9" s="854">
        <v>1</v>
      </c>
      <c r="M9" s="854">
        <v>0.35165783947009649</v>
      </c>
      <c r="N9" s="853">
        <v>139090.96999999997</v>
      </c>
      <c r="O9" s="854">
        <v>2.8436732748710289</v>
      </c>
      <c r="P9" s="854">
        <v>1</v>
      </c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613</v>
      </c>
      <c r="B11" s="847">
        <v>1219393.6300000001</v>
      </c>
      <c r="C11" s="848">
        <v>1</v>
      </c>
      <c r="D11" s="848">
        <v>1.0400374548494176</v>
      </c>
      <c r="E11" s="847">
        <v>1172451.6499999999</v>
      </c>
      <c r="F11" s="848">
        <v>0.96150383367182246</v>
      </c>
      <c r="G11" s="848">
        <v>1</v>
      </c>
      <c r="H11" s="847">
        <v>1059944.3500000001</v>
      </c>
      <c r="I11" s="848">
        <v>0.86923887735906902</v>
      </c>
      <c r="J11" s="849">
        <v>0.90404098966469126</v>
      </c>
    </row>
    <row r="12" spans="1:28" ht="14.45" customHeight="1" x14ac:dyDescent="0.25">
      <c r="A12" s="856" t="s">
        <v>5455</v>
      </c>
      <c r="B12" s="850">
        <v>471602.66000000003</v>
      </c>
      <c r="C12" s="851">
        <v>1</v>
      </c>
      <c r="D12" s="851">
        <v>1.2167607277261414</v>
      </c>
      <c r="E12" s="850">
        <v>387588.66000000003</v>
      </c>
      <c r="F12" s="851">
        <v>0.82185427028761882</v>
      </c>
      <c r="G12" s="851">
        <v>1</v>
      </c>
      <c r="H12" s="850">
        <v>366408.12</v>
      </c>
      <c r="I12" s="851">
        <v>0.77694243709312405</v>
      </c>
      <c r="J12" s="852">
        <v>0.9453530451587514</v>
      </c>
    </row>
    <row r="13" spans="1:28" ht="14.45" customHeight="1" x14ac:dyDescent="0.25">
      <c r="A13" s="856" t="s">
        <v>5456</v>
      </c>
      <c r="B13" s="850">
        <v>747790.97000000009</v>
      </c>
      <c r="C13" s="851">
        <v>1</v>
      </c>
      <c r="D13" s="851">
        <v>0.95276625287172745</v>
      </c>
      <c r="E13" s="850">
        <v>784862.99</v>
      </c>
      <c r="F13" s="851">
        <v>1.0495753779963402</v>
      </c>
      <c r="G13" s="851">
        <v>1</v>
      </c>
      <c r="H13" s="850">
        <v>693536.2300000001</v>
      </c>
      <c r="I13" s="851">
        <v>0.92744664996422732</v>
      </c>
      <c r="J13" s="852">
        <v>0.88363986942485351</v>
      </c>
    </row>
    <row r="14" spans="1:28" ht="14.45" customHeight="1" x14ac:dyDescent="0.25">
      <c r="A14" s="858" t="s">
        <v>625</v>
      </c>
      <c r="B14" s="859">
        <v>8700</v>
      </c>
      <c r="C14" s="860">
        <v>1</v>
      </c>
      <c r="D14" s="860">
        <v>6.9981257893001067E-2</v>
      </c>
      <c r="E14" s="859">
        <v>124319</v>
      </c>
      <c r="F14" s="860">
        <v>14.289540229885057</v>
      </c>
      <c r="G14" s="860">
        <v>1</v>
      </c>
      <c r="H14" s="859">
        <v>284396</v>
      </c>
      <c r="I14" s="860">
        <v>32.68919540229885</v>
      </c>
      <c r="J14" s="861">
        <v>2.2876310137629807</v>
      </c>
    </row>
    <row r="15" spans="1:28" ht="14.45" customHeight="1" x14ac:dyDescent="0.25">
      <c r="A15" s="856" t="s">
        <v>5455</v>
      </c>
      <c r="B15" s="850">
        <v>8120</v>
      </c>
      <c r="C15" s="851">
        <v>1</v>
      </c>
      <c r="D15" s="851">
        <v>8.8864569083447337E-2</v>
      </c>
      <c r="E15" s="850">
        <v>91375</v>
      </c>
      <c r="F15" s="851">
        <v>11.253078817733989</v>
      </c>
      <c r="G15" s="851">
        <v>1</v>
      </c>
      <c r="H15" s="850">
        <v>247708</v>
      </c>
      <c r="I15" s="851">
        <v>30.505911330049262</v>
      </c>
      <c r="J15" s="852">
        <v>2.710894664842681</v>
      </c>
    </row>
    <row r="16" spans="1:28" ht="14.45" customHeight="1" thickBot="1" x14ac:dyDescent="0.3">
      <c r="A16" s="857" t="s">
        <v>5456</v>
      </c>
      <c r="B16" s="853">
        <v>580</v>
      </c>
      <c r="C16" s="854">
        <v>1</v>
      </c>
      <c r="D16" s="854">
        <v>1.7605633802816902E-2</v>
      </c>
      <c r="E16" s="853">
        <v>32944</v>
      </c>
      <c r="F16" s="854">
        <v>56.8</v>
      </c>
      <c r="G16" s="854">
        <v>1</v>
      </c>
      <c r="H16" s="853">
        <v>36688</v>
      </c>
      <c r="I16" s="854">
        <v>63.255172413793105</v>
      </c>
      <c r="J16" s="855">
        <v>1.113647401651287</v>
      </c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2414</v>
      </c>
    </row>
    <row r="19" spans="1:1" ht="14.45" customHeight="1" x14ac:dyDescent="0.2">
      <c r="A19" s="786" t="s">
        <v>5457</v>
      </c>
    </row>
    <row r="20" spans="1:1" ht="14.45" customHeight="1" x14ac:dyDescent="0.2">
      <c r="A20" s="786" t="s">
        <v>5458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9190759-7A32-49ED-9444-FC25197DD36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5462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3153</v>
      </c>
      <c r="C3" s="404">
        <f t="shared" si="0"/>
        <v>3539</v>
      </c>
      <c r="D3" s="438">
        <f t="shared" si="0"/>
        <v>4735</v>
      </c>
      <c r="E3" s="346">
        <f t="shared" si="0"/>
        <v>1228093.6300000001</v>
      </c>
      <c r="F3" s="344">
        <f t="shared" si="0"/>
        <v>1296770.6499999994</v>
      </c>
      <c r="G3" s="405">
        <f t="shared" si="0"/>
        <v>1344340.3500000003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2417</v>
      </c>
      <c r="B6" s="225">
        <v>15</v>
      </c>
      <c r="C6" s="225">
        <v>14</v>
      </c>
      <c r="D6" s="225">
        <v>35</v>
      </c>
      <c r="E6" s="863">
        <v>1315.6599999999999</v>
      </c>
      <c r="F6" s="863">
        <v>1552.3400000000001</v>
      </c>
      <c r="G6" s="864">
        <v>3896.01</v>
      </c>
    </row>
    <row r="7" spans="1:7" ht="14.45" customHeight="1" x14ac:dyDescent="0.2">
      <c r="A7" s="836" t="s">
        <v>5455</v>
      </c>
      <c r="B7" s="831">
        <v>732</v>
      </c>
      <c r="C7" s="831">
        <v>848</v>
      </c>
      <c r="D7" s="831">
        <v>2127</v>
      </c>
      <c r="E7" s="865">
        <v>479722.66000000003</v>
      </c>
      <c r="F7" s="865">
        <v>478963.66000000003</v>
      </c>
      <c r="G7" s="866">
        <v>614116.12</v>
      </c>
    </row>
    <row r="8" spans="1:7" ht="14.45" customHeight="1" x14ac:dyDescent="0.2">
      <c r="A8" s="836" t="s">
        <v>2418</v>
      </c>
      <c r="B8" s="831">
        <v>23</v>
      </c>
      <c r="C8" s="831">
        <v>248</v>
      </c>
      <c r="D8" s="831">
        <v>210</v>
      </c>
      <c r="E8" s="865">
        <v>12932.33</v>
      </c>
      <c r="F8" s="865">
        <v>95857.67</v>
      </c>
      <c r="G8" s="866">
        <v>77626.55</v>
      </c>
    </row>
    <row r="9" spans="1:7" ht="14.45" customHeight="1" x14ac:dyDescent="0.2">
      <c r="A9" s="836" t="s">
        <v>5459</v>
      </c>
      <c r="B9" s="831"/>
      <c r="C9" s="831">
        <v>1</v>
      </c>
      <c r="D9" s="831"/>
      <c r="E9" s="865"/>
      <c r="F9" s="865">
        <v>1178</v>
      </c>
      <c r="G9" s="866"/>
    </row>
    <row r="10" spans="1:7" ht="14.45" customHeight="1" x14ac:dyDescent="0.2">
      <c r="A10" s="836" t="s">
        <v>5460</v>
      </c>
      <c r="B10" s="831"/>
      <c r="C10" s="831">
        <v>18</v>
      </c>
      <c r="D10" s="831">
        <v>3</v>
      </c>
      <c r="E10" s="865"/>
      <c r="F10" s="865">
        <v>18239</v>
      </c>
      <c r="G10" s="866">
        <v>3540</v>
      </c>
    </row>
    <row r="11" spans="1:7" ht="14.45" customHeight="1" x14ac:dyDescent="0.2">
      <c r="A11" s="836" t="s">
        <v>2419</v>
      </c>
      <c r="B11" s="831">
        <v>4</v>
      </c>
      <c r="C11" s="831">
        <v>4</v>
      </c>
      <c r="D11" s="831"/>
      <c r="E11" s="865">
        <v>285.33</v>
      </c>
      <c r="F11" s="865">
        <v>288.33</v>
      </c>
      <c r="G11" s="866"/>
    </row>
    <row r="12" spans="1:7" ht="14.45" customHeight="1" x14ac:dyDescent="0.2">
      <c r="A12" s="836" t="s">
        <v>2420</v>
      </c>
      <c r="B12" s="831">
        <v>7</v>
      </c>
      <c r="C12" s="831">
        <v>2</v>
      </c>
      <c r="D12" s="831">
        <v>5</v>
      </c>
      <c r="E12" s="865">
        <v>705.33</v>
      </c>
      <c r="F12" s="865">
        <v>159.32999999999998</v>
      </c>
      <c r="G12" s="866">
        <v>417.89</v>
      </c>
    </row>
    <row r="13" spans="1:7" ht="14.45" customHeight="1" x14ac:dyDescent="0.2">
      <c r="A13" s="836" t="s">
        <v>2421</v>
      </c>
      <c r="B13" s="831">
        <v>577</v>
      </c>
      <c r="C13" s="831">
        <v>689</v>
      </c>
      <c r="D13" s="831">
        <v>587</v>
      </c>
      <c r="E13" s="865">
        <v>254711.33000000002</v>
      </c>
      <c r="F13" s="865">
        <v>314143.00999999995</v>
      </c>
      <c r="G13" s="866">
        <v>266282.23</v>
      </c>
    </row>
    <row r="14" spans="1:7" ht="14.45" customHeight="1" x14ac:dyDescent="0.2">
      <c r="A14" s="836" t="s">
        <v>2422</v>
      </c>
      <c r="B14" s="831">
        <v>8</v>
      </c>
      <c r="C14" s="831">
        <v>27</v>
      </c>
      <c r="D14" s="831">
        <v>24</v>
      </c>
      <c r="E14" s="865">
        <v>741.33</v>
      </c>
      <c r="F14" s="865">
        <v>2204.33</v>
      </c>
      <c r="G14" s="866">
        <v>2105.0100000000002</v>
      </c>
    </row>
    <row r="15" spans="1:7" ht="14.45" customHeight="1" x14ac:dyDescent="0.2">
      <c r="A15" s="836" t="s">
        <v>2423</v>
      </c>
      <c r="B15" s="831"/>
      <c r="C15" s="831">
        <v>2</v>
      </c>
      <c r="D15" s="831">
        <v>11</v>
      </c>
      <c r="E15" s="865"/>
      <c r="F15" s="865">
        <v>210</v>
      </c>
      <c r="G15" s="866">
        <v>987.67</v>
      </c>
    </row>
    <row r="16" spans="1:7" ht="14.45" customHeight="1" x14ac:dyDescent="0.2">
      <c r="A16" s="836" t="s">
        <v>2424</v>
      </c>
      <c r="B16" s="831">
        <v>28</v>
      </c>
      <c r="C16" s="831">
        <v>18</v>
      </c>
      <c r="D16" s="831">
        <v>45</v>
      </c>
      <c r="E16" s="865">
        <v>2494.9899999999998</v>
      </c>
      <c r="F16" s="865">
        <v>1359.3200000000002</v>
      </c>
      <c r="G16" s="866">
        <v>3626.56</v>
      </c>
    </row>
    <row r="17" spans="1:7" ht="14.45" customHeight="1" x14ac:dyDescent="0.2">
      <c r="A17" s="836" t="s">
        <v>2425</v>
      </c>
      <c r="B17" s="831">
        <v>40</v>
      </c>
      <c r="C17" s="831">
        <v>8</v>
      </c>
      <c r="D17" s="831">
        <v>18</v>
      </c>
      <c r="E17" s="865">
        <v>3244.01</v>
      </c>
      <c r="F17" s="865">
        <v>669</v>
      </c>
      <c r="G17" s="866">
        <v>1486.78</v>
      </c>
    </row>
    <row r="18" spans="1:7" ht="14.45" customHeight="1" x14ac:dyDescent="0.2">
      <c r="A18" s="836" t="s">
        <v>2426</v>
      </c>
      <c r="B18" s="831"/>
      <c r="C18" s="831"/>
      <c r="D18" s="831">
        <v>3</v>
      </c>
      <c r="E18" s="865"/>
      <c r="F18" s="865"/>
      <c r="G18" s="866">
        <v>245.32999999999998</v>
      </c>
    </row>
    <row r="19" spans="1:7" ht="14.45" customHeight="1" x14ac:dyDescent="0.2">
      <c r="A19" s="836" t="s">
        <v>2427</v>
      </c>
      <c r="B19" s="831">
        <v>919</v>
      </c>
      <c r="C19" s="831">
        <v>1113</v>
      </c>
      <c r="D19" s="831">
        <v>1100</v>
      </c>
      <c r="E19" s="865">
        <v>133398.34</v>
      </c>
      <c r="F19" s="865">
        <v>159102.66</v>
      </c>
      <c r="G19" s="866">
        <v>140923.10999999999</v>
      </c>
    </row>
    <row r="20" spans="1:7" ht="14.45" customHeight="1" x14ac:dyDescent="0.2">
      <c r="A20" s="836" t="s">
        <v>2428</v>
      </c>
      <c r="B20" s="831">
        <v>276</v>
      </c>
      <c r="C20" s="831">
        <v>338</v>
      </c>
      <c r="D20" s="831">
        <v>299</v>
      </c>
      <c r="E20" s="865">
        <v>139404</v>
      </c>
      <c r="F20" s="865">
        <v>157681.66999999998</v>
      </c>
      <c r="G20" s="866">
        <v>135203.77000000002</v>
      </c>
    </row>
    <row r="21" spans="1:7" ht="14.45" customHeight="1" x14ac:dyDescent="0.2">
      <c r="A21" s="836" t="s">
        <v>2430</v>
      </c>
      <c r="B21" s="831">
        <v>6</v>
      </c>
      <c r="C21" s="831"/>
      <c r="D21" s="831"/>
      <c r="E21" s="865">
        <v>486.67</v>
      </c>
      <c r="F21" s="865"/>
      <c r="G21" s="866"/>
    </row>
    <row r="22" spans="1:7" ht="14.45" customHeight="1" x14ac:dyDescent="0.2">
      <c r="A22" s="836" t="s">
        <v>2431</v>
      </c>
      <c r="B22" s="831">
        <v>24</v>
      </c>
      <c r="C22" s="831"/>
      <c r="D22" s="831">
        <v>16</v>
      </c>
      <c r="E22" s="865">
        <v>3460.66</v>
      </c>
      <c r="F22" s="865"/>
      <c r="G22" s="866">
        <v>2719.77</v>
      </c>
    </row>
    <row r="23" spans="1:7" ht="14.45" customHeight="1" x14ac:dyDescent="0.2">
      <c r="A23" s="836" t="s">
        <v>2432</v>
      </c>
      <c r="B23" s="831">
        <v>18</v>
      </c>
      <c r="C23" s="831">
        <v>5</v>
      </c>
      <c r="D23" s="831">
        <v>37</v>
      </c>
      <c r="E23" s="865">
        <v>1448.67</v>
      </c>
      <c r="F23" s="865">
        <v>444.67</v>
      </c>
      <c r="G23" s="866">
        <v>3035.22</v>
      </c>
    </row>
    <row r="24" spans="1:7" ht="14.45" customHeight="1" x14ac:dyDescent="0.2">
      <c r="A24" s="836" t="s">
        <v>2433</v>
      </c>
      <c r="B24" s="831">
        <v>276</v>
      </c>
      <c r="C24" s="831">
        <v>204</v>
      </c>
      <c r="D24" s="831">
        <v>215</v>
      </c>
      <c r="E24" s="865">
        <v>87309.33</v>
      </c>
      <c r="F24" s="865">
        <v>64717.66</v>
      </c>
      <c r="G24" s="866">
        <v>88128.33</v>
      </c>
    </row>
    <row r="25" spans="1:7" ht="14.45" customHeight="1" x14ac:dyDescent="0.2">
      <c r="A25" s="836" t="s">
        <v>5461</v>
      </c>
      <c r="B25" s="831">
        <v>199</v>
      </c>
      <c r="C25" s="831"/>
      <c r="D25" s="831"/>
      <c r="E25" s="865">
        <v>106395.99</v>
      </c>
      <c r="F25" s="865"/>
      <c r="G25" s="866"/>
    </row>
    <row r="26" spans="1:7" ht="14.45" customHeight="1" thickBot="1" x14ac:dyDescent="0.25">
      <c r="A26" s="869" t="s">
        <v>2434</v>
      </c>
      <c r="B26" s="833">
        <v>1</v>
      </c>
      <c r="C26" s="833"/>
      <c r="D26" s="833"/>
      <c r="E26" s="867">
        <v>37</v>
      </c>
      <c r="F26" s="867"/>
      <c r="G26" s="868"/>
    </row>
    <row r="27" spans="1:7" ht="14.45" customHeight="1" x14ac:dyDescent="0.2">
      <c r="A27" s="786" t="s">
        <v>295</v>
      </c>
    </row>
    <row r="28" spans="1:7" ht="14.45" customHeight="1" x14ac:dyDescent="0.2">
      <c r="A28" s="787" t="s">
        <v>2414</v>
      </c>
    </row>
    <row r="29" spans="1:7" ht="14.45" customHeight="1" x14ac:dyDescent="0.2">
      <c r="A29" s="786" t="s">
        <v>5457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5F62C3C-4378-41BC-AAB7-03666972660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5551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3162</v>
      </c>
      <c r="H3" s="208">
        <f t="shared" si="0"/>
        <v>1277006.0599999998</v>
      </c>
      <c r="I3" s="78"/>
      <c r="J3" s="78"/>
      <c r="K3" s="208">
        <f t="shared" si="0"/>
        <v>3609</v>
      </c>
      <c r="L3" s="208">
        <f t="shared" si="0"/>
        <v>1580641.9500000002</v>
      </c>
      <c r="M3" s="78"/>
      <c r="N3" s="78"/>
      <c r="O3" s="208">
        <f t="shared" si="0"/>
        <v>4824</v>
      </c>
      <c r="P3" s="208">
        <f t="shared" si="0"/>
        <v>1743425.28</v>
      </c>
      <c r="Q3" s="79">
        <f>IF(L3=0,0,P3/L3)</f>
        <v>1.1029855812696858</v>
      </c>
      <c r="R3" s="209">
        <f>IF(O3=0,0,P3/O3)</f>
        <v>361.40656716417914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5463</v>
      </c>
      <c r="B6" s="807" t="s">
        <v>5464</v>
      </c>
      <c r="C6" s="807" t="s">
        <v>613</v>
      </c>
      <c r="D6" s="807" t="s">
        <v>5465</v>
      </c>
      <c r="E6" s="807" t="s">
        <v>5466</v>
      </c>
      <c r="F6" s="807" t="s">
        <v>5467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5463</v>
      </c>
      <c r="B7" s="822" t="s">
        <v>5464</v>
      </c>
      <c r="C7" s="822" t="s">
        <v>613</v>
      </c>
      <c r="D7" s="822" t="s">
        <v>5465</v>
      </c>
      <c r="E7" s="822" t="s">
        <v>5468</v>
      </c>
      <c r="F7" s="822" t="s">
        <v>5469</v>
      </c>
      <c r="G7" s="831">
        <v>325</v>
      </c>
      <c r="H7" s="831">
        <v>12025</v>
      </c>
      <c r="I7" s="822">
        <v>0.86697909156452779</v>
      </c>
      <c r="J7" s="822">
        <v>37</v>
      </c>
      <c r="K7" s="831">
        <v>365</v>
      </c>
      <c r="L7" s="831">
        <v>13870</v>
      </c>
      <c r="M7" s="822">
        <v>1</v>
      </c>
      <c r="N7" s="822">
        <v>38</v>
      </c>
      <c r="O7" s="831">
        <v>505</v>
      </c>
      <c r="P7" s="831">
        <v>19190</v>
      </c>
      <c r="Q7" s="827">
        <v>1.3835616438356164</v>
      </c>
      <c r="R7" s="832">
        <v>38</v>
      </c>
    </row>
    <row r="8" spans="1:18" ht="14.45" customHeight="1" x14ac:dyDescent="0.2">
      <c r="A8" s="821" t="s">
        <v>5463</v>
      </c>
      <c r="B8" s="822" t="s">
        <v>5464</v>
      </c>
      <c r="C8" s="822" t="s">
        <v>613</v>
      </c>
      <c r="D8" s="822" t="s">
        <v>5465</v>
      </c>
      <c r="E8" s="822" t="s">
        <v>5470</v>
      </c>
      <c r="F8" s="822" t="s">
        <v>5471</v>
      </c>
      <c r="G8" s="831">
        <v>4</v>
      </c>
      <c r="H8" s="831">
        <v>2808</v>
      </c>
      <c r="I8" s="822">
        <v>1.3239038189533239</v>
      </c>
      <c r="J8" s="822">
        <v>702</v>
      </c>
      <c r="K8" s="831">
        <v>3</v>
      </c>
      <c r="L8" s="831">
        <v>2121</v>
      </c>
      <c r="M8" s="822">
        <v>1</v>
      </c>
      <c r="N8" s="822">
        <v>707</v>
      </c>
      <c r="O8" s="831">
        <v>8</v>
      </c>
      <c r="P8" s="831">
        <v>5688</v>
      </c>
      <c r="Q8" s="827">
        <v>2.6817538896746815</v>
      </c>
      <c r="R8" s="832">
        <v>711</v>
      </c>
    </row>
    <row r="9" spans="1:18" ht="14.45" customHeight="1" x14ac:dyDescent="0.2">
      <c r="A9" s="821" t="s">
        <v>5463</v>
      </c>
      <c r="B9" s="822" t="s">
        <v>5464</v>
      </c>
      <c r="C9" s="822" t="s">
        <v>613</v>
      </c>
      <c r="D9" s="822" t="s">
        <v>5465</v>
      </c>
      <c r="E9" s="822" t="s">
        <v>5472</v>
      </c>
      <c r="F9" s="822" t="s">
        <v>5473</v>
      </c>
      <c r="G9" s="831">
        <v>431</v>
      </c>
      <c r="H9" s="831">
        <v>60771</v>
      </c>
      <c r="I9" s="822">
        <v>0.752134953835491</v>
      </c>
      <c r="J9" s="822">
        <v>141</v>
      </c>
      <c r="K9" s="831">
        <v>569</v>
      </c>
      <c r="L9" s="831">
        <v>80798</v>
      </c>
      <c r="M9" s="822">
        <v>1</v>
      </c>
      <c r="N9" s="822">
        <v>142</v>
      </c>
      <c r="O9" s="831">
        <v>494</v>
      </c>
      <c r="P9" s="831">
        <v>70642</v>
      </c>
      <c r="Q9" s="827">
        <v>0.87430381940147028</v>
      </c>
      <c r="R9" s="832">
        <v>143</v>
      </c>
    </row>
    <row r="10" spans="1:18" ht="14.45" customHeight="1" x14ac:dyDescent="0.2">
      <c r="A10" s="821" t="s">
        <v>5463</v>
      </c>
      <c r="B10" s="822" t="s">
        <v>5464</v>
      </c>
      <c r="C10" s="822" t="s">
        <v>613</v>
      </c>
      <c r="D10" s="822" t="s">
        <v>5465</v>
      </c>
      <c r="E10" s="822" t="s">
        <v>5474</v>
      </c>
      <c r="F10" s="822" t="s">
        <v>5475</v>
      </c>
      <c r="G10" s="831">
        <v>47</v>
      </c>
      <c r="H10" s="831">
        <v>45026</v>
      </c>
      <c r="I10" s="822">
        <v>1.0626357028226188</v>
      </c>
      <c r="J10" s="822">
        <v>958</v>
      </c>
      <c r="K10" s="831">
        <v>44</v>
      </c>
      <c r="L10" s="831">
        <v>42372</v>
      </c>
      <c r="M10" s="822">
        <v>1</v>
      </c>
      <c r="N10" s="822">
        <v>963</v>
      </c>
      <c r="O10" s="831">
        <v>58</v>
      </c>
      <c r="P10" s="831">
        <v>56086</v>
      </c>
      <c r="Q10" s="827">
        <v>1.323657132068347</v>
      </c>
      <c r="R10" s="832">
        <v>967</v>
      </c>
    </row>
    <row r="11" spans="1:18" ht="14.45" customHeight="1" x14ac:dyDescent="0.2">
      <c r="A11" s="821" t="s">
        <v>5463</v>
      </c>
      <c r="B11" s="822" t="s">
        <v>5464</v>
      </c>
      <c r="C11" s="822" t="s">
        <v>613</v>
      </c>
      <c r="D11" s="822" t="s">
        <v>5465</v>
      </c>
      <c r="E11" s="822" t="s">
        <v>5476</v>
      </c>
      <c r="F11" s="822" t="s">
        <v>5477</v>
      </c>
      <c r="G11" s="831">
        <v>13</v>
      </c>
      <c r="H11" s="831">
        <v>5616</v>
      </c>
      <c r="I11" s="822">
        <v>0.71724137931034482</v>
      </c>
      <c r="J11" s="822">
        <v>432</v>
      </c>
      <c r="K11" s="831">
        <v>18</v>
      </c>
      <c r="L11" s="831">
        <v>7830</v>
      </c>
      <c r="M11" s="822">
        <v>1</v>
      </c>
      <c r="N11" s="822">
        <v>435</v>
      </c>
      <c r="O11" s="831">
        <v>6</v>
      </c>
      <c r="P11" s="831">
        <v>2622</v>
      </c>
      <c r="Q11" s="827">
        <v>0.33486590038314179</v>
      </c>
      <c r="R11" s="832">
        <v>437</v>
      </c>
    </row>
    <row r="12" spans="1:18" ht="14.45" customHeight="1" x14ac:dyDescent="0.2">
      <c r="A12" s="821" t="s">
        <v>5463</v>
      </c>
      <c r="B12" s="822" t="s">
        <v>5464</v>
      </c>
      <c r="C12" s="822" t="s">
        <v>613</v>
      </c>
      <c r="D12" s="822" t="s">
        <v>5465</v>
      </c>
      <c r="E12" s="822" t="s">
        <v>5478</v>
      </c>
      <c r="F12" s="822" t="s">
        <v>5479</v>
      </c>
      <c r="G12" s="831">
        <v>681</v>
      </c>
      <c r="H12" s="831">
        <v>687810</v>
      </c>
      <c r="I12" s="822">
        <v>1.0445895664059535</v>
      </c>
      <c r="J12" s="822">
        <v>1010</v>
      </c>
      <c r="K12" s="831">
        <v>650</v>
      </c>
      <c r="L12" s="831">
        <v>658450</v>
      </c>
      <c r="M12" s="822">
        <v>1</v>
      </c>
      <c r="N12" s="822">
        <v>1013</v>
      </c>
      <c r="O12" s="831">
        <v>556</v>
      </c>
      <c r="P12" s="831">
        <v>564896</v>
      </c>
      <c r="Q12" s="827">
        <v>0.8579178373452806</v>
      </c>
      <c r="R12" s="832">
        <v>1016</v>
      </c>
    </row>
    <row r="13" spans="1:18" ht="14.45" customHeight="1" x14ac:dyDescent="0.2">
      <c r="A13" s="821" t="s">
        <v>5463</v>
      </c>
      <c r="B13" s="822" t="s">
        <v>5464</v>
      </c>
      <c r="C13" s="822" t="s">
        <v>613</v>
      </c>
      <c r="D13" s="822" t="s">
        <v>5465</v>
      </c>
      <c r="E13" s="822" t="s">
        <v>5480</v>
      </c>
      <c r="F13" s="822" t="s">
        <v>5481</v>
      </c>
      <c r="G13" s="831">
        <v>2</v>
      </c>
      <c r="H13" s="831">
        <v>4248</v>
      </c>
      <c r="I13" s="822"/>
      <c r="J13" s="822">
        <v>2124</v>
      </c>
      <c r="K13" s="831"/>
      <c r="L13" s="831"/>
      <c r="M13" s="822"/>
      <c r="N13" s="822"/>
      <c r="O13" s="831">
        <v>1</v>
      </c>
      <c r="P13" s="831">
        <v>2134</v>
      </c>
      <c r="Q13" s="827"/>
      <c r="R13" s="832">
        <v>2134</v>
      </c>
    </row>
    <row r="14" spans="1:18" ht="14.45" customHeight="1" x14ac:dyDescent="0.2">
      <c r="A14" s="821" t="s">
        <v>5463</v>
      </c>
      <c r="B14" s="822" t="s">
        <v>5464</v>
      </c>
      <c r="C14" s="822" t="s">
        <v>613</v>
      </c>
      <c r="D14" s="822" t="s">
        <v>5465</v>
      </c>
      <c r="E14" s="822" t="s">
        <v>5482</v>
      </c>
      <c r="F14" s="822" t="s">
        <v>5483</v>
      </c>
      <c r="G14" s="831"/>
      <c r="H14" s="831"/>
      <c r="I14" s="822"/>
      <c r="J14" s="822"/>
      <c r="K14" s="831">
        <v>1</v>
      </c>
      <c r="L14" s="831">
        <v>1069</v>
      </c>
      <c r="M14" s="822">
        <v>1</v>
      </c>
      <c r="N14" s="822">
        <v>1069</v>
      </c>
      <c r="O14" s="831"/>
      <c r="P14" s="831"/>
      <c r="Q14" s="827"/>
      <c r="R14" s="832"/>
    </row>
    <row r="15" spans="1:18" ht="14.45" customHeight="1" x14ac:dyDescent="0.2">
      <c r="A15" s="821" t="s">
        <v>5463</v>
      </c>
      <c r="B15" s="822" t="s">
        <v>5464</v>
      </c>
      <c r="C15" s="822" t="s">
        <v>613</v>
      </c>
      <c r="D15" s="822" t="s">
        <v>5465</v>
      </c>
      <c r="E15" s="822" t="s">
        <v>5484</v>
      </c>
      <c r="F15" s="822" t="s">
        <v>5485</v>
      </c>
      <c r="G15" s="831">
        <v>7</v>
      </c>
      <c r="H15" s="831">
        <v>2233</v>
      </c>
      <c r="I15" s="822">
        <v>3.4673913043478262</v>
      </c>
      <c r="J15" s="822">
        <v>319</v>
      </c>
      <c r="K15" s="831">
        <v>2</v>
      </c>
      <c r="L15" s="831">
        <v>644</v>
      </c>
      <c r="M15" s="822">
        <v>1</v>
      </c>
      <c r="N15" s="822">
        <v>322</v>
      </c>
      <c r="O15" s="831">
        <v>9</v>
      </c>
      <c r="P15" s="831">
        <v>2916</v>
      </c>
      <c r="Q15" s="827">
        <v>4.5279503105590067</v>
      </c>
      <c r="R15" s="832">
        <v>324</v>
      </c>
    </row>
    <row r="16" spans="1:18" ht="14.45" customHeight="1" x14ac:dyDescent="0.2">
      <c r="A16" s="821" t="s">
        <v>5463</v>
      </c>
      <c r="B16" s="822" t="s">
        <v>5464</v>
      </c>
      <c r="C16" s="822" t="s">
        <v>613</v>
      </c>
      <c r="D16" s="822" t="s">
        <v>5465</v>
      </c>
      <c r="E16" s="822" t="s">
        <v>5486</v>
      </c>
      <c r="F16" s="822" t="s">
        <v>5487</v>
      </c>
      <c r="G16" s="831">
        <v>6</v>
      </c>
      <c r="H16" s="831">
        <v>5244</v>
      </c>
      <c r="I16" s="822">
        <v>0.45995965266204719</v>
      </c>
      <c r="J16" s="822">
        <v>874</v>
      </c>
      <c r="K16" s="831">
        <v>13</v>
      </c>
      <c r="L16" s="831">
        <v>11401</v>
      </c>
      <c r="M16" s="822">
        <v>1</v>
      </c>
      <c r="N16" s="822">
        <v>877</v>
      </c>
      <c r="O16" s="831">
        <v>13</v>
      </c>
      <c r="P16" s="831">
        <v>11453</v>
      </c>
      <c r="Q16" s="827">
        <v>1.0045610034207526</v>
      </c>
      <c r="R16" s="832">
        <v>881</v>
      </c>
    </row>
    <row r="17" spans="1:18" ht="14.45" customHeight="1" x14ac:dyDescent="0.2">
      <c r="A17" s="821" t="s">
        <v>5463</v>
      </c>
      <c r="B17" s="822" t="s">
        <v>5464</v>
      </c>
      <c r="C17" s="822" t="s">
        <v>613</v>
      </c>
      <c r="D17" s="822" t="s">
        <v>5465</v>
      </c>
      <c r="E17" s="822" t="s">
        <v>5488</v>
      </c>
      <c r="F17" s="822" t="s">
        <v>5489</v>
      </c>
      <c r="G17" s="831">
        <v>487</v>
      </c>
      <c r="H17" s="831">
        <v>16233.32</v>
      </c>
      <c r="I17" s="822">
        <v>0.78548347918821904</v>
      </c>
      <c r="J17" s="822">
        <v>33.333305954825462</v>
      </c>
      <c r="K17" s="831">
        <v>620</v>
      </c>
      <c r="L17" s="831">
        <v>20666.66</v>
      </c>
      <c r="M17" s="822">
        <v>1</v>
      </c>
      <c r="N17" s="822">
        <v>33.333322580645159</v>
      </c>
      <c r="O17" s="831">
        <v>523</v>
      </c>
      <c r="P17" s="831">
        <v>19889.989999999998</v>
      </c>
      <c r="Q17" s="827">
        <v>0.96241918142554228</v>
      </c>
      <c r="R17" s="832">
        <v>38.030573613766727</v>
      </c>
    </row>
    <row r="18" spans="1:18" ht="14.45" customHeight="1" x14ac:dyDescent="0.2">
      <c r="A18" s="821" t="s">
        <v>5463</v>
      </c>
      <c r="B18" s="822" t="s">
        <v>5464</v>
      </c>
      <c r="C18" s="822" t="s">
        <v>613</v>
      </c>
      <c r="D18" s="822" t="s">
        <v>5465</v>
      </c>
      <c r="E18" s="822" t="s">
        <v>5490</v>
      </c>
      <c r="F18" s="822" t="s">
        <v>5491</v>
      </c>
      <c r="G18" s="831">
        <v>204</v>
      </c>
      <c r="H18" s="831">
        <v>7548</v>
      </c>
      <c r="I18" s="822">
        <v>0.9413818907458219</v>
      </c>
      <c r="J18" s="822">
        <v>37</v>
      </c>
      <c r="K18" s="831">
        <v>211</v>
      </c>
      <c r="L18" s="831">
        <v>8018</v>
      </c>
      <c r="M18" s="822">
        <v>1</v>
      </c>
      <c r="N18" s="822">
        <v>38</v>
      </c>
      <c r="O18" s="831">
        <v>161</v>
      </c>
      <c r="P18" s="831">
        <v>6118</v>
      </c>
      <c r="Q18" s="827">
        <v>0.76303317535545023</v>
      </c>
      <c r="R18" s="832">
        <v>38</v>
      </c>
    </row>
    <row r="19" spans="1:18" ht="14.45" customHeight="1" x14ac:dyDescent="0.2">
      <c r="A19" s="821" t="s">
        <v>5463</v>
      </c>
      <c r="B19" s="822" t="s">
        <v>5464</v>
      </c>
      <c r="C19" s="822" t="s">
        <v>613</v>
      </c>
      <c r="D19" s="822" t="s">
        <v>5465</v>
      </c>
      <c r="E19" s="822" t="s">
        <v>5492</v>
      </c>
      <c r="F19" s="822" t="s">
        <v>5493</v>
      </c>
      <c r="G19" s="831">
        <v>1</v>
      </c>
      <c r="H19" s="831">
        <v>86</v>
      </c>
      <c r="I19" s="822">
        <v>0.9885057471264368</v>
      </c>
      <c r="J19" s="822">
        <v>86</v>
      </c>
      <c r="K19" s="831">
        <v>1</v>
      </c>
      <c r="L19" s="831">
        <v>87</v>
      </c>
      <c r="M19" s="822">
        <v>1</v>
      </c>
      <c r="N19" s="822">
        <v>87</v>
      </c>
      <c r="O19" s="831">
        <v>2</v>
      </c>
      <c r="P19" s="831">
        <v>176</v>
      </c>
      <c r="Q19" s="827">
        <v>2.0229885057471266</v>
      </c>
      <c r="R19" s="832">
        <v>88</v>
      </c>
    </row>
    <row r="20" spans="1:18" ht="14.45" customHeight="1" x14ac:dyDescent="0.2">
      <c r="A20" s="821" t="s">
        <v>5463</v>
      </c>
      <c r="B20" s="822" t="s">
        <v>5464</v>
      </c>
      <c r="C20" s="822" t="s">
        <v>613</v>
      </c>
      <c r="D20" s="822" t="s">
        <v>5465</v>
      </c>
      <c r="E20" s="822" t="s">
        <v>5494</v>
      </c>
      <c r="F20" s="822" t="s">
        <v>5495</v>
      </c>
      <c r="G20" s="831">
        <v>1</v>
      </c>
      <c r="H20" s="831">
        <v>32</v>
      </c>
      <c r="I20" s="822"/>
      <c r="J20" s="822">
        <v>32</v>
      </c>
      <c r="K20" s="831"/>
      <c r="L20" s="831"/>
      <c r="M20" s="822"/>
      <c r="N20" s="822"/>
      <c r="O20" s="831">
        <v>0</v>
      </c>
      <c r="P20" s="831">
        <v>0</v>
      </c>
      <c r="Q20" s="827"/>
      <c r="R20" s="832"/>
    </row>
    <row r="21" spans="1:18" ht="14.45" customHeight="1" x14ac:dyDescent="0.2">
      <c r="A21" s="821" t="s">
        <v>5463</v>
      </c>
      <c r="B21" s="822" t="s">
        <v>5464</v>
      </c>
      <c r="C21" s="822" t="s">
        <v>613</v>
      </c>
      <c r="D21" s="822" t="s">
        <v>5465</v>
      </c>
      <c r="E21" s="822" t="s">
        <v>5496</v>
      </c>
      <c r="F21" s="822" t="s">
        <v>5497</v>
      </c>
      <c r="G21" s="831">
        <v>65</v>
      </c>
      <c r="H21" s="831">
        <v>131040</v>
      </c>
      <c r="I21" s="822">
        <v>1.4422981674096087</v>
      </c>
      <c r="J21" s="822">
        <v>2016</v>
      </c>
      <c r="K21" s="831">
        <v>45</v>
      </c>
      <c r="L21" s="831">
        <v>90855</v>
      </c>
      <c r="M21" s="822">
        <v>1</v>
      </c>
      <c r="N21" s="822">
        <v>2019</v>
      </c>
      <c r="O21" s="831">
        <v>47</v>
      </c>
      <c r="P21" s="831">
        <v>95034</v>
      </c>
      <c r="Q21" s="827">
        <v>1.0459963678388642</v>
      </c>
      <c r="R21" s="832">
        <v>2022</v>
      </c>
    </row>
    <row r="22" spans="1:18" ht="14.45" customHeight="1" x14ac:dyDescent="0.2">
      <c r="A22" s="821" t="s">
        <v>5463</v>
      </c>
      <c r="B22" s="822" t="s">
        <v>5464</v>
      </c>
      <c r="C22" s="822" t="s">
        <v>613</v>
      </c>
      <c r="D22" s="822" t="s">
        <v>5465</v>
      </c>
      <c r="E22" s="822" t="s">
        <v>5498</v>
      </c>
      <c r="F22" s="822" t="s">
        <v>5499</v>
      </c>
      <c r="G22" s="831">
        <v>582</v>
      </c>
      <c r="H22" s="831">
        <v>206610</v>
      </c>
      <c r="I22" s="822">
        <v>0.9492153043222582</v>
      </c>
      <c r="J22" s="822">
        <v>355</v>
      </c>
      <c r="K22" s="831">
        <v>608</v>
      </c>
      <c r="L22" s="831">
        <v>217664</v>
      </c>
      <c r="M22" s="822">
        <v>1</v>
      </c>
      <c r="N22" s="822">
        <v>358</v>
      </c>
      <c r="O22" s="831">
        <v>495</v>
      </c>
      <c r="P22" s="831">
        <v>178200</v>
      </c>
      <c r="Q22" s="827">
        <v>0.81869303146133487</v>
      </c>
      <c r="R22" s="832">
        <v>360</v>
      </c>
    </row>
    <row r="23" spans="1:18" ht="14.45" customHeight="1" x14ac:dyDescent="0.2">
      <c r="A23" s="821" t="s">
        <v>5463</v>
      </c>
      <c r="B23" s="822" t="s">
        <v>5464</v>
      </c>
      <c r="C23" s="822" t="s">
        <v>613</v>
      </c>
      <c r="D23" s="822" t="s">
        <v>5465</v>
      </c>
      <c r="E23" s="822" t="s">
        <v>5500</v>
      </c>
      <c r="F23" s="822" t="s">
        <v>5501</v>
      </c>
      <c r="G23" s="831">
        <v>3</v>
      </c>
      <c r="H23" s="831">
        <v>669</v>
      </c>
      <c r="I23" s="822">
        <v>1.4800884955752212</v>
      </c>
      <c r="J23" s="822">
        <v>223</v>
      </c>
      <c r="K23" s="831">
        <v>2</v>
      </c>
      <c r="L23" s="831">
        <v>452</v>
      </c>
      <c r="M23" s="822">
        <v>1</v>
      </c>
      <c r="N23" s="822">
        <v>226</v>
      </c>
      <c r="O23" s="831"/>
      <c r="P23" s="831"/>
      <c r="Q23" s="827"/>
      <c r="R23" s="832"/>
    </row>
    <row r="24" spans="1:18" ht="14.45" customHeight="1" x14ac:dyDescent="0.2">
      <c r="A24" s="821" t="s">
        <v>5463</v>
      </c>
      <c r="B24" s="822" t="s">
        <v>5464</v>
      </c>
      <c r="C24" s="822" t="s">
        <v>613</v>
      </c>
      <c r="D24" s="822" t="s">
        <v>5465</v>
      </c>
      <c r="E24" s="822" t="s">
        <v>5502</v>
      </c>
      <c r="F24" s="822" t="s">
        <v>5503</v>
      </c>
      <c r="G24" s="831">
        <v>19</v>
      </c>
      <c r="H24" s="831">
        <v>3382</v>
      </c>
      <c r="I24" s="822">
        <v>0.85881157948197051</v>
      </c>
      <c r="J24" s="822">
        <v>178</v>
      </c>
      <c r="K24" s="831">
        <v>22</v>
      </c>
      <c r="L24" s="831">
        <v>3938</v>
      </c>
      <c r="M24" s="822">
        <v>1</v>
      </c>
      <c r="N24" s="822">
        <v>179</v>
      </c>
      <c r="O24" s="831">
        <v>20</v>
      </c>
      <c r="P24" s="831">
        <v>3600</v>
      </c>
      <c r="Q24" s="827">
        <v>0.91416962925342815</v>
      </c>
      <c r="R24" s="832">
        <v>180</v>
      </c>
    </row>
    <row r="25" spans="1:18" ht="14.45" customHeight="1" x14ac:dyDescent="0.2">
      <c r="A25" s="821" t="s">
        <v>5463</v>
      </c>
      <c r="B25" s="822" t="s">
        <v>5464</v>
      </c>
      <c r="C25" s="822" t="s">
        <v>613</v>
      </c>
      <c r="D25" s="822" t="s">
        <v>5465</v>
      </c>
      <c r="E25" s="822" t="s">
        <v>5504</v>
      </c>
      <c r="F25" s="822" t="s">
        <v>5505</v>
      </c>
      <c r="G25" s="831">
        <v>1</v>
      </c>
      <c r="H25" s="831">
        <v>751</v>
      </c>
      <c r="I25" s="822"/>
      <c r="J25" s="822">
        <v>751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5463</v>
      </c>
      <c r="B26" s="822" t="s">
        <v>5464</v>
      </c>
      <c r="C26" s="822" t="s">
        <v>613</v>
      </c>
      <c r="D26" s="822" t="s">
        <v>5465</v>
      </c>
      <c r="E26" s="822" t="s">
        <v>5506</v>
      </c>
      <c r="F26" s="822" t="s">
        <v>5507</v>
      </c>
      <c r="G26" s="831">
        <v>21</v>
      </c>
      <c r="H26" s="831">
        <v>1244</v>
      </c>
      <c r="I26" s="822">
        <v>0.55117412494461671</v>
      </c>
      <c r="J26" s="822">
        <v>59.238095238095241</v>
      </c>
      <c r="K26" s="831">
        <v>37</v>
      </c>
      <c r="L26" s="831">
        <v>2257</v>
      </c>
      <c r="M26" s="822">
        <v>1</v>
      </c>
      <c r="N26" s="822">
        <v>61</v>
      </c>
      <c r="O26" s="831">
        <v>31</v>
      </c>
      <c r="P26" s="831">
        <v>1922</v>
      </c>
      <c r="Q26" s="827">
        <v>0.85157288435976963</v>
      </c>
      <c r="R26" s="832">
        <v>62</v>
      </c>
    </row>
    <row r="27" spans="1:18" ht="14.45" customHeight="1" x14ac:dyDescent="0.2">
      <c r="A27" s="821" t="s">
        <v>5463</v>
      </c>
      <c r="B27" s="822" t="s">
        <v>5464</v>
      </c>
      <c r="C27" s="822" t="s">
        <v>613</v>
      </c>
      <c r="D27" s="822" t="s">
        <v>5465</v>
      </c>
      <c r="E27" s="822" t="s">
        <v>5508</v>
      </c>
      <c r="F27" s="822" t="s">
        <v>5509</v>
      </c>
      <c r="G27" s="831"/>
      <c r="H27" s="831"/>
      <c r="I27" s="822"/>
      <c r="J27" s="822"/>
      <c r="K27" s="831">
        <v>1</v>
      </c>
      <c r="L27" s="831">
        <v>542</v>
      </c>
      <c r="M27" s="822">
        <v>1</v>
      </c>
      <c r="N27" s="822">
        <v>542</v>
      </c>
      <c r="O27" s="831"/>
      <c r="P27" s="831"/>
      <c r="Q27" s="827"/>
      <c r="R27" s="832"/>
    </row>
    <row r="28" spans="1:18" ht="14.45" customHeight="1" x14ac:dyDescent="0.2">
      <c r="A28" s="821" t="s">
        <v>5463</v>
      </c>
      <c r="B28" s="822" t="s">
        <v>5464</v>
      </c>
      <c r="C28" s="822" t="s">
        <v>625</v>
      </c>
      <c r="D28" s="822" t="s">
        <v>5510</v>
      </c>
      <c r="E28" s="822" t="s">
        <v>5511</v>
      </c>
      <c r="F28" s="822" t="s">
        <v>5512</v>
      </c>
      <c r="G28" s="831"/>
      <c r="H28" s="831"/>
      <c r="I28" s="822"/>
      <c r="J28" s="822"/>
      <c r="K28" s="831"/>
      <c r="L28" s="831"/>
      <c r="M28" s="822"/>
      <c r="N28" s="822"/>
      <c r="O28" s="831">
        <v>1</v>
      </c>
      <c r="P28" s="831">
        <v>4856.3599999999997</v>
      </c>
      <c r="Q28" s="827"/>
      <c r="R28" s="832">
        <v>4856.3599999999997</v>
      </c>
    </row>
    <row r="29" spans="1:18" ht="14.45" customHeight="1" x14ac:dyDescent="0.2">
      <c r="A29" s="821" t="s">
        <v>5463</v>
      </c>
      <c r="B29" s="822" t="s">
        <v>5464</v>
      </c>
      <c r="C29" s="822" t="s">
        <v>625</v>
      </c>
      <c r="D29" s="822" t="s">
        <v>5510</v>
      </c>
      <c r="E29" s="822" t="s">
        <v>5513</v>
      </c>
      <c r="F29" s="822" t="s">
        <v>5514</v>
      </c>
      <c r="G29" s="831"/>
      <c r="H29" s="831"/>
      <c r="I29" s="822"/>
      <c r="J29" s="822"/>
      <c r="K29" s="831">
        <v>1</v>
      </c>
      <c r="L29" s="831">
        <v>5526.06</v>
      </c>
      <c r="M29" s="822">
        <v>1</v>
      </c>
      <c r="N29" s="822">
        <v>5526.06</v>
      </c>
      <c r="O29" s="831">
        <v>2</v>
      </c>
      <c r="P29" s="831">
        <v>13354.96</v>
      </c>
      <c r="Q29" s="827">
        <v>2.4167236693050742</v>
      </c>
      <c r="R29" s="832">
        <v>6677.48</v>
      </c>
    </row>
    <row r="30" spans="1:18" ht="14.45" customHeight="1" x14ac:dyDescent="0.2">
      <c r="A30" s="821" t="s">
        <v>5463</v>
      </c>
      <c r="B30" s="822" t="s">
        <v>5464</v>
      </c>
      <c r="C30" s="822" t="s">
        <v>625</v>
      </c>
      <c r="D30" s="822" t="s">
        <v>5510</v>
      </c>
      <c r="E30" s="822" t="s">
        <v>5515</v>
      </c>
      <c r="F30" s="822" t="s">
        <v>5514</v>
      </c>
      <c r="G30" s="831"/>
      <c r="H30" s="831"/>
      <c r="I30" s="822"/>
      <c r="J30" s="822"/>
      <c r="K30" s="831">
        <v>18</v>
      </c>
      <c r="L30" s="831">
        <v>98876.4</v>
      </c>
      <c r="M30" s="822">
        <v>1</v>
      </c>
      <c r="N30" s="822">
        <v>5493.1333333333332</v>
      </c>
      <c r="O30" s="831">
        <v>65</v>
      </c>
      <c r="P30" s="831">
        <v>336672.11</v>
      </c>
      <c r="Q30" s="827">
        <v>3.404979449089975</v>
      </c>
      <c r="R30" s="832">
        <v>5179.5709230769226</v>
      </c>
    </row>
    <row r="31" spans="1:18" ht="14.45" customHeight="1" x14ac:dyDescent="0.2">
      <c r="A31" s="821" t="s">
        <v>5463</v>
      </c>
      <c r="B31" s="822" t="s">
        <v>5464</v>
      </c>
      <c r="C31" s="822" t="s">
        <v>625</v>
      </c>
      <c r="D31" s="822" t="s">
        <v>5510</v>
      </c>
      <c r="E31" s="822" t="s">
        <v>5516</v>
      </c>
      <c r="F31" s="822" t="s">
        <v>5517</v>
      </c>
      <c r="G31" s="831"/>
      <c r="H31" s="831"/>
      <c r="I31" s="822"/>
      <c r="J31" s="822"/>
      <c r="K31" s="831">
        <v>13</v>
      </c>
      <c r="L31" s="831">
        <v>31191.870000000003</v>
      </c>
      <c r="M31" s="822">
        <v>1</v>
      </c>
      <c r="N31" s="822">
        <v>2399.3746153846155</v>
      </c>
      <c r="O31" s="831">
        <v>6</v>
      </c>
      <c r="P31" s="831">
        <v>13502.71</v>
      </c>
      <c r="Q31" s="827">
        <v>0.43289196832379712</v>
      </c>
      <c r="R31" s="832">
        <v>2250.4516666666664</v>
      </c>
    </row>
    <row r="32" spans="1:18" ht="14.45" customHeight="1" x14ac:dyDescent="0.2">
      <c r="A32" s="821" t="s">
        <v>5463</v>
      </c>
      <c r="B32" s="822" t="s">
        <v>5464</v>
      </c>
      <c r="C32" s="822" t="s">
        <v>625</v>
      </c>
      <c r="D32" s="822" t="s">
        <v>5510</v>
      </c>
      <c r="E32" s="822" t="s">
        <v>5518</v>
      </c>
      <c r="F32" s="822" t="s">
        <v>5519</v>
      </c>
      <c r="G32" s="831"/>
      <c r="H32" s="831"/>
      <c r="I32" s="822"/>
      <c r="J32" s="822"/>
      <c r="K32" s="831">
        <v>3</v>
      </c>
      <c r="L32" s="831">
        <v>9186</v>
      </c>
      <c r="M32" s="822">
        <v>1</v>
      </c>
      <c r="N32" s="822">
        <v>3062</v>
      </c>
      <c r="O32" s="831">
        <v>9</v>
      </c>
      <c r="P32" s="831">
        <v>21398.85</v>
      </c>
      <c r="Q32" s="827">
        <v>2.3295068582625733</v>
      </c>
      <c r="R32" s="832">
        <v>2377.6499999999996</v>
      </c>
    </row>
    <row r="33" spans="1:18" ht="14.45" customHeight="1" x14ac:dyDescent="0.2">
      <c r="A33" s="821" t="s">
        <v>5463</v>
      </c>
      <c r="B33" s="822" t="s">
        <v>5464</v>
      </c>
      <c r="C33" s="822" t="s">
        <v>625</v>
      </c>
      <c r="D33" s="822" t="s">
        <v>5510</v>
      </c>
      <c r="E33" s="822" t="s">
        <v>5520</v>
      </c>
      <c r="F33" s="822" t="s">
        <v>5521</v>
      </c>
      <c r="G33" s="831"/>
      <c r="H33" s="831"/>
      <c r="I33" s="822"/>
      <c r="J33" s="822"/>
      <c r="K33" s="831"/>
      <c r="L33" s="831"/>
      <c r="M33" s="822"/>
      <c r="N33" s="822"/>
      <c r="O33" s="831">
        <v>6</v>
      </c>
      <c r="P33" s="831">
        <v>9299.94</v>
      </c>
      <c r="Q33" s="827"/>
      <c r="R33" s="832">
        <v>1549.99</v>
      </c>
    </row>
    <row r="34" spans="1:18" ht="14.45" customHeight="1" x14ac:dyDescent="0.2">
      <c r="A34" s="821" t="s">
        <v>5463</v>
      </c>
      <c r="B34" s="822" t="s">
        <v>5464</v>
      </c>
      <c r="C34" s="822" t="s">
        <v>625</v>
      </c>
      <c r="D34" s="822" t="s">
        <v>5465</v>
      </c>
      <c r="E34" s="822" t="s">
        <v>5522</v>
      </c>
      <c r="F34" s="822" t="s">
        <v>5523</v>
      </c>
      <c r="G34" s="831"/>
      <c r="H34" s="831"/>
      <c r="I34" s="822"/>
      <c r="J34" s="822"/>
      <c r="K34" s="831">
        <v>112</v>
      </c>
      <c r="L34" s="831">
        <v>11984</v>
      </c>
      <c r="M34" s="822">
        <v>1</v>
      </c>
      <c r="N34" s="822">
        <v>107</v>
      </c>
      <c r="O34" s="831">
        <v>1497</v>
      </c>
      <c r="P34" s="831">
        <v>161676</v>
      </c>
      <c r="Q34" s="827">
        <v>13.490987983978638</v>
      </c>
      <c r="R34" s="832">
        <v>108</v>
      </c>
    </row>
    <row r="35" spans="1:18" ht="14.45" customHeight="1" x14ac:dyDescent="0.2">
      <c r="A35" s="821" t="s">
        <v>5463</v>
      </c>
      <c r="B35" s="822" t="s">
        <v>5464</v>
      </c>
      <c r="C35" s="822" t="s">
        <v>625</v>
      </c>
      <c r="D35" s="822" t="s">
        <v>5465</v>
      </c>
      <c r="E35" s="822" t="s">
        <v>5524</v>
      </c>
      <c r="F35" s="822" t="s">
        <v>5525</v>
      </c>
      <c r="G35" s="831"/>
      <c r="H35" s="831"/>
      <c r="I35" s="822"/>
      <c r="J35" s="822"/>
      <c r="K35" s="831">
        <v>75</v>
      </c>
      <c r="L35" s="831">
        <v>88350</v>
      </c>
      <c r="M35" s="822">
        <v>1</v>
      </c>
      <c r="N35" s="822">
        <v>1178</v>
      </c>
      <c r="O35" s="831">
        <v>104</v>
      </c>
      <c r="P35" s="831">
        <v>122720</v>
      </c>
      <c r="Q35" s="827">
        <v>1.3890209394453876</v>
      </c>
      <c r="R35" s="832">
        <v>1180</v>
      </c>
    </row>
    <row r="36" spans="1:18" ht="14.45" customHeight="1" x14ac:dyDescent="0.2">
      <c r="A36" s="821" t="s">
        <v>5463</v>
      </c>
      <c r="B36" s="822" t="s">
        <v>5526</v>
      </c>
      <c r="C36" s="822" t="s">
        <v>613</v>
      </c>
      <c r="D36" s="822" t="s">
        <v>5465</v>
      </c>
      <c r="E36" s="822" t="s">
        <v>5527</v>
      </c>
      <c r="F36" s="822" t="s">
        <v>5528</v>
      </c>
      <c r="G36" s="831">
        <v>28</v>
      </c>
      <c r="H36" s="831">
        <v>2324</v>
      </c>
      <c r="I36" s="822">
        <v>2.1282051282051282</v>
      </c>
      <c r="J36" s="822">
        <v>83</v>
      </c>
      <c r="K36" s="831">
        <v>13</v>
      </c>
      <c r="L36" s="831">
        <v>1092</v>
      </c>
      <c r="M36" s="822">
        <v>1</v>
      </c>
      <c r="N36" s="822">
        <v>84</v>
      </c>
      <c r="O36" s="831">
        <v>38</v>
      </c>
      <c r="P36" s="831">
        <v>3230</v>
      </c>
      <c r="Q36" s="827">
        <v>2.957875457875458</v>
      </c>
      <c r="R36" s="832">
        <v>85</v>
      </c>
    </row>
    <row r="37" spans="1:18" ht="14.45" customHeight="1" x14ac:dyDescent="0.2">
      <c r="A37" s="821" t="s">
        <v>5463</v>
      </c>
      <c r="B37" s="822" t="s">
        <v>5526</v>
      </c>
      <c r="C37" s="822" t="s">
        <v>613</v>
      </c>
      <c r="D37" s="822" t="s">
        <v>5465</v>
      </c>
      <c r="E37" s="822" t="s">
        <v>5522</v>
      </c>
      <c r="F37" s="822" t="s">
        <v>5523</v>
      </c>
      <c r="G37" s="831">
        <v>3</v>
      </c>
      <c r="H37" s="831">
        <v>318</v>
      </c>
      <c r="I37" s="822">
        <v>0.99065420560747663</v>
      </c>
      <c r="J37" s="822">
        <v>106</v>
      </c>
      <c r="K37" s="831">
        <v>3</v>
      </c>
      <c r="L37" s="831">
        <v>321</v>
      </c>
      <c r="M37" s="822">
        <v>1</v>
      </c>
      <c r="N37" s="822">
        <v>107</v>
      </c>
      <c r="O37" s="831">
        <v>8</v>
      </c>
      <c r="P37" s="831">
        <v>864</v>
      </c>
      <c r="Q37" s="827">
        <v>2.6915887850467288</v>
      </c>
      <c r="R37" s="832">
        <v>108</v>
      </c>
    </row>
    <row r="38" spans="1:18" ht="14.45" customHeight="1" x14ac:dyDescent="0.2">
      <c r="A38" s="821" t="s">
        <v>5463</v>
      </c>
      <c r="B38" s="822" t="s">
        <v>5526</v>
      </c>
      <c r="C38" s="822" t="s">
        <v>613</v>
      </c>
      <c r="D38" s="822" t="s">
        <v>5465</v>
      </c>
      <c r="E38" s="822" t="s">
        <v>5468</v>
      </c>
      <c r="F38" s="822" t="s">
        <v>5469</v>
      </c>
      <c r="G38" s="831">
        <v>21</v>
      </c>
      <c r="H38" s="831">
        <v>777</v>
      </c>
      <c r="I38" s="822">
        <v>3.4078947368421053</v>
      </c>
      <c r="J38" s="822">
        <v>37</v>
      </c>
      <c r="K38" s="831">
        <v>6</v>
      </c>
      <c r="L38" s="831">
        <v>228</v>
      </c>
      <c r="M38" s="822">
        <v>1</v>
      </c>
      <c r="N38" s="822">
        <v>38</v>
      </c>
      <c r="O38" s="831">
        <v>8</v>
      </c>
      <c r="P38" s="831">
        <v>304</v>
      </c>
      <c r="Q38" s="827">
        <v>1.3333333333333333</v>
      </c>
      <c r="R38" s="832">
        <v>38</v>
      </c>
    </row>
    <row r="39" spans="1:18" ht="14.45" customHeight="1" x14ac:dyDescent="0.2">
      <c r="A39" s="821" t="s">
        <v>5463</v>
      </c>
      <c r="B39" s="822" t="s">
        <v>5526</v>
      </c>
      <c r="C39" s="822" t="s">
        <v>613</v>
      </c>
      <c r="D39" s="822" t="s">
        <v>5465</v>
      </c>
      <c r="E39" s="822" t="s">
        <v>5472</v>
      </c>
      <c r="F39" s="822" t="s">
        <v>5473</v>
      </c>
      <c r="G39" s="831">
        <v>56</v>
      </c>
      <c r="H39" s="831">
        <v>7896</v>
      </c>
      <c r="I39" s="822">
        <v>7.943661971830986</v>
      </c>
      <c r="J39" s="822">
        <v>141</v>
      </c>
      <c r="K39" s="831">
        <v>7</v>
      </c>
      <c r="L39" s="831">
        <v>994</v>
      </c>
      <c r="M39" s="822">
        <v>1</v>
      </c>
      <c r="N39" s="822">
        <v>142</v>
      </c>
      <c r="O39" s="831"/>
      <c r="P39" s="831"/>
      <c r="Q39" s="827"/>
      <c r="R39" s="832"/>
    </row>
    <row r="40" spans="1:18" ht="14.45" customHeight="1" x14ac:dyDescent="0.2">
      <c r="A40" s="821" t="s">
        <v>5463</v>
      </c>
      <c r="B40" s="822" t="s">
        <v>5526</v>
      </c>
      <c r="C40" s="822" t="s">
        <v>613</v>
      </c>
      <c r="D40" s="822" t="s">
        <v>5465</v>
      </c>
      <c r="E40" s="822" t="s">
        <v>5529</v>
      </c>
      <c r="F40" s="822" t="s">
        <v>5530</v>
      </c>
      <c r="G40" s="831">
        <v>57</v>
      </c>
      <c r="H40" s="831">
        <v>7228</v>
      </c>
      <c r="I40" s="822">
        <v>1.7383357383357383</v>
      </c>
      <c r="J40" s="822">
        <v>126.80701754385964</v>
      </c>
      <c r="K40" s="831">
        <v>33</v>
      </c>
      <c r="L40" s="831">
        <v>4158</v>
      </c>
      <c r="M40" s="822">
        <v>1</v>
      </c>
      <c r="N40" s="822">
        <v>126</v>
      </c>
      <c r="O40" s="831">
        <v>68</v>
      </c>
      <c r="P40" s="831">
        <v>8636</v>
      </c>
      <c r="Q40" s="827">
        <v>2.0769600769600771</v>
      </c>
      <c r="R40" s="832">
        <v>127</v>
      </c>
    </row>
    <row r="41" spans="1:18" ht="14.45" customHeight="1" x14ac:dyDescent="0.2">
      <c r="A41" s="821" t="s">
        <v>5463</v>
      </c>
      <c r="B41" s="822" t="s">
        <v>5526</v>
      </c>
      <c r="C41" s="822" t="s">
        <v>613</v>
      </c>
      <c r="D41" s="822" t="s">
        <v>5465</v>
      </c>
      <c r="E41" s="822" t="s">
        <v>5531</v>
      </c>
      <c r="F41" s="822" t="s">
        <v>5532</v>
      </c>
      <c r="G41" s="831">
        <v>4</v>
      </c>
      <c r="H41" s="831">
        <v>1712</v>
      </c>
      <c r="I41" s="822">
        <v>1.9906976744186047</v>
      </c>
      <c r="J41" s="822">
        <v>428</v>
      </c>
      <c r="K41" s="831">
        <v>2</v>
      </c>
      <c r="L41" s="831">
        <v>860</v>
      </c>
      <c r="M41" s="822">
        <v>1</v>
      </c>
      <c r="N41" s="822">
        <v>430</v>
      </c>
      <c r="O41" s="831">
        <v>3</v>
      </c>
      <c r="P41" s="831">
        <v>1296</v>
      </c>
      <c r="Q41" s="827">
        <v>1.5069767441860464</v>
      </c>
      <c r="R41" s="832">
        <v>432</v>
      </c>
    </row>
    <row r="42" spans="1:18" ht="14.45" customHeight="1" x14ac:dyDescent="0.2">
      <c r="A42" s="821" t="s">
        <v>5463</v>
      </c>
      <c r="B42" s="822" t="s">
        <v>5526</v>
      </c>
      <c r="C42" s="822" t="s">
        <v>613</v>
      </c>
      <c r="D42" s="822" t="s">
        <v>5465</v>
      </c>
      <c r="E42" s="822" t="s">
        <v>5486</v>
      </c>
      <c r="F42" s="822" t="s">
        <v>5487</v>
      </c>
      <c r="G42" s="831">
        <v>1</v>
      </c>
      <c r="H42" s="831">
        <v>874</v>
      </c>
      <c r="I42" s="822"/>
      <c r="J42" s="822">
        <v>874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5463</v>
      </c>
      <c r="B43" s="822" t="s">
        <v>5526</v>
      </c>
      <c r="C43" s="822" t="s">
        <v>613</v>
      </c>
      <c r="D43" s="822" t="s">
        <v>5465</v>
      </c>
      <c r="E43" s="822" t="s">
        <v>5488</v>
      </c>
      <c r="F43" s="822" t="s">
        <v>5489</v>
      </c>
      <c r="G43" s="831">
        <v>46</v>
      </c>
      <c r="H43" s="831">
        <v>1533.3099999999997</v>
      </c>
      <c r="I43" s="822">
        <v>1.5333253332533323</v>
      </c>
      <c r="J43" s="822">
        <v>33.332826086956516</v>
      </c>
      <c r="K43" s="831">
        <v>30</v>
      </c>
      <c r="L43" s="831">
        <v>999.99</v>
      </c>
      <c r="M43" s="822">
        <v>1</v>
      </c>
      <c r="N43" s="822">
        <v>33.332999999999998</v>
      </c>
      <c r="O43" s="831">
        <v>72</v>
      </c>
      <c r="P43" s="831">
        <v>2803.3599999999992</v>
      </c>
      <c r="Q43" s="827">
        <v>2.8033880338803381</v>
      </c>
      <c r="R43" s="832">
        <v>38.935555555555545</v>
      </c>
    </row>
    <row r="44" spans="1:18" ht="14.45" customHeight="1" x14ac:dyDescent="0.2">
      <c r="A44" s="821" t="s">
        <v>5463</v>
      </c>
      <c r="B44" s="822" t="s">
        <v>5526</v>
      </c>
      <c r="C44" s="822" t="s">
        <v>613</v>
      </c>
      <c r="D44" s="822" t="s">
        <v>5465</v>
      </c>
      <c r="E44" s="822" t="s">
        <v>5490</v>
      </c>
      <c r="F44" s="822" t="s">
        <v>5491</v>
      </c>
      <c r="G44" s="831">
        <v>5</v>
      </c>
      <c r="H44" s="831">
        <v>185</v>
      </c>
      <c r="I44" s="822"/>
      <c r="J44" s="822">
        <v>37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5463</v>
      </c>
      <c r="B45" s="822" t="s">
        <v>5526</v>
      </c>
      <c r="C45" s="822" t="s">
        <v>613</v>
      </c>
      <c r="D45" s="822" t="s">
        <v>5465</v>
      </c>
      <c r="E45" s="822" t="s">
        <v>5492</v>
      </c>
      <c r="F45" s="822" t="s">
        <v>5493</v>
      </c>
      <c r="G45" s="831">
        <v>6</v>
      </c>
      <c r="H45" s="831">
        <v>516</v>
      </c>
      <c r="I45" s="822">
        <v>5.931034482758621</v>
      </c>
      <c r="J45" s="822">
        <v>86</v>
      </c>
      <c r="K45" s="831">
        <v>1</v>
      </c>
      <c r="L45" s="831">
        <v>87</v>
      </c>
      <c r="M45" s="822">
        <v>1</v>
      </c>
      <c r="N45" s="822">
        <v>87</v>
      </c>
      <c r="O45" s="831">
        <v>1</v>
      </c>
      <c r="P45" s="831">
        <v>88</v>
      </c>
      <c r="Q45" s="827">
        <v>1.0114942528735633</v>
      </c>
      <c r="R45" s="832">
        <v>88</v>
      </c>
    </row>
    <row r="46" spans="1:18" ht="14.45" customHeight="1" x14ac:dyDescent="0.2">
      <c r="A46" s="821" t="s">
        <v>5463</v>
      </c>
      <c r="B46" s="822" t="s">
        <v>5526</v>
      </c>
      <c r="C46" s="822" t="s">
        <v>613</v>
      </c>
      <c r="D46" s="822" t="s">
        <v>5465</v>
      </c>
      <c r="E46" s="822" t="s">
        <v>5494</v>
      </c>
      <c r="F46" s="822" t="s">
        <v>5495</v>
      </c>
      <c r="G46" s="831">
        <v>2</v>
      </c>
      <c r="H46" s="831">
        <v>64</v>
      </c>
      <c r="I46" s="822">
        <v>1.9393939393939394</v>
      </c>
      <c r="J46" s="822">
        <v>32</v>
      </c>
      <c r="K46" s="831">
        <v>1</v>
      </c>
      <c r="L46" s="831">
        <v>33</v>
      </c>
      <c r="M46" s="822">
        <v>1</v>
      </c>
      <c r="N46" s="822">
        <v>33</v>
      </c>
      <c r="O46" s="831">
        <v>1</v>
      </c>
      <c r="P46" s="831">
        <v>33</v>
      </c>
      <c r="Q46" s="827">
        <v>1</v>
      </c>
      <c r="R46" s="832">
        <v>33</v>
      </c>
    </row>
    <row r="47" spans="1:18" ht="14.45" customHeight="1" x14ac:dyDescent="0.2">
      <c r="A47" s="821" t="s">
        <v>5463</v>
      </c>
      <c r="B47" s="822" t="s">
        <v>5526</v>
      </c>
      <c r="C47" s="822" t="s">
        <v>613</v>
      </c>
      <c r="D47" s="822" t="s">
        <v>5465</v>
      </c>
      <c r="E47" s="822" t="s">
        <v>5533</v>
      </c>
      <c r="F47" s="822" t="s">
        <v>5534</v>
      </c>
      <c r="G47" s="831"/>
      <c r="H47" s="831"/>
      <c r="I47" s="822"/>
      <c r="J47" s="822"/>
      <c r="K47" s="831">
        <v>1</v>
      </c>
      <c r="L47" s="831">
        <v>135</v>
      </c>
      <c r="M47" s="822">
        <v>1</v>
      </c>
      <c r="N47" s="822">
        <v>135</v>
      </c>
      <c r="O47" s="831"/>
      <c r="P47" s="831"/>
      <c r="Q47" s="827"/>
      <c r="R47" s="832"/>
    </row>
    <row r="48" spans="1:18" ht="14.45" customHeight="1" x14ac:dyDescent="0.2">
      <c r="A48" s="821" t="s">
        <v>5463</v>
      </c>
      <c r="B48" s="822" t="s">
        <v>5526</v>
      </c>
      <c r="C48" s="822" t="s">
        <v>613</v>
      </c>
      <c r="D48" s="822" t="s">
        <v>5465</v>
      </c>
      <c r="E48" s="822" t="s">
        <v>5500</v>
      </c>
      <c r="F48" s="822" t="s">
        <v>5501</v>
      </c>
      <c r="G48" s="831"/>
      <c r="H48" s="831"/>
      <c r="I48" s="822"/>
      <c r="J48" s="822"/>
      <c r="K48" s="831"/>
      <c r="L48" s="831"/>
      <c r="M48" s="822"/>
      <c r="N48" s="822"/>
      <c r="O48" s="831">
        <v>1</v>
      </c>
      <c r="P48" s="831">
        <v>228</v>
      </c>
      <c r="Q48" s="827"/>
      <c r="R48" s="832">
        <v>228</v>
      </c>
    </row>
    <row r="49" spans="1:18" ht="14.45" customHeight="1" x14ac:dyDescent="0.2">
      <c r="A49" s="821" t="s">
        <v>5463</v>
      </c>
      <c r="B49" s="822" t="s">
        <v>5526</v>
      </c>
      <c r="C49" s="822" t="s">
        <v>613</v>
      </c>
      <c r="D49" s="822" t="s">
        <v>5465</v>
      </c>
      <c r="E49" s="822" t="s">
        <v>5535</v>
      </c>
      <c r="F49" s="822" t="s">
        <v>5536</v>
      </c>
      <c r="G49" s="831"/>
      <c r="H49" s="831"/>
      <c r="I49" s="822"/>
      <c r="J49" s="822"/>
      <c r="K49" s="831">
        <v>1</v>
      </c>
      <c r="L49" s="831">
        <v>448</v>
      </c>
      <c r="M49" s="822">
        <v>1</v>
      </c>
      <c r="N49" s="822">
        <v>448</v>
      </c>
      <c r="O49" s="831"/>
      <c r="P49" s="831"/>
      <c r="Q49" s="827"/>
      <c r="R49" s="832"/>
    </row>
    <row r="50" spans="1:18" ht="14.45" customHeight="1" x14ac:dyDescent="0.2">
      <c r="A50" s="821" t="s">
        <v>5463</v>
      </c>
      <c r="B50" s="822" t="s">
        <v>5526</v>
      </c>
      <c r="C50" s="822" t="s">
        <v>613</v>
      </c>
      <c r="D50" s="822" t="s">
        <v>5465</v>
      </c>
      <c r="E50" s="822" t="s">
        <v>5537</v>
      </c>
      <c r="F50" s="822" t="s">
        <v>5538</v>
      </c>
      <c r="G50" s="831">
        <v>1</v>
      </c>
      <c r="H50" s="831">
        <v>124</v>
      </c>
      <c r="I50" s="822"/>
      <c r="J50" s="822">
        <v>124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5463</v>
      </c>
      <c r="B51" s="822" t="s">
        <v>5526</v>
      </c>
      <c r="C51" s="822" t="s">
        <v>613</v>
      </c>
      <c r="D51" s="822" t="s">
        <v>5465</v>
      </c>
      <c r="E51" s="822" t="s">
        <v>5506</v>
      </c>
      <c r="F51" s="822" t="s">
        <v>5507</v>
      </c>
      <c r="G51" s="831"/>
      <c r="H51" s="831"/>
      <c r="I51" s="822"/>
      <c r="J51" s="822"/>
      <c r="K51" s="831">
        <v>1</v>
      </c>
      <c r="L51" s="831">
        <v>61</v>
      </c>
      <c r="M51" s="822">
        <v>1</v>
      </c>
      <c r="N51" s="822">
        <v>61</v>
      </c>
      <c r="O51" s="831"/>
      <c r="P51" s="831"/>
      <c r="Q51" s="827"/>
      <c r="R51" s="832"/>
    </row>
    <row r="52" spans="1:18" ht="14.45" customHeight="1" x14ac:dyDescent="0.2">
      <c r="A52" s="821" t="s">
        <v>5463</v>
      </c>
      <c r="B52" s="822" t="s">
        <v>5526</v>
      </c>
      <c r="C52" s="822" t="s">
        <v>613</v>
      </c>
      <c r="D52" s="822" t="s">
        <v>5465</v>
      </c>
      <c r="E52" s="822" t="s">
        <v>5539</v>
      </c>
      <c r="F52" s="822" t="s">
        <v>5540</v>
      </c>
      <c r="G52" s="831">
        <v>1</v>
      </c>
      <c r="H52" s="831">
        <v>91</v>
      </c>
      <c r="I52" s="822"/>
      <c r="J52" s="822">
        <v>91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5463</v>
      </c>
      <c r="B53" s="822" t="s">
        <v>5526</v>
      </c>
      <c r="C53" s="822" t="s">
        <v>613</v>
      </c>
      <c r="D53" s="822" t="s">
        <v>5465</v>
      </c>
      <c r="E53" s="822" t="s">
        <v>5541</v>
      </c>
      <c r="F53" s="822" t="s">
        <v>5542</v>
      </c>
      <c r="G53" s="831">
        <v>1</v>
      </c>
      <c r="H53" s="831">
        <v>375</v>
      </c>
      <c r="I53" s="822"/>
      <c r="J53" s="822">
        <v>375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5463</v>
      </c>
      <c r="B54" s="822" t="s">
        <v>5526</v>
      </c>
      <c r="C54" s="822" t="s">
        <v>613</v>
      </c>
      <c r="D54" s="822" t="s">
        <v>5465</v>
      </c>
      <c r="E54" s="822" t="s">
        <v>5543</v>
      </c>
      <c r="F54" s="822" t="s">
        <v>5544</v>
      </c>
      <c r="G54" s="831">
        <v>4</v>
      </c>
      <c r="H54" s="831">
        <v>1496</v>
      </c>
      <c r="I54" s="822"/>
      <c r="J54" s="822">
        <v>374</v>
      </c>
      <c r="K54" s="831"/>
      <c r="L54" s="831"/>
      <c r="M54" s="822"/>
      <c r="N54" s="822"/>
      <c r="O54" s="831">
        <v>5</v>
      </c>
      <c r="P54" s="831">
        <v>1895</v>
      </c>
      <c r="Q54" s="827"/>
      <c r="R54" s="832">
        <v>379</v>
      </c>
    </row>
    <row r="55" spans="1:18" ht="14.45" customHeight="1" x14ac:dyDescent="0.2">
      <c r="A55" s="821" t="s">
        <v>5463</v>
      </c>
      <c r="B55" s="822" t="s">
        <v>5526</v>
      </c>
      <c r="C55" s="822" t="s">
        <v>613</v>
      </c>
      <c r="D55" s="822" t="s">
        <v>5465</v>
      </c>
      <c r="E55" s="822" t="s">
        <v>5545</v>
      </c>
      <c r="F55" s="822" t="s">
        <v>5546</v>
      </c>
      <c r="G55" s="831">
        <v>2</v>
      </c>
      <c r="H55" s="831">
        <v>504</v>
      </c>
      <c r="I55" s="822"/>
      <c r="J55" s="822">
        <v>252</v>
      </c>
      <c r="K55" s="831">
        <v>0</v>
      </c>
      <c r="L55" s="831">
        <v>0</v>
      </c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5463</v>
      </c>
      <c r="B56" s="822" t="s">
        <v>5547</v>
      </c>
      <c r="C56" s="822" t="s">
        <v>625</v>
      </c>
      <c r="D56" s="822" t="s">
        <v>5510</v>
      </c>
      <c r="E56" s="822" t="s">
        <v>5511</v>
      </c>
      <c r="F56" s="822" t="s">
        <v>5512</v>
      </c>
      <c r="G56" s="831"/>
      <c r="H56" s="831"/>
      <c r="I56" s="822"/>
      <c r="J56" s="822"/>
      <c r="K56" s="831">
        <v>1</v>
      </c>
      <c r="L56" s="831">
        <v>4856.3599999999997</v>
      </c>
      <c r="M56" s="822">
        <v>1</v>
      </c>
      <c r="N56" s="822">
        <v>4856.3599999999997</v>
      </c>
      <c r="O56" s="831"/>
      <c r="P56" s="831"/>
      <c r="Q56" s="827"/>
      <c r="R56" s="832"/>
    </row>
    <row r="57" spans="1:18" ht="14.45" customHeight="1" x14ac:dyDescent="0.2">
      <c r="A57" s="821" t="s">
        <v>5463</v>
      </c>
      <c r="B57" s="822" t="s">
        <v>5547</v>
      </c>
      <c r="C57" s="822" t="s">
        <v>625</v>
      </c>
      <c r="D57" s="822" t="s">
        <v>5510</v>
      </c>
      <c r="E57" s="822" t="s">
        <v>5513</v>
      </c>
      <c r="F57" s="822" t="s">
        <v>5514</v>
      </c>
      <c r="G57" s="831"/>
      <c r="H57" s="831"/>
      <c r="I57" s="822"/>
      <c r="J57" s="822"/>
      <c r="K57" s="831">
        <v>2</v>
      </c>
      <c r="L57" s="831">
        <v>13354.96</v>
      </c>
      <c r="M57" s="822">
        <v>1</v>
      </c>
      <c r="N57" s="822">
        <v>6677.48</v>
      </c>
      <c r="O57" s="831"/>
      <c r="P57" s="831"/>
      <c r="Q57" s="827"/>
      <c r="R57" s="832"/>
    </row>
    <row r="58" spans="1:18" ht="14.45" customHeight="1" x14ac:dyDescent="0.2">
      <c r="A58" s="821" t="s">
        <v>5463</v>
      </c>
      <c r="B58" s="822" t="s">
        <v>5547</v>
      </c>
      <c r="C58" s="822" t="s">
        <v>625</v>
      </c>
      <c r="D58" s="822" t="s">
        <v>5510</v>
      </c>
      <c r="E58" s="822" t="s">
        <v>5515</v>
      </c>
      <c r="F58" s="822" t="s">
        <v>5514</v>
      </c>
      <c r="G58" s="831">
        <v>8</v>
      </c>
      <c r="H58" s="831">
        <v>44544</v>
      </c>
      <c r="I58" s="822">
        <v>0.61538461538461542</v>
      </c>
      <c r="J58" s="822">
        <v>5568</v>
      </c>
      <c r="K58" s="831">
        <v>13</v>
      </c>
      <c r="L58" s="831">
        <v>72384</v>
      </c>
      <c r="M58" s="822">
        <v>1</v>
      </c>
      <c r="N58" s="822">
        <v>5568</v>
      </c>
      <c r="O58" s="831"/>
      <c r="P58" s="831"/>
      <c r="Q58" s="827"/>
      <c r="R58" s="832"/>
    </row>
    <row r="59" spans="1:18" ht="14.45" customHeight="1" x14ac:dyDescent="0.2">
      <c r="A59" s="821" t="s">
        <v>5463</v>
      </c>
      <c r="B59" s="822" t="s">
        <v>5547</v>
      </c>
      <c r="C59" s="822" t="s">
        <v>625</v>
      </c>
      <c r="D59" s="822" t="s">
        <v>5510</v>
      </c>
      <c r="E59" s="822" t="s">
        <v>5548</v>
      </c>
      <c r="F59" s="822" t="s">
        <v>5517</v>
      </c>
      <c r="G59" s="831">
        <v>1</v>
      </c>
      <c r="H59" s="831">
        <v>4368.43</v>
      </c>
      <c r="I59" s="822"/>
      <c r="J59" s="822">
        <v>4368.43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5463</v>
      </c>
      <c r="B60" s="822" t="s">
        <v>5547</v>
      </c>
      <c r="C60" s="822" t="s">
        <v>625</v>
      </c>
      <c r="D60" s="822" t="s">
        <v>5510</v>
      </c>
      <c r="E60" s="822" t="s">
        <v>5516</v>
      </c>
      <c r="F60" s="822" t="s">
        <v>5517</v>
      </c>
      <c r="G60" s="831"/>
      <c r="H60" s="831"/>
      <c r="I60" s="822"/>
      <c r="J60" s="822"/>
      <c r="K60" s="831">
        <v>17</v>
      </c>
      <c r="L60" s="831">
        <v>42371.65</v>
      </c>
      <c r="M60" s="822">
        <v>1</v>
      </c>
      <c r="N60" s="822">
        <v>2492.4500000000003</v>
      </c>
      <c r="O60" s="831"/>
      <c r="P60" s="831"/>
      <c r="Q60" s="827"/>
      <c r="R60" s="832"/>
    </row>
    <row r="61" spans="1:18" ht="14.45" customHeight="1" x14ac:dyDescent="0.2">
      <c r="A61" s="821" t="s">
        <v>5463</v>
      </c>
      <c r="B61" s="822" t="s">
        <v>5547</v>
      </c>
      <c r="C61" s="822" t="s">
        <v>625</v>
      </c>
      <c r="D61" s="822" t="s">
        <v>5510</v>
      </c>
      <c r="E61" s="822" t="s">
        <v>5518</v>
      </c>
      <c r="F61" s="822" t="s">
        <v>5519</v>
      </c>
      <c r="G61" s="831"/>
      <c r="H61" s="831"/>
      <c r="I61" s="822"/>
      <c r="J61" s="822"/>
      <c r="K61" s="831">
        <v>2</v>
      </c>
      <c r="L61" s="831">
        <v>6124</v>
      </c>
      <c r="M61" s="822">
        <v>1</v>
      </c>
      <c r="N61" s="822">
        <v>3062</v>
      </c>
      <c r="O61" s="831"/>
      <c r="P61" s="831"/>
      <c r="Q61" s="827"/>
      <c r="R61" s="832"/>
    </row>
    <row r="62" spans="1:18" ht="14.45" customHeight="1" thickBot="1" x14ac:dyDescent="0.25">
      <c r="A62" s="813" t="s">
        <v>5463</v>
      </c>
      <c r="B62" s="814" t="s">
        <v>5547</v>
      </c>
      <c r="C62" s="814" t="s">
        <v>625</v>
      </c>
      <c r="D62" s="814" t="s">
        <v>5465</v>
      </c>
      <c r="E62" s="814" t="s">
        <v>5549</v>
      </c>
      <c r="F62" s="814" t="s">
        <v>5550</v>
      </c>
      <c r="G62" s="833">
        <v>15</v>
      </c>
      <c r="H62" s="833">
        <v>8700</v>
      </c>
      <c r="I62" s="814">
        <v>0.36272670419011882</v>
      </c>
      <c r="J62" s="814">
        <v>580</v>
      </c>
      <c r="K62" s="833">
        <v>41</v>
      </c>
      <c r="L62" s="833">
        <v>23985</v>
      </c>
      <c r="M62" s="814">
        <v>1</v>
      </c>
      <c r="N62" s="814">
        <v>585</v>
      </c>
      <c r="O62" s="833"/>
      <c r="P62" s="833"/>
      <c r="Q62" s="819"/>
      <c r="R6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EFB76E9-824A-4977-899A-A98F46A4E90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5552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3162</v>
      </c>
      <c r="I3" s="208">
        <f t="shared" si="0"/>
        <v>1277006.0599999998</v>
      </c>
      <c r="J3" s="78"/>
      <c r="K3" s="78"/>
      <c r="L3" s="208">
        <f t="shared" si="0"/>
        <v>3609</v>
      </c>
      <c r="M3" s="208">
        <f t="shared" si="0"/>
        <v>1580641.9500000004</v>
      </c>
      <c r="N3" s="78"/>
      <c r="O3" s="78"/>
      <c r="P3" s="208">
        <f t="shared" si="0"/>
        <v>4824</v>
      </c>
      <c r="Q3" s="208">
        <f t="shared" si="0"/>
        <v>1743425.2799999998</v>
      </c>
      <c r="R3" s="79">
        <f>IF(M3=0,0,Q3/M3)</f>
        <v>1.1029855812696856</v>
      </c>
      <c r="S3" s="209">
        <f>IF(P3=0,0,Q3/P3)</f>
        <v>361.40656716417908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5463</v>
      </c>
      <c r="B6" s="807" t="s">
        <v>5464</v>
      </c>
      <c r="C6" s="807" t="s">
        <v>613</v>
      </c>
      <c r="D6" s="807" t="s">
        <v>5455</v>
      </c>
      <c r="E6" s="807" t="s">
        <v>5465</v>
      </c>
      <c r="F6" s="807" t="s">
        <v>5466</v>
      </c>
      <c r="G6" s="807" t="s">
        <v>5467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 t="s">
        <v>5463</v>
      </c>
      <c r="B7" s="822" t="s">
        <v>5464</v>
      </c>
      <c r="C7" s="822" t="s">
        <v>613</v>
      </c>
      <c r="D7" s="822" t="s">
        <v>5455</v>
      </c>
      <c r="E7" s="822" t="s">
        <v>5465</v>
      </c>
      <c r="F7" s="822" t="s">
        <v>5468</v>
      </c>
      <c r="G7" s="822" t="s">
        <v>5469</v>
      </c>
      <c r="H7" s="831">
        <v>1</v>
      </c>
      <c r="I7" s="831">
        <v>37</v>
      </c>
      <c r="J7" s="822">
        <v>0.48684210526315791</v>
      </c>
      <c r="K7" s="822">
        <v>37</v>
      </c>
      <c r="L7" s="831">
        <v>2</v>
      </c>
      <c r="M7" s="831">
        <v>76</v>
      </c>
      <c r="N7" s="822">
        <v>1</v>
      </c>
      <c r="O7" s="822">
        <v>38</v>
      </c>
      <c r="P7" s="831">
        <v>1</v>
      </c>
      <c r="Q7" s="831">
        <v>38</v>
      </c>
      <c r="R7" s="827">
        <v>0.5</v>
      </c>
      <c r="S7" s="832">
        <v>38</v>
      </c>
    </row>
    <row r="8" spans="1:19" ht="14.45" customHeight="1" x14ac:dyDescent="0.2">
      <c r="A8" s="821" t="s">
        <v>5463</v>
      </c>
      <c r="B8" s="822" t="s">
        <v>5464</v>
      </c>
      <c r="C8" s="822" t="s">
        <v>613</v>
      </c>
      <c r="D8" s="822" t="s">
        <v>5455</v>
      </c>
      <c r="E8" s="822" t="s">
        <v>5465</v>
      </c>
      <c r="F8" s="822" t="s">
        <v>5472</v>
      </c>
      <c r="G8" s="822" t="s">
        <v>5473</v>
      </c>
      <c r="H8" s="831">
        <v>2</v>
      </c>
      <c r="I8" s="831">
        <v>282</v>
      </c>
      <c r="J8" s="822"/>
      <c r="K8" s="822">
        <v>141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5463</v>
      </c>
      <c r="B9" s="822" t="s">
        <v>5464</v>
      </c>
      <c r="C9" s="822" t="s">
        <v>613</v>
      </c>
      <c r="D9" s="822" t="s">
        <v>5455</v>
      </c>
      <c r="E9" s="822" t="s">
        <v>5465</v>
      </c>
      <c r="F9" s="822" t="s">
        <v>5474</v>
      </c>
      <c r="G9" s="822" t="s">
        <v>5475</v>
      </c>
      <c r="H9" s="831">
        <v>15</v>
      </c>
      <c r="I9" s="831">
        <v>14370</v>
      </c>
      <c r="J9" s="822">
        <v>0.78537465158222663</v>
      </c>
      <c r="K9" s="822">
        <v>958</v>
      </c>
      <c r="L9" s="831">
        <v>19</v>
      </c>
      <c r="M9" s="831">
        <v>18297</v>
      </c>
      <c r="N9" s="822">
        <v>1</v>
      </c>
      <c r="O9" s="822">
        <v>963</v>
      </c>
      <c r="P9" s="831">
        <v>17</v>
      </c>
      <c r="Q9" s="831">
        <v>16439</v>
      </c>
      <c r="R9" s="827">
        <v>0.8984532983549216</v>
      </c>
      <c r="S9" s="832">
        <v>967</v>
      </c>
    </row>
    <row r="10" spans="1:19" ht="14.45" customHeight="1" x14ac:dyDescent="0.2">
      <c r="A10" s="821" t="s">
        <v>5463</v>
      </c>
      <c r="B10" s="822" t="s">
        <v>5464</v>
      </c>
      <c r="C10" s="822" t="s">
        <v>613</v>
      </c>
      <c r="D10" s="822" t="s">
        <v>5455</v>
      </c>
      <c r="E10" s="822" t="s">
        <v>5465</v>
      </c>
      <c r="F10" s="822" t="s">
        <v>5476</v>
      </c>
      <c r="G10" s="822" t="s">
        <v>5477</v>
      </c>
      <c r="H10" s="831">
        <v>3</v>
      </c>
      <c r="I10" s="831">
        <v>1296</v>
      </c>
      <c r="J10" s="822">
        <v>0.49655172413793103</v>
      </c>
      <c r="K10" s="822">
        <v>432</v>
      </c>
      <c r="L10" s="831">
        <v>6</v>
      </c>
      <c r="M10" s="831">
        <v>2610</v>
      </c>
      <c r="N10" s="822">
        <v>1</v>
      </c>
      <c r="O10" s="822">
        <v>435</v>
      </c>
      <c r="P10" s="831">
        <v>3</v>
      </c>
      <c r="Q10" s="831">
        <v>1311</v>
      </c>
      <c r="R10" s="827">
        <v>0.50229885057471269</v>
      </c>
      <c r="S10" s="832">
        <v>437</v>
      </c>
    </row>
    <row r="11" spans="1:19" ht="14.45" customHeight="1" x14ac:dyDescent="0.2">
      <c r="A11" s="821" t="s">
        <v>5463</v>
      </c>
      <c r="B11" s="822" t="s">
        <v>5464</v>
      </c>
      <c r="C11" s="822" t="s">
        <v>613</v>
      </c>
      <c r="D11" s="822" t="s">
        <v>5455</v>
      </c>
      <c r="E11" s="822" t="s">
        <v>5465</v>
      </c>
      <c r="F11" s="822" t="s">
        <v>5478</v>
      </c>
      <c r="G11" s="822" t="s">
        <v>5479</v>
      </c>
      <c r="H11" s="831">
        <v>364</v>
      </c>
      <c r="I11" s="831">
        <v>367640</v>
      </c>
      <c r="J11" s="822">
        <v>1.2057209761472945</v>
      </c>
      <c r="K11" s="822">
        <v>1010</v>
      </c>
      <c r="L11" s="831">
        <v>301</v>
      </c>
      <c r="M11" s="831">
        <v>304913</v>
      </c>
      <c r="N11" s="822">
        <v>1</v>
      </c>
      <c r="O11" s="822">
        <v>1013</v>
      </c>
      <c r="P11" s="831">
        <v>270</v>
      </c>
      <c r="Q11" s="831">
        <v>274320</v>
      </c>
      <c r="R11" s="827">
        <v>0.89966646223676916</v>
      </c>
      <c r="S11" s="832">
        <v>1016</v>
      </c>
    </row>
    <row r="12" spans="1:19" ht="14.45" customHeight="1" x14ac:dyDescent="0.2">
      <c r="A12" s="821" t="s">
        <v>5463</v>
      </c>
      <c r="B12" s="822" t="s">
        <v>5464</v>
      </c>
      <c r="C12" s="822" t="s">
        <v>613</v>
      </c>
      <c r="D12" s="822" t="s">
        <v>5455</v>
      </c>
      <c r="E12" s="822" t="s">
        <v>5465</v>
      </c>
      <c r="F12" s="822" t="s">
        <v>5484</v>
      </c>
      <c r="G12" s="822" t="s">
        <v>5485</v>
      </c>
      <c r="H12" s="831">
        <v>7</v>
      </c>
      <c r="I12" s="831">
        <v>2233</v>
      </c>
      <c r="J12" s="822">
        <v>3.4673913043478262</v>
      </c>
      <c r="K12" s="822">
        <v>319</v>
      </c>
      <c r="L12" s="831">
        <v>2</v>
      </c>
      <c r="M12" s="831">
        <v>644</v>
      </c>
      <c r="N12" s="822">
        <v>1</v>
      </c>
      <c r="O12" s="822">
        <v>322</v>
      </c>
      <c r="P12" s="831">
        <v>9</v>
      </c>
      <c r="Q12" s="831">
        <v>2916</v>
      </c>
      <c r="R12" s="827">
        <v>4.5279503105590067</v>
      </c>
      <c r="S12" s="832">
        <v>324</v>
      </c>
    </row>
    <row r="13" spans="1:19" ht="14.45" customHeight="1" x14ac:dyDescent="0.2">
      <c r="A13" s="821" t="s">
        <v>5463</v>
      </c>
      <c r="B13" s="822" t="s">
        <v>5464</v>
      </c>
      <c r="C13" s="822" t="s">
        <v>613</v>
      </c>
      <c r="D13" s="822" t="s">
        <v>5455</v>
      </c>
      <c r="E13" s="822" t="s">
        <v>5465</v>
      </c>
      <c r="F13" s="822" t="s">
        <v>5486</v>
      </c>
      <c r="G13" s="822" t="s">
        <v>5487</v>
      </c>
      <c r="H13" s="831">
        <v>4</v>
      </c>
      <c r="I13" s="831">
        <v>3496</v>
      </c>
      <c r="J13" s="822">
        <v>0.66438616495629044</v>
      </c>
      <c r="K13" s="822">
        <v>874</v>
      </c>
      <c r="L13" s="831">
        <v>6</v>
      </c>
      <c r="M13" s="831">
        <v>5262</v>
      </c>
      <c r="N13" s="822">
        <v>1</v>
      </c>
      <c r="O13" s="822">
        <v>877</v>
      </c>
      <c r="P13" s="831">
        <v>4</v>
      </c>
      <c r="Q13" s="831">
        <v>3524</v>
      </c>
      <c r="R13" s="827">
        <v>0.669707335613835</v>
      </c>
      <c r="S13" s="832">
        <v>881</v>
      </c>
    </row>
    <row r="14" spans="1:19" ht="14.45" customHeight="1" x14ac:dyDescent="0.2">
      <c r="A14" s="821" t="s">
        <v>5463</v>
      </c>
      <c r="B14" s="822" t="s">
        <v>5464</v>
      </c>
      <c r="C14" s="822" t="s">
        <v>613</v>
      </c>
      <c r="D14" s="822" t="s">
        <v>5455</v>
      </c>
      <c r="E14" s="822" t="s">
        <v>5465</v>
      </c>
      <c r="F14" s="822" t="s">
        <v>5488</v>
      </c>
      <c r="G14" s="822" t="s">
        <v>5489</v>
      </c>
      <c r="H14" s="831">
        <v>30</v>
      </c>
      <c r="I14" s="831">
        <v>1000.0000000000001</v>
      </c>
      <c r="J14" s="822">
        <v>2.7273223149511807</v>
      </c>
      <c r="K14" s="822">
        <v>33.333333333333336</v>
      </c>
      <c r="L14" s="831">
        <v>11</v>
      </c>
      <c r="M14" s="831">
        <v>366.66000000000008</v>
      </c>
      <c r="N14" s="822">
        <v>1</v>
      </c>
      <c r="O14" s="822">
        <v>33.332727272727283</v>
      </c>
      <c r="P14" s="831"/>
      <c r="Q14" s="831"/>
      <c r="R14" s="827"/>
      <c r="S14" s="832"/>
    </row>
    <row r="15" spans="1:19" ht="14.45" customHeight="1" x14ac:dyDescent="0.2">
      <c r="A15" s="821" t="s">
        <v>5463</v>
      </c>
      <c r="B15" s="822" t="s">
        <v>5464</v>
      </c>
      <c r="C15" s="822" t="s">
        <v>613</v>
      </c>
      <c r="D15" s="822" t="s">
        <v>5455</v>
      </c>
      <c r="E15" s="822" t="s">
        <v>5465</v>
      </c>
      <c r="F15" s="822" t="s">
        <v>5490</v>
      </c>
      <c r="G15" s="822" t="s">
        <v>5491</v>
      </c>
      <c r="H15" s="831">
        <v>198</v>
      </c>
      <c r="I15" s="831">
        <v>7326</v>
      </c>
      <c r="J15" s="822">
        <v>0.93587123147675011</v>
      </c>
      <c r="K15" s="822">
        <v>37</v>
      </c>
      <c r="L15" s="831">
        <v>206</v>
      </c>
      <c r="M15" s="831">
        <v>7828</v>
      </c>
      <c r="N15" s="822">
        <v>1</v>
      </c>
      <c r="O15" s="822">
        <v>38</v>
      </c>
      <c r="P15" s="831">
        <v>159</v>
      </c>
      <c r="Q15" s="831">
        <v>6042</v>
      </c>
      <c r="R15" s="827">
        <v>0.77184466019417475</v>
      </c>
      <c r="S15" s="832">
        <v>38</v>
      </c>
    </row>
    <row r="16" spans="1:19" ht="14.45" customHeight="1" x14ac:dyDescent="0.2">
      <c r="A16" s="821" t="s">
        <v>5463</v>
      </c>
      <c r="B16" s="822" t="s">
        <v>5464</v>
      </c>
      <c r="C16" s="822" t="s">
        <v>613</v>
      </c>
      <c r="D16" s="822" t="s">
        <v>5455</v>
      </c>
      <c r="E16" s="822" t="s">
        <v>5465</v>
      </c>
      <c r="F16" s="822" t="s">
        <v>5496</v>
      </c>
      <c r="G16" s="822" t="s">
        <v>5497</v>
      </c>
      <c r="H16" s="831">
        <v>29</v>
      </c>
      <c r="I16" s="831">
        <v>58464</v>
      </c>
      <c r="J16" s="822">
        <v>2.2274545662361414</v>
      </c>
      <c r="K16" s="822">
        <v>2016</v>
      </c>
      <c r="L16" s="831">
        <v>13</v>
      </c>
      <c r="M16" s="831">
        <v>26247</v>
      </c>
      <c r="N16" s="822">
        <v>1</v>
      </c>
      <c r="O16" s="822">
        <v>2019</v>
      </c>
      <c r="P16" s="831">
        <v>23</v>
      </c>
      <c r="Q16" s="831">
        <v>46506</v>
      </c>
      <c r="R16" s="827">
        <v>1.7718596411018401</v>
      </c>
      <c r="S16" s="832">
        <v>2022</v>
      </c>
    </row>
    <row r="17" spans="1:19" ht="14.45" customHeight="1" x14ac:dyDescent="0.2">
      <c r="A17" s="821" t="s">
        <v>5463</v>
      </c>
      <c r="B17" s="822" t="s">
        <v>5464</v>
      </c>
      <c r="C17" s="822" t="s">
        <v>613</v>
      </c>
      <c r="D17" s="822" t="s">
        <v>5455</v>
      </c>
      <c r="E17" s="822" t="s">
        <v>5465</v>
      </c>
      <c r="F17" s="822" t="s">
        <v>5498</v>
      </c>
      <c r="G17" s="822" t="s">
        <v>5499</v>
      </c>
      <c r="H17" s="831">
        <v>37</v>
      </c>
      <c r="I17" s="831">
        <v>13135</v>
      </c>
      <c r="J17" s="822">
        <v>0.67944340989033725</v>
      </c>
      <c r="K17" s="822">
        <v>355</v>
      </c>
      <c r="L17" s="831">
        <v>54</v>
      </c>
      <c r="M17" s="831">
        <v>19332</v>
      </c>
      <c r="N17" s="822">
        <v>1</v>
      </c>
      <c r="O17" s="822">
        <v>358</v>
      </c>
      <c r="P17" s="831">
        <v>36</v>
      </c>
      <c r="Q17" s="831">
        <v>12960</v>
      </c>
      <c r="R17" s="827">
        <v>0.67039106145251393</v>
      </c>
      <c r="S17" s="832">
        <v>360</v>
      </c>
    </row>
    <row r="18" spans="1:19" ht="14.45" customHeight="1" x14ac:dyDescent="0.2">
      <c r="A18" s="821" t="s">
        <v>5463</v>
      </c>
      <c r="B18" s="822" t="s">
        <v>5464</v>
      </c>
      <c r="C18" s="822" t="s">
        <v>613</v>
      </c>
      <c r="D18" s="822" t="s">
        <v>5455</v>
      </c>
      <c r="E18" s="822" t="s">
        <v>5465</v>
      </c>
      <c r="F18" s="822" t="s">
        <v>5500</v>
      </c>
      <c r="G18" s="822" t="s">
        <v>5501</v>
      </c>
      <c r="H18" s="831">
        <v>2</v>
      </c>
      <c r="I18" s="831">
        <v>446</v>
      </c>
      <c r="J18" s="822"/>
      <c r="K18" s="822">
        <v>223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5463</v>
      </c>
      <c r="B19" s="822" t="s">
        <v>5464</v>
      </c>
      <c r="C19" s="822" t="s">
        <v>613</v>
      </c>
      <c r="D19" s="822" t="s">
        <v>5455</v>
      </c>
      <c r="E19" s="822" t="s">
        <v>5465</v>
      </c>
      <c r="F19" s="822" t="s">
        <v>5502</v>
      </c>
      <c r="G19" s="822" t="s">
        <v>5503</v>
      </c>
      <c r="H19" s="831">
        <v>1</v>
      </c>
      <c r="I19" s="831">
        <v>178</v>
      </c>
      <c r="J19" s="822"/>
      <c r="K19" s="822">
        <v>178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5463</v>
      </c>
      <c r="B20" s="822" t="s">
        <v>5464</v>
      </c>
      <c r="C20" s="822" t="s">
        <v>613</v>
      </c>
      <c r="D20" s="822" t="s">
        <v>5455</v>
      </c>
      <c r="E20" s="822" t="s">
        <v>5465</v>
      </c>
      <c r="F20" s="822" t="s">
        <v>5506</v>
      </c>
      <c r="G20" s="822" t="s">
        <v>5507</v>
      </c>
      <c r="H20" s="831">
        <v>19</v>
      </c>
      <c r="I20" s="831">
        <v>1125</v>
      </c>
      <c r="J20" s="822">
        <v>0.55886736214605071</v>
      </c>
      <c r="K20" s="822">
        <v>59.210526315789473</v>
      </c>
      <c r="L20" s="831">
        <v>33</v>
      </c>
      <c r="M20" s="831">
        <v>2013</v>
      </c>
      <c r="N20" s="822">
        <v>1</v>
      </c>
      <c r="O20" s="822">
        <v>61</v>
      </c>
      <c r="P20" s="831">
        <v>31</v>
      </c>
      <c r="Q20" s="831">
        <v>1922</v>
      </c>
      <c r="R20" s="827">
        <v>0.95479384003974166</v>
      </c>
      <c r="S20" s="832">
        <v>62</v>
      </c>
    </row>
    <row r="21" spans="1:19" ht="14.45" customHeight="1" x14ac:dyDescent="0.2">
      <c r="A21" s="821" t="s">
        <v>5463</v>
      </c>
      <c r="B21" s="822" t="s">
        <v>5464</v>
      </c>
      <c r="C21" s="822" t="s">
        <v>613</v>
      </c>
      <c r="D21" s="822" t="s">
        <v>2419</v>
      </c>
      <c r="E21" s="822" t="s">
        <v>5465</v>
      </c>
      <c r="F21" s="822" t="s">
        <v>5468</v>
      </c>
      <c r="G21" s="822" t="s">
        <v>5469</v>
      </c>
      <c r="H21" s="831">
        <v>2</v>
      </c>
      <c r="I21" s="831">
        <v>74</v>
      </c>
      <c r="J21" s="822">
        <v>0.97368421052631582</v>
      </c>
      <c r="K21" s="822">
        <v>37</v>
      </c>
      <c r="L21" s="831">
        <v>2</v>
      </c>
      <c r="M21" s="831">
        <v>76</v>
      </c>
      <c r="N21" s="822">
        <v>1</v>
      </c>
      <c r="O21" s="822">
        <v>38</v>
      </c>
      <c r="P21" s="831"/>
      <c r="Q21" s="831"/>
      <c r="R21" s="827"/>
      <c r="S21" s="832"/>
    </row>
    <row r="22" spans="1:19" ht="14.45" customHeight="1" x14ac:dyDescent="0.2">
      <c r="A22" s="821" t="s">
        <v>5463</v>
      </c>
      <c r="B22" s="822" t="s">
        <v>5464</v>
      </c>
      <c r="C22" s="822" t="s">
        <v>613</v>
      </c>
      <c r="D22" s="822" t="s">
        <v>2419</v>
      </c>
      <c r="E22" s="822" t="s">
        <v>5465</v>
      </c>
      <c r="F22" s="822" t="s">
        <v>5488</v>
      </c>
      <c r="G22" s="822" t="s">
        <v>5489</v>
      </c>
      <c r="H22" s="831">
        <v>1</v>
      </c>
      <c r="I22" s="831">
        <v>33.33</v>
      </c>
      <c r="J22" s="822">
        <v>1</v>
      </c>
      <c r="K22" s="822">
        <v>33.33</v>
      </c>
      <c r="L22" s="831">
        <v>1</v>
      </c>
      <c r="M22" s="831">
        <v>33.33</v>
      </c>
      <c r="N22" s="822">
        <v>1</v>
      </c>
      <c r="O22" s="822">
        <v>33.33</v>
      </c>
      <c r="P22" s="831"/>
      <c r="Q22" s="831"/>
      <c r="R22" s="827"/>
      <c r="S22" s="832"/>
    </row>
    <row r="23" spans="1:19" ht="14.45" customHeight="1" x14ac:dyDescent="0.2">
      <c r="A23" s="821" t="s">
        <v>5463</v>
      </c>
      <c r="B23" s="822" t="s">
        <v>5464</v>
      </c>
      <c r="C23" s="822" t="s">
        <v>613</v>
      </c>
      <c r="D23" s="822" t="s">
        <v>2419</v>
      </c>
      <c r="E23" s="822" t="s">
        <v>5465</v>
      </c>
      <c r="F23" s="822" t="s">
        <v>5502</v>
      </c>
      <c r="G23" s="822" t="s">
        <v>5503</v>
      </c>
      <c r="H23" s="831">
        <v>1</v>
      </c>
      <c r="I23" s="831">
        <v>178</v>
      </c>
      <c r="J23" s="822">
        <v>0.994413407821229</v>
      </c>
      <c r="K23" s="822">
        <v>178</v>
      </c>
      <c r="L23" s="831">
        <v>1</v>
      </c>
      <c r="M23" s="831">
        <v>179</v>
      </c>
      <c r="N23" s="822">
        <v>1</v>
      </c>
      <c r="O23" s="822">
        <v>179</v>
      </c>
      <c r="P23" s="831"/>
      <c r="Q23" s="831"/>
      <c r="R23" s="827"/>
      <c r="S23" s="832"/>
    </row>
    <row r="24" spans="1:19" ht="14.45" customHeight="1" x14ac:dyDescent="0.2">
      <c r="A24" s="821" t="s">
        <v>5463</v>
      </c>
      <c r="B24" s="822" t="s">
        <v>5464</v>
      </c>
      <c r="C24" s="822" t="s">
        <v>613</v>
      </c>
      <c r="D24" s="822" t="s">
        <v>2421</v>
      </c>
      <c r="E24" s="822" t="s">
        <v>5465</v>
      </c>
      <c r="F24" s="822" t="s">
        <v>5468</v>
      </c>
      <c r="G24" s="822" t="s">
        <v>5469</v>
      </c>
      <c r="H24" s="831">
        <v>21</v>
      </c>
      <c r="I24" s="831">
        <v>777</v>
      </c>
      <c r="J24" s="822">
        <v>0.46471291866028708</v>
      </c>
      <c r="K24" s="822">
        <v>37</v>
      </c>
      <c r="L24" s="831">
        <v>44</v>
      </c>
      <c r="M24" s="831">
        <v>1672</v>
      </c>
      <c r="N24" s="822">
        <v>1</v>
      </c>
      <c r="O24" s="822">
        <v>38</v>
      </c>
      <c r="P24" s="831">
        <v>61</v>
      </c>
      <c r="Q24" s="831">
        <v>2318</v>
      </c>
      <c r="R24" s="827">
        <v>1.3863636363636365</v>
      </c>
      <c r="S24" s="832">
        <v>38</v>
      </c>
    </row>
    <row r="25" spans="1:19" ht="14.45" customHeight="1" x14ac:dyDescent="0.2">
      <c r="A25" s="821" t="s">
        <v>5463</v>
      </c>
      <c r="B25" s="822" t="s">
        <v>5464</v>
      </c>
      <c r="C25" s="822" t="s">
        <v>613</v>
      </c>
      <c r="D25" s="822" t="s">
        <v>2421</v>
      </c>
      <c r="E25" s="822" t="s">
        <v>5465</v>
      </c>
      <c r="F25" s="822" t="s">
        <v>5470</v>
      </c>
      <c r="G25" s="822" t="s">
        <v>5471</v>
      </c>
      <c r="H25" s="831">
        <v>2</v>
      </c>
      <c r="I25" s="831">
        <v>1404</v>
      </c>
      <c r="J25" s="822">
        <v>1.9858557284299858</v>
      </c>
      <c r="K25" s="822">
        <v>702</v>
      </c>
      <c r="L25" s="831">
        <v>1</v>
      </c>
      <c r="M25" s="831">
        <v>707</v>
      </c>
      <c r="N25" s="822">
        <v>1</v>
      </c>
      <c r="O25" s="822">
        <v>707</v>
      </c>
      <c r="P25" s="831">
        <v>5</v>
      </c>
      <c r="Q25" s="831">
        <v>3555</v>
      </c>
      <c r="R25" s="827">
        <v>5.0282885431400279</v>
      </c>
      <c r="S25" s="832">
        <v>711</v>
      </c>
    </row>
    <row r="26" spans="1:19" ht="14.45" customHeight="1" x14ac:dyDescent="0.2">
      <c r="A26" s="821" t="s">
        <v>5463</v>
      </c>
      <c r="B26" s="822" t="s">
        <v>5464</v>
      </c>
      <c r="C26" s="822" t="s">
        <v>613</v>
      </c>
      <c r="D26" s="822" t="s">
        <v>2421</v>
      </c>
      <c r="E26" s="822" t="s">
        <v>5465</v>
      </c>
      <c r="F26" s="822" t="s">
        <v>5472</v>
      </c>
      <c r="G26" s="822" t="s">
        <v>5473</v>
      </c>
      <c r="H26" s="831">
        <v>84</v>
      </c>
      <c r="I26" s="831">
        <v>11844</v>
      </c>
      <c r="J26" s="822">
        <v>0.59154929577464788</v>
      </c>
      <c r="K26" s="822">
        <v>141</v>
      </c>
      <c r="L26" s="831">
        <v>141</v>
      </c>
      <c r="M26" s="831">
        <v>20022</v>
      </c>
      <c r="N26" s="822">
        <v>1</v>
      </c>
      <c r="O26" s="822">
        <v>142</v>
      </c>
      <c r="P26" s="831">
        <v>119</v>
      </c>
      <c r="Q26" s="831">
        <v>17017</v>
      </c>
      <c r="R26" s="827">
        <v>0.84991509339726301</v>
      </c>
      <c r="S26" s="832">
        <v>143</v>
      </c>
    </row>
    <row r="27" spans="1:19" ht="14.45" customHeight="1" x14ac:dyDescent="0.2">
      <c r="A27" s="821" t="s">
        <v>5463</v>
      </c>
      <c r="B27" s="822" t="s">
        <v>5464</v>
      </c>
      <c r="C27" s="822" t="s">
        <v>613</v>
      </c>
      <c r="D27" s="822" t="s">
        <v>2421</v>
      </c>
      <c r="E27" s="822" t="s">
        <v>5465</v>
      </c>
      <c r="F27" s="822" t="s">
        <v>5474</v>
      </c>
      <c r="G27" s="822" t="s">
        <v>5475</v>
      </c>
      <c r="H27" s="831"/>
      <c r="I27" s="831"/>
      <c r="J27" s="822"/>
      <c r="K27" s="822"/>
      <c r="L27" s="831">
        <v>6</v>
      </c>
      <c r="M27" s="831">
        <v>5778</v>
      </c>
      <c r="N27" s="822">
        <v>1</v>
      </c>
      <c r="O27" s="822">
        <v>963</v>
      </c>
      <c r="P27" s="831">
        <v>18</v>
      </c>
      <c r="Q27" s="831">
        <v>17406</v>
      </c>
      <c r="R27" s="827">
        <v>3.0124610591900312</v>
      </c>
      <c r="S27" s="832">
        <v>967</v>
      </c>
    </row>
    <row r="28" spans="1:19" ht="14.45" customHeight="1" x14ac:dyDescent="0.2">
      <c r="A28" s="821" t="s">
        <v>5463</v>
      </c>
      <c r="B28" s="822" t="s">
        <v>5464</v>
      </c>
      <c r="C28" s="822" t="s">
        <v>613</v>
      </c>
      <c r="D28" s="822" t="s">
        <v>2421</v>
      </c>
      <c r="E28" s="822" t="s">
        <v>5465</v>
      </c>
      <c r="F28" s="822" t="s">
        <v>5478</v>
      </c>
      <c r="G28" s="822" t="s">
        <v>5479</v>
      </c>
      <c r="H28" s="831">
        <v>151</v>
      </c>
      <c r="I28" s="831">
        <v>152510</v>
      </c>
      <c r="J28" s="822">
        <v>0.84107716997468662</v>
      </c>
      <c r="K28" s="822">
        <v>1010</v>
      </c>
      <c r="L28" s="831">
        <v>179</v>
      </c>
      <c r="M28" s="831">
        <v>181327</v>
      </c>
      <c r="N28" s="822">
        <v>1</v>
      </c>
      <c r="O28" s="822">
        <v>1013</v>
      </c>
      <c r="P28" s="831">
        <v>145</v>
      </c>
      <c r="Q28" s="831">
        <v>147320</v>
      </c>
      <c r="R28" s="827">
        <v>0.81245484676854518</v>
      </c>
      <c r="S28" s="832">
        <v>1016</v>
      </c>
    </row>
    <row r="29" spans="1:19" ht="14.45" customHeight="1" x14ac:dyDescent="0.2">
      <c r="A29" s="821" t="s">
        <v>5463</v>
      </c>
      <c r="B29" s="822" t="s">
        <v>5464</v>
      </c>
      <c r="C29" s="822" t="s">
        <v>613</v>
      </c>
      <c r="D29" s="822" t="s">
        <v>2421</v>
      </c>
      <c r="E29" s="822" t="s">
        <v>5465</v>
      </c>
      <c r="F29" s="822" t="s">
        <v>5482</v>
      </c>
      <c r="G29" s="822" t="s">
        <v>5483</v>
      </c>
      <c r="H29" s="831"/>
      <c r="I29" s="831"/>
      <c r="J29" s="822"/>
      <c r="K29" s="822"/>
      <c r="L29" s="831">
        <v>1</v>
      </c>
      <c r="M29" s="831">
        <v>1069</v>
      </c>
      <c r="N29" s="822">
        <v>1</v>
      </c>
      <c r="O29" s="822">
        <v>1069</v>
      </c>
      <c r="P29" s="831"/>
      <c r="Q29" s="831"/>
      <c r="R29" s="827"/>
      <c r="S29" s="832"/>
    </row>
    <row r="30" spans="1:19" ht="14.45" customHeight="1" x14ac:dyDescent="0.2">
      <c r="A30" s="821" t="s">
        <v>5463</v>
      </c>
      <c r="B30" s="822" t="s">
        <v>5464</v>
      </c>
      <c r="C30" s="822" t="s">
        <v>613</v>
      </c>
      <c r="D30" s="822" t="s">
        <v>2421</v>
      </c>
      <c r="E30" s="822" t="s">
        <v>5465</v>
      </c>
      <c r="F30" s="822" t="s">
        <v>5486</v>
      </c>
      <c r="G30" s="822" t="s">
        <v>5487</v>
      </c>
      <c r="H30" s="831">
        <v>1</v>
      </c>
      <c r="I30" s="831">
        <v>874</v>
      </c>
      <c r="J30" s="822">
        <v>0.4982896237172178</v>
      </c>
      <c r="K30" s="822">
        <v>874</v>
      </c>
      <c r="L30" s="831">
        <v>2</v>
      </c>
      <c r="M30" s="831">
        <v>1754</v>
      </c>
      <c r="N30" s="822">
        <v>1</v>
      </c>
      <c r="O30" s="822">
        <v>877</v>
      </c>
      <c r="P30" s="831">
        <v>2</v>
      </c>
      <c r="Q30" s="831">
        <v>1762</v>
      </c>
      <c r="R30" s="827">
        <v>1.0045610034207526</v>
      </c>
      <c r="S30" s="832">
        <v>881</v>
      </c>
    </row>
    <row r="31" spans="1:19" ht="14.45" customHeight="1" x14ac:dyDescent="0.2">
      <c r="A31" s="821" t="s">
        <v>5463</v>
      </c>
      <c r="B31" s="822" t="s">
        <v>5464</v>
      </c>
      <c r="C31" s="822" t="s">
        <v>613</v>
      </c>
      <c r="D31" s="822" t="s">
        <v>2421</v>
      </c>
      <c r="E31" s="822" t="s">
        <v>5465</v>
      </c>
      <c r="F31" s="822" t="s">
        <v>5488</v>
      </c>
      <c r="G31" s="822" t="s">
        <v>5489</v>
      </c>
      <c r="H31" s="831">
        <v>100</v>
      </c>
      <c r="I31" s="831">
        <v>3333.33</v>
      </c>
      <c r="J31" s="822">
        <v>0.71942270586661028</v>
      </c>
      <c r="K31" s="822">
        <v>33.333300000000001</v>
      </c>
      <c r="L31" s="831">
        <v>139</v>
      </c>
      <c r="M31" s="831">
        <v>4633.34</v>
      </c>
      <c r="N31" s="822">
        <v>1</v>
      </c>
      <c r="O31" s="822">
        <v>33.333381294964028</v>
      </c>
      <c r="P31" s="831">
        <v>112</v>
      </c>
      <c r="Q31" s="831">
        <v>4332.2300000000005</v>
      </c>
      <c r="R31" s="827">
        <v>0.93501232372327525</v>
      </c>
      <c r="S31" s="832">
        <v>38.680625000000006</v>
      </c>
    </row>
    <row r="32" spans="1:19" ht="14.45" customHeight="1" x14ac:dyDescent="0.2">
      <c r="A32" s="821" t="s">
        <v>5463</v>
      </c>
      <c r="B32" s="822" t="s">
        <v>5464</v>
      </c>
      <c r="C32" s="822" t="s">
        <v>613</v>
      </c>
      <c r="D32" s="822" t="s">
        <v>2421</v>
      </c>
      <c r="E32" s="822" t="s">
        <v>5465</v>
      </c>
      <c r="F32" s="822" t="s">
        <v>5490</v>
      </c>
      <c r="G32" s="822" t="s">
        <v>5491</v>
      </c>
      <c r="H32" s="831">
        <v>1</v>
      </c>
      <c r="I32" s="831">
        <v>37</v>
      </c>
      <c r="J32" s="822"/>
      <c r="K32" s="822">
        <v>37</v>
      </c>
      <c r="L32" s="831"/>
      <c r="M32" s="831"/>
      <c r="N32" s="822"/>
      <c r="O32" s="822"/>
      <c r="P32" s="831">
        <v>1</v>
      </c>
      <c r="Q32" s="831">
        <v>38</v>
      </c>
      <c r="R32" s="827"/>
      <c r="S32" s="832">
        <v>38</v>
      </c>
    </row>
    <row r="33" spans="1:19" ht="14.45" customHeight="1" x14ac:dyDescent="0.2">
      <c r="A33" s="821" t="s">
        <v>5463</v>
      </c>
      <c r="B33" s="822" t="s">
        <v>5464</v>
      </c>
      <c r="C33" s="822" t="s">
        <v>613</v>
      </c>
      <c r="D33" s="822" t="s">
        <v>2421</v>
      </c>
      <c r="E33" s="822" t="s">
        <v>5465</v>
      </c>
      <c r="F33" s="822" t="s">
        <v>5496</v>
      </c>
      <c r="G33" s="822" t="s">
        <v>5497</v>
      </c>
      <c r="H33" s="831">
        <v>15</v>
      </c>
      <c r="I33" s="831">
        <v>30240</v>
      </c>
      <c r="J33" s="822">
        <v>0.65120485819497387</v>
      </c>
      <c r="K33" s="822">
        <v>2016</v>
      </c>
      <c r="L33" s="831">
        <v>23</v>
      </c>
      <c r="M33" s="831">
        <v>46437</v>
      </c>
      <c r="N33" s="822">
        <v>1</v>
      </c>
      <c r="O33" s="822">
        <v>2019</v>
      </c>
      <c r="P33" s="831">
        <v>17</v>
      </c>
      <c r="Q33" s="831">
        <v>34374</v>
      </c>
      <c r="R33" s="827">
        <v>0.74022869694424709</v>
      </c>
      <c r="S33" s="832">
        <v>2022</v>
      </c>
    </row>
    <row r="34" spans="1:19" ht="14.45" customHeight="1" x14ac:dyDescent="0.2">
      <c r="A34" s="821" t="s">
        <v>5463</v>
      </c>
      <c r="B34" s="822" t="s">
        <v>5464</v>
      </c>
      <c r="C34" s="822" t="s">
        <v>613</v>
      </c>
      <c r="D34" s="822" t="s">
        <v>2421</v>
      </c>
      <c r="E34" s="822" t="s">
        <v>5465</v>
      </c>
      <c r="F34" s="822" t="s">
        <v>5498</v>
      </c>
      <c r="G34" s="822" t="s">
        <v>5499</v>
      </c>
      <c r="H34" s="831">
        <v>126</v>
      </c>
      <c r="I34" s="831">
        <v>44730</v>
      </c>
      <c r="J34" s="822">
        <v>0.91200097867308239</v>
      </c>
      <c r="K34" s="822">
        <v>355</v>
      </c>
      <c r="L34" s="831">
        <v>137</v>
      </c>
      <c r="M34" s="831">
        <v>49046</v>
      </c>
      <c r="N34" s="822">
        <v>1</v>
      </c>
      <c r="O34" s="822">
        <v>358</v>
      </c>
      <c r="P34" s="831">
        <v>105</v>
      </c>
      <c r="Q34" s="831">
        <v>37800</v>
      </c>
      <c r="R34" s="827">
        <v>0.77070505239978793</v>
      </c>
      <c r="S34" s="832">
        <v>360</v>
      </c>
    </row>
    <row r="35" spans="1:19" ht="14.45" customHeight="1" x14ac:dyDescent="0.2">
      <c r="A35" s="821" t="s">
        <v>5463</v>
      </c>
      <c r="B35" s="822" t="s">
        <v>5464</v>
      </c>
      <c r="C35" s="822" t="s">
        <v>613</v>
      </c>
      <c r="D35" s="822" t="s">
        <v>2421</v>
      </c>
      <c r="E35" s="822" t="s">
        <v>5465</v>
      </c>
      <c r="F35" s="822" t="s">
        <v>5502</v>
      </c>
      <c r="G35" s="822" t="s">
        <v>5503</v>
      </c>
      <c r="H35" s="831">
        <v>6</v>
      </c>
      <c r="I35" s="831">
        <v>1068</v>
      </c>
      <c r="J35" s="822">
        <v>5.966480446927374</v>
      </c>
      <c r="K35" s="822">
        <v>178</v>
      </c>
      <c r="L35" s="831">
        <v>1</v>
      </c>
      <c r="M35" s="831">
        <v>179</v>
      </c>
      <c r="N35" s="822">
        <v>1</v>
      </c>
      <c r="O35" s="822">
        <v>179</v>
      </c>
      <c r="P35" s="831">
        <v>2</v>
      </c>
      <c r="Q35" s="831">
        <v>360</v>
      </c>
      <c r="R35" s="827">
        <v>2.011173184357542</v>
      </c>
      <c r="S35" s="832">
        <v>180</v>
      </c>
    </row>
    <row r="36" spans="1:19" ht="14.45" customHeight="1" x14ac:dyDescent="0.2">
      <c r="A36" s="821" t="s">
        <v>5463</v>
      </c>
      <c r="B36" s="822" t="s">
        <v>5464</v>
      </c>
      <c r="C36" s="822" t="s">
        <v>613</v>
      </c>
      <c r="D36" s="822" t="s">
        <v>2427</v>
      </c>
      <c r="E36" s="822" t="s">
        <v>5465</v>
      </c>
      <c r="F36" s="822" t="s">
        <v>5468</v>
      </c>
      <c r="G36" s="822" t="s">
        <v>5469</v>
      </c>
      <c r="H36" s="831">
        <v>286</v>
      </c>
      <c r="I36" s="831">
        <v>10582</v>
      </c>
      <c r="J36" s="822">
        <v>0.91004471964224287</v>
      </c>
      <c r="K36" s="822">
        <v>37</v>
      </c>
      <c r="L36" s="831">
        <v>306</v>
      </c>
      <c r="M36" s="831">
        <v>11628</v>
      </c>
      <c r="N36" s="822">
        <v>1</v>
      </c>
      <c r="O36" s="822">
        <v>38</v>
      </c>
      <c r="P36" s="831">
        <v>419</v>
      </c>
      <c r="Q36" s="831">
        <v>15922</v>
      </c>
      <c r="R36" s="827">
        <v>1.369281045751634</v>
      </c>
      <c r="S36" s="832">
        <v>38</v>
      </c>
    </row>
    <row r="37" spans="1:19" ht="14.45" customHeight="1" x14ac:dyDescent="0.2">
      <c r="A37" s="821" t="s">
        <v>5463</v>
      </c>
      <c r="B37" s="822" t="s">
        <v>5464</v>
      </c>
      <c r="C37" s="822" t="s">
        <v>613</v>
      </c>
      <c r="D37" s="822" t="s">
        <v>2427</v>
      </c>
      <c r="E37" s="822" t="s">
        <v>5465</v>
      </c>
      <c r="F37" s="822" t="s">
        <v>5472</v>
      </c>
      <c r="G37" s="822" t="s">
        <v>5473</v>
      </c>
      <c r="H37" s="831">
        <v>224</v>
      </c>
      <c r="I37" s="831">
        <v>31584</v>
      </c>
      <c r="J37" s="822">
        <v>0.86210284965607598</v>
      </c>
      <c r="K37" s="822">
        <v>141</v>
      </c>
      <c r="L37" s="831">
        <v>258</v>
      </c>
      <c r="M37" s="831">
        <v>36636</v>
      </c>
      <c r="N37" s="822">
        <v>1</v>
      </c>
      <c r="O37" s="822">
        <v>142</v>
      </c>
      <c r="P37" s="831">
        <v>212</v>
      </c>
      <c r="Q37" s="831">
        <v>30316</v>
      </c>
      <c r="R37" s="827">
        <v>0.82749208428867782</v>
      </c>
      <c r="S37" s="832">
        <v>143</v>
      </c>
    </row>
    <row r="38" spans="1:19" ht="14.45" customHeight="1" x14ac:dyDescent="0.2">
      <c r="A38" s="821" t="s">
        <v>5463</v>
      </c>
      <c r="B38" s="822" t="s">
        <v>5464</v>
      </c>
      <c r="C38" s="822" t="s">
        <v>613</v>
      </c>
      <c r="D38" s="822" t="s">
        <v>2427</v>
      </c>
      <c r="E38" s="822" t="s">
        <v>5465</v>
      </c>
      <c r="F38" s="822" t="s">
        <v>5476</v>
      </c>
      <c r="G38" s="822" t="s">
        <v>5477</v>
      </c>
      <c r="H38" s="831"/>
      <c r="I38" s="831"/>
      <c r="J38" s="822"/>
      <c r="K38" s="822"/>
      <c r="L38" s="831">
        <v>1</v>
      </c>
      <c r="M38" s="831">
        <v>435</v>
      </c>
      <c r="N38" s="822">
        <v>1</v>
      </c>
      <c r="O38" s="822">
        <v>435</v>
      </c>
      <c r="P38" s="831">
        <v>1</v>
      </c>
      <c r="Q38" s="831">
        <v>437</v>
      </c>
      <c r="R38" s="827">
        <v>1.0045977011494254</v>
      </c>
      <c r="S38" s="832">
        <v>437</v>
      </c>
    </row>
    <row r="39" spans="1:19" ht="14.45" customHeight="1" x14ac:dyDescent="0.2">
      <c r="A39" s="821" t="s">
        <v>5463</v>
      </c>
      <c r="B39" s="822" t="s">
        <v>5464</v>
      </c>
      <c r="C39" s="822" t="s">
        <v>613</v>
      </c>
      <c r="D39" s="822" t="s">
        <v>2427</v>
      </c>
      <c r="E39" s="822" t="s">
        <v>5465</v>
      </c>
      <c r="F39" s="822" t="s">
        <v>5478</v>
      </c>
      <c r="G39" s="822" t="s">
        <v>5479</v>
      </c>
      <c r="H39" s="831">
        <v>4</v>
      </c>
      <c r="I39" s="831">
        <v>4040</v>
      </c>
      <c r="J39" s="822">
        <v>0.49851924975320827</v>
      </c>
      <c r="K39" s="822">
        <v>1010</v>
      </c>
      <c r="L39" s="831">
        <v>8</v>
      </c>
      <c r="M39" s="831">
        <v>8104</v>
      </c>
      <c r="N39" s="822">
        <v>1</v>
      </c>
      <c r="O39" s="822">
        <v>1013</v>
      </c>
      <c r="P39" s="831">
        <v>4</v>
      </c>
      <c r="Q39" s="831">
        <v>4064</v>
      </c>
      <c r="R39" s="827">
        <v>0.50148075024679173</v>
      </c>
      <c r="S39" s="832">
        <v>1016</v>
      </c>
    </row>
    <row r="40" spans="1:19" ht="14.45" customHeight="1" x14ac:dyDescent="0.2">
      <c r="A40" s="821" t="s">
        <v>5463</v>
      </c>
      <c r="B40" s="822" t="s">
        <v>5464</v>
      </c>
      <c r="C40" s="822" t="s">
        <v>613</v>
      </c>
      <c r="D40" s="822" t="s">
        <v>2427</v>
      </c>
      <c r="E40" s="822" t="s">
        <v>5465</v>
      </c>
      <c r="F40" s="822" t="s">
        <v>5486</v>
      </c>
      <c r="G40" s="822" t="s">
        <v>5487</v>
      </c>
      <c r="H40" s="831">
        <v>1</v>
      </c>
      <c r="I40" s="831">
        <v>874</v>
      </c>
      <c r="J40" s="822">
        <v>0.1993158494868871</v>
      </c>
      <c r="K40" s="822">
        <v>874</v>
      </c>
      <c r="L40" s="831">
        <v>5</v>
      </c>
      <c r="M40" s="831">
        <v>4385</v>
      </c>
      <c r="N40" s="822">
        <v>1</v>
      </c>
      <c r="O40" s="822">
        <v>877</v>
      </c>
      <c r="P40" s="831">
        <v>6</v>
      </c>
      <c r="Q40" s="831">
        <v>5286</v>
      </c>
      <c r="R40" s="827">
        <v>1.205473204104903</v>
      </c>
      <c r="S40" s="832">
        <v>881</v>
      </c>
    </row>
    <row r="41" spans="1:19" ht="14.45" customHeight="1" x14ac:dyDescent="0.2">
      <c r="A41" s="821" t="s">
        <v>5463</v>
      </c>
      <c r="B41" s="822" t="s">
        <v>5464</v>
      </c>
      <c r="C41" s="822" t="s">
        <v>613</v>
      </c>
      <c r="D41" s="822" t="s">
        <v>2427</v>
      </c>
      <c r="E41" s="822" t="s">
        <v>5465</v>
      </c>
      <c r="F41" s="822" t="s">
        <v>5488</v>
      </c>
      <c r="G41" s="822" t="s">
        <v>5489</v>
      </c>
      <c r="H41" s="831">
        <v>175</v>
      </c>
      <c r="I41" s="831">
        <v>5833.34</v>
      </c>
      <c r="J41" s="822">
        <v>0.61619832126642349</v>
      </c>
      <c r="K41" s="822">
        <v>33.333371428571432</v>
      </c>
      <c r="L41" s="831">
        <v>284</v>
      </c>
      <c r="M41" s="831">
        <v>9466.66</v>
      </c>
      <c r="N41" s="822">
        <v>1</v>
      </c>
      <c r="O41" s="822">
        <v>33.33330985915493</v>
      </c>
      <c r="P41" s="831">
        <v>242</v>
      </c>
      <c r="Q41" s="831">
        <v>9081.11</v>
      </c>
      <c r="R41" s="827">
        <v>0.95927285864285827</v>
      </c>
      <c r="S41" s="832">
        <v>37.525247933884302</v>
      </c>
    </row>
    <row r="42" spans="1:19" ht="14.45" customHeight="1" x14ac:dyDescent="0.2">
      <c r="A42" s="821" t="s">
        <v>5463</v>
      </c>
      <c r="B42" s="822" t="s">
        <v>5464</v>
      </c>
      <c r="C42" s="822" t="s">
        <v>613</v>
      </c>
      <c r="D42" s="822" t="s">
        <v>2427</v>
      </c>
      <c r="E42" s="822" t="s">
        <v>5465</v>
      </c>
      <c r="F42" s="822" t="s">
        <v>5490</v>
      </c>
      <c r="G42" s="822" t="s">
        <v>5491</v>
      </c>
      <c r="H42" s="831"/>
      <c r="I42" s="831"/>
      <c r="J42" s="822"/>
      <c r="K42" s="822"/>
      <c r="L42" s="831">
        <v>1</v>
      </c>
      <c r="M42" s="831">
        <v>38</v>
      </c>
      <c r="N42" s="822">
        <v>1</v>
      </c>
      <c r="O42" s="822">
        <v>38</v>
      </c>
      <c r="P42" s="831">
        <v>1</v>
      </c>
      <c r="Q42" s="831">
        <v>38</v>
      </c>
      <c r="R42" s="827">
        <v>1</v>
      </c>
      <c r="S42" s="832">
        <v>38</v>
      </c>
    </row>
    <row r="43" spans="1:19" ht="14.45" customHeight="1" x14ac:dyDescent="0.2">
      <c r="A43" s="821" t="s">
        <v>5463</v>
      </c>
      <c r="B43" s="822" t="s">
        <v>5464</v>
      </c>
      <c r="C43" s="822" t="s">
        <v>613</v>
      </c>
      <c r="D43" s="822" t="s">
        <v>2427</v>
      </c>
      <c r="E43" s="822" t="s">
        <v>5465</v>
      </c>
      <c r="F43" s="822" t="s">
        <v>5492</v>
      </c>
      <c r="G43" s="822" t="s">
        <v>5493</v>
      </c>
      <c r="H43" s="831"/>
      <c r="I43" s="831"/>
      <c r="J43" s="822"/>
      <c r="K43" s="822"/>
      <c r="L43" s="831">
        <v>1</v>
      </c>
      <c r="M43" s="831">
        <v>87</v>
      </c>
      <c r="N43" s="822">
        <v>1</v>
      </c>
      <c r="O43" s="822">
        <v>87</v>
      </c>
      <c r="P43" s="831">
        <v>1</v>
      </c>
      <c r="Q43" s="831">
        <v>88</v>
      </c>
      <c r="R43" s="827">
        <v>1.0114942528735633</v>
      </c>
      <c r="S43" s="832">
        <v>88</v>
      </c>
    </row>
    <row r="44" spans="1:19" ht="14.45" customHeight="1" x14ac:dyDescent="0.2">
      <c r="A44" s="821" t="s">
        <v>5463</v>
      </c>
      <c r="B44" s="822" t="s">
        <v>5464</v>
      </c>
      <c r="C44" s="822" t="s">
        <v>613</v>
      </c>
      <c r="D44" s="822" t="s">
        <v>2427</v>
      </c>
      <c r="E44" s="822" t="s">
        <v>5465</v>
      </c>
      <c r="F44" s="822" t="s">
        <v>5494</v>
      </c>
      <c r="G44" s="822" t="s">
        <v>5495</v>
      </c>
      <c r="H44" s="831"/>
      <c r="I44" s="831"/>
      <c r="J44" s="822"/>
      <c r="K44" s="822"/>
      <c r="L44" s="831"/>
      <c r="M44" s="831"/>
      <c r="N44" s="822"/>
      <c r="O44" s="822"/>
      <c r="P44" s="831">
        <v>0</v>
      </c>
      <c r="Q44" s="831">
        <v>0</v>
      </c>
      <c r="R44" s="827"/>
      <c r="S44" s="832"/>
    </row>
    <row r="45" spans="1:19" ht="14.45" customHeight="1" x14ac:dyDescent="0.2">
      <c r="A45" s="821" t="s">
        <v>5463</v>
      </c>
      <c r="B45" s="822" t="s">
        <v>5464</v>
      </c>
      <c r="C45" s="822" t="s">
        <v>613</v>
      </c>
      <c r="D45" s="822" t="s">
        <v>2427</v>
      </c>
      <c r="E45" s="822" t="s">
        <v>5465</v>
      </c>
      <c r="F45" s="822" t="s">
        <v>5498</v>
      </c>
      <c r="G45" s="822" t="s">
        <v>5499</v>
      </c>
      <c r="H45" s="831">
        <v>225</v>
      </c>
      <c r="I45" s="831">
        <v>79875</v>
      </c>
      <c r="J45" s="822">
        <v>0.91067153118230537</v>
      </c>
      <c r="K45" s="822">
        <v>355</v>
      </c>
      <c r="L45" s="831">
        <v>245</v>
      </c>
      <c r="M45" s="831">
        <v>87710</v>
      </c>
      <c r="N45" s="822">
        <v>1</v>
      </c>
      <c r="O45" s="822">
        <v>358</v>
      </c>
      <c r="P45" s="831">
        <v>206</v>
      </c>
      <c r="Q45" s="831">
        <v>74160</v>
      </c>
      <c r="R45" s="827">
        <v>0.84551362444419109</v>
      </c>
      <c r="S45" s="832">
        <v>360</v>
      </c>
    </row>
    <row r="46" spans="1:19" ht="14.45" customHeight="1" x14ac:dyDescent="0.2">
      <c r="A46" s="821" t="s">
        <v>5463</v>
      </c>
      <c r="B46" s="822" t="s">
        <v>5464</v>
      </c>
      <c r="C46" s="822" t="s">
        <v>613</v>
      </c>
      <c r="D46" s="822" t="s">
        <v>2427</v>
      </c>
      <c r="E46" s="822" t="s">
        <v>5465</v>
      </c>
      <c r="F46" s="822" t="s">
        <v>5506</v>
      </c>
      <c r="G46" s="822" t="s">
        <v>5507</v>
      </c>
      <c r="H46" s="831">
        <v>1</v>
      </c>
      <c r="I46" s="831">
        <v>59</v>
      </c>
      <c r="J46" s="822">
        <v>0.32240437158469948</v>
      </c>
      <c r="K46" s="822">
        <v>59</v>
      </c>
      <c r="L46" s="831">
        <v>3</v>
      </c>
      <c r="M46" s="831">
        <v>183</v>
      </c>
      <c r="N46" s="822">
        <v>1</v>
      </c>
      <c r="O46" s="822">
        <v>61</v>
      </c>
      <c r="P46" s="831"/>
      <c r="Q46" s="831"/>
      <c r="R46" s="827"/>
      <c r="S46" s="832"/>
    </row>
    <row r="47" spans="1:19" ht="14.45" customHeight="1" x14ac:dyDescent="0.2">
      <c r="A47" s="821" t="s">
        <v>5463</v>
      </c>
      <c r="B47" s="822" t="s">
        <v>5464</v>
      </c>
      <c r="C47" s="822" t="s">
        <v>613</v>
      </c>
      <c r="D47" s="822" t="s">
        <v>2428</v>
      </c>
      <c r="E47" s="822" t="s">
        <v>5465</v>
      </c>
      <c r="F47" s="822" t="s">
        <v>5468</v>
      </c>
      <c r="G47" s="822" t="s">
        <v>5469</v>
      </c>
      <c r="H47" s="831">
        <v>6</v>
      </c>
      <c r="I47" s="831">
        <v>222</v>
      </c>
      <c r="J47" s="822">
        <v>0.73026315789473684</v>
      </c>
      <c r="K47" s="822">
        <v>37</v>
      </c>
      <c r="L47" s="831">
        <v>8</v>
      </c>
      <c r="M47" s="831">
        <v>304</v>
      </c>
      <c r="N47" s="822">
        <v>1</v>
      </c>
      <c r="O47" s="822">
        <v>38</v>
      </c>
      <c r="P47" s="831">
        <v>11</v>
      </c>
      <c r="Q47" s="831">
        <v>418</v>
      </c>
      <c r="R47" s="827">
        <v>1.375</v>
      </c>
      <c r="S47" s="832">
        <v>38</v>
      </c>
    </row>
    <row r="48" spans="1:19" ht="14.45" customHeight="1" x14ac:dyDescent="0.2">
      <c r="A48" s="821" t="s">
        <v>5463</v>
      </c>
      <c r="B48" s="822" t="s">
        <v>5464</v>
      </c>
      <c r="C48" s="822" t="s">
        <v>613</v>
      </c>
      <c r="D48" s="822" t="s">
        <v>2428</v>
      </c>
      <c r="E48" s="822" t="s">
        <v>5465</v>
      </c>
      <c r="F48" s="822" t="s">
        <v>5472</v>
      </c>
      <c r="G48" s="822" t="s">
        <v>5473</v>
      </c>
      <c r="H48" s="831">
        <v>52</v>
      </c>
      <c r="I48" s="831">
        <v>7332</v>
      </c>
      <c r="J48" s="822">
        <v>0.72723665939297755</v>
      </c>
      <c r="K48" s="822">
        <v>141</v>
      </c>
      <c r="L48" s="831">
        <v>71</v>
      </c>
      <c r="M48" s="831">
        <v>10082</v>
      </c>
      <c r="N48" s="822">
        <v>1</v>
      </c>
      <c r="O48" s="822">
        <v>142</v>
      </c>
      <c r="P48" s="831">
        <v>64</v>
      </c>
      <c r="Q48" s="831">
        <v>9152</v>
      </c>
      <c r="R48" s="827">
        <v>0.90775639754017057</v>
      </c>
      <c r="S48" s="832">
        <v>143</v>
      </c>
    </row>
    <row r="49" spans="1:19" ht="14.45" customHeight="1" x14ac:dyDescent="0.2">
      <c r="A49" s="821" t="s">
        <v>5463</v>
      </c>
      <c r="B49" s="822" t="s">
        <v>5464</v>
      </c>
      <c r="C49" s="822" t="s">
        <v>613</v>
      </c>
      <c r="D49" s="822" t="s">
        <v>2428</v>
      </c>
      <c r="E49" s="822" t="s">
        <v>5465</v>
      </c>
      <c r="F49" s="822" t="s">
        <v>5476</v>
      </c>
      <c r="G49" s="822" t="s">
        <v>5477</v>
      </c>
      <c r="H49" s="831">
        <v>4</v>
      </c>
      <c r="I49" s="831">
        <v>1728</v>
      </c>
      <c r="J49" s="822">
        <v>3.9724137931034482</v>
      </c>
      <c r="K49" s="822">
        <v>432</v>
      </c>
      <c r="L49" s="831">
        <v>1</v>
      </c>
      <c r="M49" s="831">
        <v>435</v>
      </c>
      <c r="N49" s="822">
        <v>1</v>
      </c>
      <c r="O49" s="822">
        <v>435</v>
      </c>
      <c r="P49" s="831">
        <v>2</v>
      </c>
      <c r="Q49" s="831">
        <v>874</v>
      </c>
      <c r="R49" s="827">
        <v>2.0091954022988507</v>
      </c>
      <c r="S49" s="832">
        <v>437</v>
      </c>
    </row>
    <row r="50" spans="1:19" ht="14.45" customHeight="1" x14ac:dyDescent="0.2">
      <c r="A50" s="821" t="s">
        <v>5463</v>
      </c>
      <c r="B50" s="822" t="s">
        <v>5464</v>
      </c>
      <c r="C50" s="822" t="s">
        <v>613</v>
      </c>
      <c r="D50" s="822" t="s">
        <v>2428</v>
      </c>
      <c r="E50" s="822" t="s">
        <v>5465</v>
      </c>
      <c r="F50" s="822" t="s">
        <v>5478</v>
      </c>
      <c r="G50" s="822" t="s">
        <v>5479</v>
      </c>
      <c r="H50" s="831">
        <v>82</v>
      </c>
      <c r="I50" s="831">
        <v>82820</v>
      </c>
      <c r="J50" s="822">
        <v>0.83425670366863425</v>
      </c>
      <c r="K50" s="822">
        <v>1010</v>
      </c>
      <c r="L50" s="831">
        <v>98</v>
      </c>
      <c r="M50" s="831">
        <v>99274</v>
      </c>
      <c r="N50" s="822">
        <v>1</v>
      </c>
      <c r="O50" s="822">
        <v>1013</v>
      </c>
      <c r="P50" s="831">
        <v>83</v>
      </c>
      <c r="Q50" s="831">
        <v>84328</v>
      </c>
      <c r="R50" s="827">
        <v>0.84944698511191252</v>
      </c>
      <c r="S50" s="832">
        <v>1016</v>
      </c>
    </row>
    <row r="51" spans="1:19" ht="14.45" customHeight="1" x14ac:dyDescent="0.2">
      <c r="A51" s="821" t="s">
        <v>5463</v>
      </c>
      <c r="B51" s="822" t="s">
        <v>5464</v>
      </c>
      <c r="C51" s="822" t="s">
        <v>613</v>
      </c>
      <c r="D51" s="822" t="s">
        <v>2428</v>
      </c>
      <c r="E51" s="822" t="s">
        <v>5465</v>
      </c>
      <c r="F51" s="822" t="s">
        <v>5488</v>
      </c>
      <c r="G51" s="822" t="s">
        <v>5489</v>
      </c>
      <c r="H51" s="831">
        <v>57</v>
      </c>
      <c r="I51" s="831">
        <v>1900</v>
      </c>
      <c r="J51" s="822">
        <v>0.77026922936590625</v>
      </c>
      <c r="K51" s="822">
        <v>33.333333333333336</v>
      </c>
      <c r="L51" s="831">
        <v>74</v>
      </c>
      <c r="M51" s="831">
        <v>2466.67</v>
      </c>
      <c r="N51" s="822">
        <v>1</v>
      </c>
      <c r="O51" s="822">
        <v>33.333378378378377</v>
      </c>
      <c r="P51" s="831">
        <v>66</v>
      </c>
      <c r="Q51" s="831">
        <v>2517.77</v>
      </c>
      <c r="R51" s="827">
        <v>1.0207161882213673</v>
      </c>
      <c r="S51" s="832">
        <v>38.148030303030303</v>
      </c>
    </row>
    <row r="52" spans="1:19" ht="14.45" customHeight="1" x14ac:dyDescent="0.2">
      <c r="A52" s="821" t="s">
        <v>5463</v>
      </c>
      <c r="B52" s="822" t="s">
        <v>5464</v>
      </c>
      <c r="C52" s="822" t="s">
        <v>613</v>
      </c>
      <c r="D52" s="822" t="s">
        <v>2428</v>
      </c>
      <c r="E52" s="822" t="s">
        <v>5465</v>
      </c>
      <c r="F52" s="822" t="s">
        <v>5490</v>
      </c>
      <c r="G52" s="822" t="s">
        <v>5491</v>
      </c>
      <c r="H52" s="831">
        <v>2</v>
      </c>
      <c r="I52" s="831">
        <v>74</v>
      </c>
      <c r="J52" s="822">
        <v>1.9473684210526316</v>
      </c>
      <c r="K52" s="822">
        <v>37</v>
      </c>
      <c r="L52" s="831">
        <v>1</v>
      </c>
      <c r="M52" s="831">
        <v>38</v>
      </c>
      <c r="N52" s="822">
        <v>1</v>
      </c>
      <c r="O52" s="822">
        <v>38</v>
      </c>
      <c r="P52" s="831"/>
      <c r="Q52" s="831"/>
      <c r="R52" s="827"/>
      <c r="S52" s="832"/>
    </row>
    <row r="53" spans="1:19" ht="14.45" customHeight="1" x14ac:dyDescent="0.2">
      <c r="A53" s="821" t="s">
        <v>5463</v>
      </c>
      <c r="B53" s="822" t="s">
        <v>5464</v>
      </c>
      <c r="C53" s="822" t="s">
        <v>613</v>
      </c>
      <c r="D53" s="822" t="s">
        <v>2428</v>
      </c>
      <c r="E53" s="822" t="s">
        <v>5465</v>
      </c>
      <c r="F53" s="822" t="s">
        <v>5492</v>
      </c>
      <c r="G53" s="822" t="s">
        <v>5493</v>
      </c>
      <c r="H53" s="831">
        <v>1</v>
      </c>
      <c r="I53" s="831">
        <v>86</v>
      </c>
      <c r="J53" s="822"/>
      <c r="K53" s="822">
        <v>86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5463</v>
      </c>
      <c r="B54" s="822" t="s">
        <v>5464</v>
      </c>
      <c r="C54" s="822" t="s">
        <v>613</v>
      </c>
      <c r="D54" s="822" t="s">
        <v>2428</v>
      </c>
      <c r="E54" s="822" t="s">
        <v>5465</v>
      </c>
      <c r="F54" s="822" t="s">
        <v>5494</v>
      </c>
      <c r="G54" s="822" t="s">
        <v>5495</v>
      </c>
      <c r="H54" s="831">
        <v>1</v>
      </c>
      <c r="I54" s="831">
        <v>32</v>
      </c>
      <c r="J54" s="822"/>
      <c r="K54" s="822">
        <v>32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5463</v>
      </c>
      <c r="B55" s="822" t="s">
        <v>5464</v>
      </c>
      <c r="C55" s="822" t="s">
        <v>613</v>
      </c>
      <c r="D55" s="822" t="s">
        <v>2428</v>
      </c>
      <c r="E55" s="822" t="s">
        <v>5465</v>
      </c>
      <c r="F55" s="822" t="s">
        <v>5496</v>
      </c>
      <c r="G55" s="822" t="s">
        <v>5497</v>
      </c>
      <c r="H55" s="831">
        <v>12</v>
      </c>
      <c r="I55" s="831">
        <v>24192</v>
      </c>
      <c r="J55" s="822">
        <v>1.3313521545319464</v>
      </c>
      <c r="K55" s="822">
        <v>2016</v>
      </c>
      <c r="L55" s="831">
        <v>9</v>
      </c>
      <c r="M55" s="831">
        <v>18171</v>
      </c>
      <c r="N55" s="822">
        <v>1</v>
      </c>
      <c r="O55" s="822">
        <v>2019</v>
      </c>
      <c r="P55" s="831">
        <v>7</v>
      </c>
      <c r="Q55" s="831">
        <v>14154</v>
      </c>
      <c r="R55" s="827">
        <v>0.7789334654119201</v>
      </c>
      <c r="S55" s="832">
        <v>2022</v>
      </c>
    </row>
    <row r="56" spans="1:19" ht="14.45" customHeight="1" x14ac:dyDescent="0.2">
      <c r="A56" s="821" t="s">
        <v>5463</v>
      </c>
      <c r="B56" s="822" t="s">
        <v>5464</v>
      </c>
      <c r="C56" s="822" t="s">
        <v>613</v>
      </c>
      <c r="D56" s="822" t="s">
        <v>2428</v>
      </c>
      <c r="E56" s="822" t="s">
        <v>5465</v>
      </c>
      <c r="F56" s="822" t="s">
        <v>5498</v>
      </c>
      <c r="G56" s="822" t="s">
        <v>5499</v>
      </c>
      <c r="H56" s="831">
        <v>58</v>
      </c>
      <c r="I56" s="831">
        <v>20590</v>
      </c>
      <c r="J56" s="822">
        <v>0.76685288640595906</v>
      </c>
      <c r="K56" s="822">
        <v>355</v>
      </c>
      <c r="L56" s="831">
        <v>75</v>
      </c>
      <c r="M56" s="831">
        <v>26850</v>
      </c>
      <c r="N56" s="822">
        <v>1</v>
      </c>
      <c r="O56" s="822">
        <v>358</v>
      </c>
      <c r="P56" s="831">
        <v>66</v>
      </c>
      <c r="Q56" s="831">
        <v>23760</v>
      </c>
      <c r="R56" s="827">
        <v>0.88491620111731839</v>
      </c>
      <c r="S56" s="832">
        <v>360</v>
      </c>
    </row>
    <row r="57" spans="1:19" ht="14.45" customHeight="1" x14ac:dyDescent="0.2">
      <c r="A57" s="821" t="s">
        <v>5463</v>
      </c>
      <c r="B57" s="822" t="s">
        <v>5464</v>
      </c>
      <c r="C57" s="822" t="s">
        <v>613</v>
      </c>
      <c r="D57" s="822" t="s">
        <v>2428</v>
      </c>
      <c r="E57" s="822" t="s">
        <v>5465</v>
      </c>
      <c r="F57" s="822" t="s">
        <v>5506</v>
      </c>
      <c r="G57" s="822" t="s">
        <v>5507</v>
      </c>
      <c r="H57" s="831"/>
      <c r="I57" s="831"/>
      <c r="J57" s="822"/>
      <c r="K57" s="822"/>
      <c r="L57" s="831">
        <v>1</v>
      </c>
      <c r="M57" s="831">
        <v>61</v>
      </c>
      <c r="N57" s="822">
        <v>1</v>
      </c>
      <c r="O57" s="822">
        <v>61</v>
      </c>
      <c r="P57" s="831"/>
      <c r="Q57" s="831"/>
      <c r="R57" s="827"/>
      <c r="S57" s="832"/>
    </row>
    <row r="58" spans="1:19" ht="14.45" customHeight="1" x14ac:dyDescent="0.2">
      <c r="A58" s="821" t="s">
        <v>5463</v>
      </c>
      <c r="B58" s="822" t="s">
        <v>5464</v>
      </c>
      <c r="C58" s="822" t="s">
        <v>613</v>
      </c>
      <c r="D58" s="822" t="s">
        <v>2433</v>
      </c>
      <c r="E58" s="822" t="s">
        <v>5465</v>
      </c>
      <c r="F58" s="822" t="s">
        <v>5470</v>
      </c>
      <c r="G58" s="822" t="s">
        <v>5471</v>
      </c>
      <c r="H58" s="831">
        <v>2</v>
      </c>
      <c r="I58" s="831">
        <v>1404</v>
      </c>
      <c r="J58" s="822">
        <v>0.99292786421499291</v>
      </c>
      <c r="K58" s="822">
        <v>702</v>
      </c>
      <c r="L58" s="831">
        <v>2</v>
      </c>
      <c r="M58" s="831">
        <v>1414</v>
      </c>
      <c r="N58" s="822">
        <v>1</v>
      </c>
      <c r="O58" s="822">
        <v>707</v>
      </c>
      <c r="P58" s="831">
        <v>3</v>
      </c>
      <c r="Q58" s="831">
        <v>2133</v>
      </c>
      <c r="R58" s="827">
        <v>1.5084865629420086</v>
      </c>
      <c r="S58" s="832">
        <v>711</v>
      </c>
    </row>
    <row r="59" spans="1:19" ht="14.45" customHeight="1" x14ac:dyDescent="0.2">
      <c r="A59" s="821" t="s">
        <v>5463</v>
      </c>
      <c r="B59" s="822" t="s">
        <v>5464</v>
      </c>
      <c r="C59" s="822" t="s">
        <v>613</v>
      </c>
      <c r="D59" s="822" t="s">
        <v>2433</v>
      </c>
      <c r="E59" s="822" t="s">
        <v>5465</v>
      </c>
      <c r="F59" s="822" t="s">
        <v>5472</v>
      </c>
      <c r="G59" s="822" t="s">
        <v>5473</v>
      </c>
      <c r="H59" s="831">
        <v>63</v>
      </c>
      <c r="I59" s="831">
        <v>8883</v>
      </c>
      <c r="J59" s="822">
        <v>1.4894366197183098</v>
      </c>
      <c r="K59" s="822">
        <v>141</v>
      </c>
      <c r="L59" s="831">
        <v>42</v>
      </c>
      <c r="M59" s="831">
        <v>5964</v>
      </c>
      <c r="N59" s="822">
        <v>1</v>
      </c>
      <c r="O59" s="822">
        <v>142</v>
      </c>
      <c r="P59" s="831">
        <v>50</v>
      </c>
      <c r="Q59" s="831">
        <v>7150</v>
      </c>
      <c r="R59" s="827">
        <v>1.1988598256203891</v>
      </c>
      <c r="S59" s="832">
        <v>143</v>
      </c>
    </row>
    <row r="60" spans="1:19" ht="14.45" customHeight="1" x14ac:dyDescent="0.2">
      <c r="A60" s="821" t="s">
        <v>5463</v>
      </c>
      <c r="B60" s="822" t="s">
        <v>5464</v>
      </c>
      <c r="C60" s="822" t="s">
        <v>613</v>
      </c>
      <c r="D60" s="822" t="s">
        <v>2433</v>
      </c>
      <c r="E60" s="822" t="s">
        <v>5465</v>
      </c>
      <c r="F60" s="822" t="s">
        <v>5474</v>
      </c>
      <c r="G60" s="822" t="s">
        <v>5475</v>
      </c>
      <c r="H60" s="831">
        <v>30</v>
      </c>
      <c r="I60" s="831">
        <v>28740</v>
      </c>
      <c r="J60" s="822">
        <v>1.5707493031644533</v>
      </c>
      <c r="K60" s="822">
        <v>958</v>
      </c>
      <c r="L60" s="831">
        <v>19</v>
      </c>
      <c r="M60" s="831">
        <v>18297</v>
      </c>
      <c r="N60" s="822">
        <v>1</v>
      </c>
      <c r="O60" s="822">
        <v>963</v>
      </c>
      <c r="P60" s="831">
        <v>23</v>
      </c>
      <c r="Q60" s="831">
        <v>22241</v>
      </c>
      <c r="R60" s="827">
        <v>1.2155544624801879</v>
      </c>
      <c r="S60" s="832">
        <v>967</v>
      </c>
    </row>
    <row r="61" spans="1:19" ht="14.45" customHeight="1" x14ac:dyDescent="0.2">
      <c r="A61" s="821" t="s">
        <v>5463</v>
      </c>
      <c r="B61" s="822" t="s">
        <v>5464</v>
      </c>
      <c r="C61" s="822" t="s">
        <v>613</v>
      </c>
      <c r="D61" s="822" t="s">
        <v>2433</v>
      </c>
      <c r="E61" s="822" t="s">
        <v>5465</v>
      </c>
      <c r="F61" s="822" t="s">
        <v>5476</v>
      </c>
      <c r="G61" s="822" t="s">
        <v>5477</v>
      </c>
      <c r="H61" s="831">
        <v>4</v>
      </c>
      <c r="I61" s="831">
        <v>1728</v>
      </c>
      <c r="J61" s="822">
        <v>0.44137931034482758</v>
      </c>
      <c r="K61" s="822">
        <v>432</v>
      </c>
      <c r="L61" s="831">
        <v>9</v>
      </c>
      <c r="M61" s="831">
        <v>3915</v>
      </c>
      <c r="N61" s="822">
        <v>1</v>
      </c>
      <c r="O61" s="822">
        <v>435</v>
      </c>
      <c r="P61" s="831"/>
      <c r="Q61" s="831"/>
      <c r="R61" s="827"/>
      <c r="S61" s="832"/>
    </row>
    <row r="62" spans="1:19" ht="14.45" customHeight="1" x14ac:dyDescent="0.2">
      <c r="A62" s="821" t="s">
        <v>5463</v>
      </c>
      <c r="B62" s="822" t="s">
        <v>5464</v>
      </c>
      <c r="C62" s="822" t="s">
        <v>613</v>
      </c>
      <c r="D62" s="822" t="s">
        <v>2433</v>
      </c>
      <c r="E62" s="822" t="s">
        <v>5465</v>
      </c>
      <c r="F62" s="822" t="s">
        <v>5478</v>
      </c>
      <c r="G62" s="822" t="s">
        <v>5479</v>
      </c>
      <c r="H62" s="831">
        <v>8</v>
      </c>
      <c r="I62" s="831">
        <v>8080</v>
      </c>
      <c r="J62" s="822">
        <v>3.9881539980256662</v>
      </c>
      <c r="K62" s="822">
        <v>1010</v>
      </c>
      <c r="L62" s="831">
        <v>2</v>
      </c>
      <c r="M62" s="831">
        <v>2026</v>
      </c>
      <c r="N62" s="822">
        <v>1</v>
      </c>
      <c r="O62" s="822">
        <v>1013</v>
      </c>
      <c r="P62" s="831">
        <v>3</v>
      </c>
      <c r="Q62" s="831">
        <v>3048</v>
      </c>
      <c r="R62" s="827">
        <v>1.5044422507403752</v>
      </c>
      <c r="S62" s="832">
        <v>1016</v>
      </c>
    </row>
    <row r="63" spans="1:19" ht="14.45" customHeight="1" x14ac:dyDescent="0.2">
      <c r="A63" s="821" t="s">
        <v>5463</v>
      </c>
      <c r="B63" s="822" t="s">
        <v>5464</v>
      </c>
      <c r="C63" s="822" t="s">
        <v>613</v>
      </c>
      <c r="D63" s="822" t="s">
        <v>2433</v>
      </c>
      <c r="E63" s="822" t="s">
        <v>5465</v>
      </c>
      <c r="F63" s="822" t="s">
        <v>5480</v>
      </c>
      <c r="G63" s="822" t="s">
        <v>5481</v>
      </c>
      <c r="H63" s="831">
        <v>2</v>
      </c>
      <c r="I63" s="831">
        <v>4248</v>
      </c>
      <c r="J63" s="822"/>
      <c r="K63" s="822">
        <v>2124</v>
      </c>
      <c r="L63" s="831"/>
      <c r="M63" s="831"/>
      <c r="N63" s="822"/>
      <c r="O63" s="822"/>
      <c r="P63" s="831">
        <v>1</v>
      </c>
      <c r="Q63" s="831">
        <v>2134</v>
      </c>
      <c r="R63" s="827"/>
      <c r="S63" s="832">
        <v>2134</v>
      </c>
    </row>
    <row r="64" spans="1:19" ht="14.45" customHeight="1" x14ac:dyDescent="0.2">
      <c r="A64" s="821" t="s">
        <v>5463</v>
      </c>
      <c r="B64" s="822" t="s">
        <v>5464</v>
      </c>
      <c r="C64" s="822" t="s">
        <v>613</v>
      </c>
      <c r="D64" s="822" t="s">
        <v>2433</v>
      </c>
      <c r="E64" s="822" t="s">
        <v>5465</v>
      </c>
      <c r="F64" s="822" t="s">
        <v>5486</v>
      </c>
      <c r="G64" s="822" t="s">
        <v>5487</v>
      </c>
      <c r="H64" s="831"/>
      <c r="I64" s="831"/>
      <c r="J64" s="822"/>
      <c r="K64" s="822"/>
      <c r="L64" s="831">
        <v>0</v>
      </c>
      <c r="M64" s="831">
        <v>0</v>
      </c>
      <c r="N64" s="822"/>
      <c r="O64" s="822"/>
      <c r="P64" s="831">
        <v>1</v>
      </c>
      <c r="Q64" s="831">
        <v>881</v>
      </c>
      <c r="R64" s="827"/>
      <c r="S64" s="832">
        <v>881</v>
      </c>
    </row>
    <row r="65" spans="1:19" ht="14.45" customHeight="1" x14ac:dyDescent="0.2">
      <c r="A65" s="821" t="s">
        <v>5463</v>
      </c>
      <c r="B65" s="822" t="s">
        <v>5464</v>
      </c>
      <c r="C65" s="822" t="s">
        <v>613</v>
      </c>
      <c r="D65" s="822" t="s">
        <v>2433</v>
      </c>
      <c r="E65" s="822" t="s">
        <v>5465</v>
      </c>
      <c r="F65" s="822" t="s">
        <v>5488</v>
      </c>
      <c r="G65" s="822" t="s">
        <v>5489</v>
      </c>
      <c r="H65" s="831">
        <v>72</v>
      </c>
      <c r="I65" s="831">
        <v>2400</v>
      </c>
      <c r="J65" s="822">
        <v>1.28571887756742</v>
      </c>
      <c r="K65" s="822">
        <v>33.333333333333336</v>
      </c>
      <c r="L65" s="831">
        <v>56</v>
      </c>
      <c r="M65" s="831">
        <v>1866.6599999999999</v>
      </c>
      <c r="N65" s="822">
        <v>1</v>
      </c>
      <c r="O65" s="822">
        <v>33.333214285714284</v>
      </c>
      <c r="P65" s="831">
        <v>54</v>
      </c>
      <c r="Q65" s="831">
        <v>2093.33</v>
      </c>
      <c r="R65" s="827">
        <v>1.1214307908242529</v>
      </c>
      <c r="S65" s="832">
        <v>38.76537037037037</v>
      </c>
    </row>
    <row r="66" spans="1:19" ht="14.45" customHeight="1" x14ac:dyDescent="0.2">
      <c r="A66" s="821" t="s">
        <v>5463</v>
      </c>
      <c r="B66" s="822" t="s">
        <v>5464</v>
      </c>
      <c r="C66" s="822" t="s">
        <v>613</v>
      </c>
      <c r="D66" s="822" t="s">
        <v>2433</v>
      </c>
      <c r="E66" s="822" t="s">
        <v>5465</v>
      </c>
      <c r="F66" s="822" t="s">
        <v>5490</v>
      </c>
      <c r="G66" s="822" t="s">
        <v>5491</v>
      </c>
      <c r="H66" s="831"/>
      <c r="I66" s="831"/>
      <c r="J66" s="822"/>
      <c r="K66" s="822"/>
      <c r="L66" s="831">
        <v>3</v>
      </c>
      <c r="M66" s="831">
        <v>114</v>
      </c>
      <c r="N66" s="822">
        <v>1</v>
      </c>
      <c r="O66" s="822">
        <v>38</v>
      </c>
      <c r="P66" s="831"/>
      <c r="Q66" s="831"/>
      <c r="R66" s="827"/>
      <c r="S66" s="832"/>
    </row>
    <row r="67" spans="1:19" ht="14.45" customHeight="1" x14ac:dyDescent="0.2">
      <c r="A67" s="821" t="s">
        <v>5463</v>
      </c>
      <c r="B67" s="822" t="s">
        <v>5464</v>
      </c>
      <c r="C67" s="822" t="s">
        <v>613</v>
      </c>
      <c r="D67" s="822" t="s">
        <v>2433</v>
      </c>
      <c r="E67" s="822" t="s">
        <v>5465</v>
      </c>
      <c r="F67" s="822" t="s">
        <v>5496</v>
      </c>
      <c r="G67" s="822" t="s">
        <v>5497</v>
      </c>
      <c r="H67" s="831">
        <v>1</v>
      </c>
      <c r="I67" s="831">
        <v>2016</v>
      </c>
      <c r="J67" s="822"/>
      <c r="K67" s="822">
        <v>2016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5463</v>
      </c>
      <c r="B68" s="822" t="s">
        <v>5464</v>
      </c>
      <c r="C68" s="822" t="s">
        <v>613</v>
      </c>
      <c r="D68" s="822" t="s">
        <v>2433</v>
      </c>
      <c r="E68" s="822" t="s">
        <v>5465</v>
      </c>
      <c r="F68" s="822" t="s">
        <v>5498</v>
      </c>
      <c r="G68" s="822" t="s">
        <v>5499</v>
      </c>
      <c r="H68" s="831">
        <v>69</v>
      </c>
      <c r="I68" s="831">
        <v>24495</v>
      </c>
      <c r="J68" s="822">
        <v>1.7544048130640308</v>
      </c>
      <c r="K68" s="822">
        <v>355</v>
      </c>
      <c r="L68" s="831">
        <v>39</v>
      </c>
      <c r="M68" s="831">
        <v>13962</v>
      </c>
      <c r="N68" s="822">
        <v>1</v>
      </c>
      <c r="O68" s="822">
        <v>358</v>
      </c>
      <c r="P68" s="831">
        <v>34</v>
      </c>
      <c r="Q68" s="831">
        <v>12240</v>
      </c>
      <c r="R68" s="827">
        <v>0.8766652342071336</v>
      </c>
      <c r="S68" s="832">
        <v>360</v>
      </c>
    </row>
    <row r="69" spans="1:19" ht="14.45" customHeight="1" x14ac:dyDescent="0.2">
      <c r="A69" s="821" t="s">
        <v>5463</v>
      </c>
      <c r="B69" s="822" t="s">
        <v>5464</v>
      </c>
      <c r="C69" s="822" t="s">
        <v>613</v>
      </c>
      <c r="D69" s="822" t="s">
        <v>2433</v>
      </c>
      <c r="E69" s="822" t="s">
        <v>5465</v>
      </c>
      <c r="F69" s="822" t="s">
        <v>5500</v>
      </c>
      <c r="G69" s="822" t="s">
        <v>5501</v>
      </c>
      <c r="H69" s="831">
        <v>1</v>
      </c>
      <c r="I69" s="831">
        <v>223</v>
      </c>
      <c r="J69" s="822">
        <v>0.98672566371681414</v>
      </c>
      <c r="K69" s="822">
        <v>223</v>
      </c>
      <c r="L69" s="831">
        <v>1</v>
      </c>
      <c r="M69" s="831">
        <v>226</v>
      </c>
      <c r="N69" s="822">
        <v>1</v>
      </c>
      <c r="O69" s="822">
        <v>226</v>
      </c>
      <c r="P69" s="831"/>
      <c r="Q69" s="831"/>
      <c r="R69" s="827"/>
      <c r="S69" s="832"/>
    </row>
    <row r="70" spans="1:19" ht="14.45" customHeight="1" x14ac:dyDescent="0.2">
      <c r="A70" s="821" t="s">
        <v>5463</v>
      </c>
      <c r="B70" s="822" t="s">
        <v>5464</v>
      </c>
      <c r="C70" s="822" t="s">
        <v>613</v>
      </c>
      <c r="D70" s="822" t="s">
        <v>2433</v>
      </c>
      <c r="E70" s="822" t="s">
        <v>5465</v>
      </c>
      <c r="F70" s="822" t="s">
        <v>5502</v>
      </c>
      <c r="G70" s="822" t="s">
        <v>5503</v>
      </c>
      <c r="H70" s="831">
        <v>10</v>
      </c>
      <c r="I70" s="831">
        <v>1780</v>
      </c>
      <c r="J70" s="822">
        <v>0.62150837988826813</v>
      </c>
      <c r="K70" s="822">
        <v>178</v>
      </c>
      <c r="L70" s="831">
        <v>16</v>
      </c>
      <c r="M70" s="831">
        <v>2864</v>
      </c>
      <c r="N70" s="822">
        <v>1</v>
      </c>
      <c r="O70" s="822">
        <v>179</v>
      </c>
      <c r="P70" s="831">
        <v>17</v>
      </c>
      <c r="Q70" s="831">
        <v>3060</v>
      </c>
      <c r="R70" s="827">
        <v>1.0684357541899441</v>
      </c>
      <c r="S70" s="832">
        <v>180</v>
      </c>
    </row>
    <row r="71" spans="1:19" ht="14.45" customHeight="1" x14ac:dyDescent="0.2">
      <c r="A71" s="821" t="s">
        <v>5463</v>
      </c>
      <c r="B71" s="822" t="s">
        <v>5464</v>
      </c>
      <c r="C71" s="822" t="s">
        <v>613</v>
      </c>
      <c r="D71" s="822" t="s">
        <v>2433</v>
      </c>
      <c r="E71" s="822" t="s">
        <v>5465</v>
      </c>
      <c r="F71" s="822" t="s">
        <v>5506</v>
      </c>
      <c r="G71" s="822" t="s">
        <v>5507</v>
      </c>
      <c r="H71" s="831">
        <v>1</v>
      </c>
      <c r="I71" s="831">
        <v>60</v>
      </c>
      <c r="J71" s="822"/>
      <c r="K71" s="822">
        <v>60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5463</v>
      </c>
      <c r="B72" s="822" t="s">
        <v>5464</v>
      </c>
      <c r="C72" s="822" t="s">
        <v>613</v>
      </c>
      <c r="D72" s="822" t="s">
        <v>2433</v>
      </c>
      <c r="E72" s="822" t="s">
        <v>5465</v>
      </c>
      <c r="F72" s="822" t="s">
        <v>5508</v>
      </c>
      <c r="G72" s="822" t="s">
        <v>5509</v>
      </c>
      <c r="H72" s="831"/>
      <c r="I72" s="831"/>
      <c r="J72" s="822"/>
      <c r="K72" s="822"/>
      <c r="L72" s="831">
        <v>1</v>
      </c>
      <c r="M72" s="831">
        <v>542</v>
      </c>
      <c r="N72" s="822">
        <v>1</v>
      </c>
      <c r="O72" s="822">
        <v>542</v>
      </c>
      <c r="P72" s="831"/>
      <c r="Q72" s="831"/>
      <c r="R72" s="827"/>
      <c r="S72" s="832"/>
    </row>
    <row r="73" spans="1:19" ht="14.45" customHeight="1" x14ac:dyDescent="0.2">
      <c r="A73" s="821" t="s">
        <v>5463</v>
      </c>
      <c r="B73" s="822" t="s">
        <v>5464</v>
      </c>
      <c r="C73" s="822" t="s">
        <v>613</v>
      </c>
      <c r="D73" s="822" t="s">
        <v>5461</v>
      </c>
      <c r="E73" s="822" t="s">
        <v>5465</v>
      </c>
      <c r="F73" s="822" t="s">
        <v>5468</v>
      </c>
      <c r="G73" s="822" t="s">
        <v>5469</v>
      </c>
      <c r="H73" s="831">
        <v>8</v>
      </c>
      <c r="I73" s="831">
        <v>296</v>
      </c>
      <c r="J73" s="822"/>
      <c r="K73" s="822">
        <v>37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5463</v>
      </c>
      <c r="B74" s="822" t="s">
        <v>5464</v>
      </c>
      <c r="C74" s="822" t="s">
        <v>613</v>
      </c>
      <c r="D74" s="822" t="s">
        <v>5461</v>
      </c>
      <c r="E74" s="822" t="s">
        <v>5465</v>
      </c>
      <c r="F74" s="822" t="s">
        <v>5474</v>
      </c>
      <c r="G74" s="822" t="s">
        <v>5475</v>
      </c>
      <c r="H74" s="831">
        <v>2</v>
      </c>
      <c r="I74" s="831">
        <v>1916</v>
      </c>
      <c r="J74" s="822"/>
      <c r="K74" s="822">
        <v>958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5463</v>
      </c>
      <c r="B75" s="822" t="s">
        <v>5464</v>
      </c>
      <c r="C75" s="822" t="s">
        <v>613</v>
      </c>
      <c r="D75" s="822" t="s">
        <v>5461</v>
      </c>
      <c r="E75" s="822" t="s">
        <v>5465</v>
      </c>
      <c r="F75" s="822" t="s">
        <v>5476</v>
      </c>
      <c r="G75" s="822" t="s">
        <v>5477</v>
      </c>
      <c r="H75" s="831">
        <v>2</v>
      </c>
      <c r="I75" s="831">
        <v>864</v>
      </c>
      <c r="J75" s="822"/>
      <c r="K75" s="822">
        <v>432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5463</v>
      </c>
      <c r="B76" s="822" t="s">
        <v>5464</v>
      </c>
      <c r="C76" s="822" t="s">
        <v>613</v>
      </c>
      <c r="D76" s="822" t="s">
        <v>5461</v>
      </c>
      <c r="E76" s="822" t="s">
        <v>5465</v>
      </c>
      <c r="F76" s="822" t="s">
        <v>5478</v>
      </c>
      <c r="G76" s="822" t="s">
        <v>5479</v>
      </c>
      <c r="H76" s="831">
        <v>62</v>
      </c>
      <c r="I76" s="831">
        <v>62620</v>
      </c>
      <c r="J76" s="822"/>
      <c r="K76" s="822">
        <v>1010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5463</v>
      </c>
      <c r="B77" s="822" t="s">
        <v>5464</v>
      </c>
      <c r="C77" s="822" t="s">
        <v>613</v>
      </c>
      <c r="D77" s="822" t="s">
        <v>5461</v>
      </c>
      <c r="E77" s="822" t="s">
        <v>5465</v>
      </c>
      <c r="F77" s="822" t="s">
        <v>5488</v>
      </c>
      <c r="G77" s="822" t="s">
        <v>5489</v>
      </c>
      <c r="H77" s="831">
        <v>51</v>
      </c>
      <c r="I77" s="831">
        <v>1699.9899999999998</v>
      </c>
      <c r="J77" s="822"/>
      <c r="K77" s="822">
        <v>33.333137254901956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5463</v>
      </c>
      <c r="B78" s="822" t="s">
        <v>5464</v>
      </c>
      <c r="C78" s="822" t="s">
        <v>613</v>
      </c>
      <c r="D78" s="822" t="s">
        <v>5461</v>
      </c>
      <c r="E78" s="822" t="s">
        <v>5465</v>
      </c>
      <c r="F78" s="822" t="s">
        <v>5490</v>
      </c>
      <c r="G78" s="822" t="s">
        <v>5491</v>
      </c>
      <c r="H78" s="831">
        <v>3</v>
      </c>
      <c r="I78" s="831">
        <v>111</v>
      </c>
      <c r="J78" s="822"/>
      <c r="K78" s="822">
        <v>37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5463</v>
      </c>
      <c r="B79" s="822" t="s">
        <v>5464</v>
      </c>
      <c r="C79" s="822" t="s">
        <v>613</v>
      </c>
      <c r="D79" s="822" t="s">
        <v>5461</v>
      </c>
      <c r="E79" s="822" t="s">
        <v>5465</v>
      </c>
      <c r="F79" s="822" t="s">
        <v>5496</v>
      </c>
      <c r="G79" s="822" t="s">
        <v>5497</v>
      </c>
      <c r="H79" s="831">
        <v>8</v>
      </c>
      <c r="I79" s="831">
        <v>16128</v>
      </c>
      <c r="J79" s="822"/>
      <c r="K79" s="822">
        <v>2016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5463</v>
      </c>
      <c r="B80" s="822" t="s">
        <v>5464</v>
      </c>
      <c r="C80" s="822" t="s">
        <v>613</v>
      </c>
      <c r="D80" s="822" t="s">
        <v>5461</v>
      </c>
      <c r="E80" s="822" t="s">
        <v>5465</v>
      </c>
      <c r="F80" s="822" t="s">
        <v>5498</v>
      </c>
      <c r="G80" s="822" t="s">
        <v>5499</v>
      </c>
      <c r="H80" s="831">
        <v>62</v>
      </c>
      <c r="I80" s="831">
        <v>22010</v>
      </c>
      <c r="J80" s="822"/>
      <c r="K80" s="822">
        <v>355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5463</v>
      </c>
      <c r="B81" s="822" t="s">
        <v>5464</v>
      </c>
      <c r="C81" s="822" t="s">
        <v>613</v>
      </c>
      <c r="D81" s="822" t="s">
        <v>5461</v>
      </c>
      <c r="E81" s="822" t="s">
        <v>5465</v>
      </c>
      <c r="F81" s="822" t="s">
        <v>5504</v>
      </c>
      <c r="G81" s="822" t="s">
        <v>5505</v>
      </c>
      <c r="H81" s="831">
        <v>1</v>
      </c>
      <c r="I81" s="831">
        <v>751</v>
      </c>
      <c r="J81" s="822"/>
      <c r="K81" s="822">
        <v>751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5463</v>
      </c>
      <c r="B82" s="822" t="s">
        <v>5464</v>
      </c>
      <c r="C82" s="822" t="s">
        <v>613</v>
      </c>
      <c r="D82" s="822" t="s">
        <v>2434</v>
      </c>
      <c r="E82" s="822" t="s">
        <v>5465</v>
      </c>
      <c r="F82" s="822" t="s">
        <v>5468</v>
      </c>
      <c r="G82" s="822" t="s">
        <v>5469</v>
      </c>
      <c r="H82" s="831">
        <v>1</v>
      </c>
      <c r="I82" s="831">
        <v>37</v>
      </c>
      <c r="J82" s="822"/>
      <c r="K82" s="822">
        <v>37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5463</v>
      </c>
      <c r="B83" s="822" t="s">
        <v>5464</v>
      </c>
      <c r="C83" s="822" t="s">
        <v>613</v>
      </c>
      <c r="D83" s="822" t="s">
        <v>2417</v>
      </c>
      <c r="E83" s="822" t="s">
        <v>5465</v>
      </c>
      <c r="F83" s="822" t="s">
        <v>5478</v>
      </c>
      <c r="G83" s="822" t="s">
        <v>5479</v>
      </c>
      <c r="H83" s="831"/>
      <c r="I83" s="831"/>
      <c r="J83" s="822"/>
      <c r="K83" s="822"/>
      <c r="L83" s="831"/>
      <c r="M83" s="831"/>
      <c r="N83" s="822"/>
      <c r="O83" s="822"/>
      <c r="P83" s="831">
        <v>1</v>
      </c>
      <c r="Q83" s="831">
        <v>1016</v>
      </c>
      <c r="R83" s="827"/>
      <c r="S83" s="832">
        <v>1016</v>
      </c>
    </row>
    <row r="84" spans="1:19" ht="14.45" customHeight="1" x14ac:dyDescent="0.2">
      <c r="A84" s="821" t="s">
        <v>5463</v>
      </c>
      <c r="B84" s="822" t="s">
        <v>5464</v>
      </c>
      <c r="C84" s="822" t="s">
        <v>613</v>
      </c>
      <c r="D84" s="822" t="s">
        <v>2418</v>
      </c>
      <c r="E84" s="822" t="s">
        <v>5465</v>
      </c>
      <c r="F84" s="822" t="s">
        <v>5468</v>
      </c>
      <c r="G84" s="822" t="s">
        <v>5469</v>
      </c>
      <c r="H84" s="831"/>
      <c r="I84" s="831"/>
      <c r="J84" s="822"/>
      <c r="K84" s="822"/>
      <c r="L84" s="831">
        <v>3</v>
      </c>
      <c r="M84" s="831">
        <v>114</v>
      </c>
      <c r="N84" s="822">
        <v>1</v>
      </c>
      <c r="O84" s="822">
        <v>38</v>
      </c>
      <c r="P84" s="831">
        <v>13</v>
      </c>
      <c r="Q84" s="831">
        <v>494</v>
      </c>
      <c r="R84" s="827">
        <v>4.333333333333333</v>
      </c>
      <c r="S84" s="832">
        <v>38</v>
      </c>
    </row>
    <row r="85" spans="1:19" ht="14.45" customHeight="1" x14ac:dyDescent="0.2">
      <c r="A85" s="821" t="s">
        <v>5463</v>
      </c>
      <c r="B85" s="822" t="s">
        <v>5464</v>
      </c>
      <c r="C85" s="822" t="s">
        <v>613</v>
      </c>
      <c r="D85" s="822" t="s">
        <v>2418</v>
      </c>
      <c r="E85" s="822" t="s">
        <v>5465</v>
      </c>
      <c r="F85" s="822" t="s">
        <v>5472</v>
      </c>
      <c r="G85" s="822" t="s">
        <v>5473</v>
      </c>
      <c r="H85" s="831">
        <v>6</v>
      </c>
      <c r="I85" s="831">
        <v>846</v>
      </c>
      <c r="J85" s="822">
        <v>0.10452186805040771</v>
      </c>
      <c r="K85" s="822">
        <v>141</v>
      </c>
      <c r="L85" s="831">
        <v>57</v>
      </c>
      <c r="M85" s="831">
        <v>8094</v>
      </c>
      <c r="N85" s="822">
        <v>1</v>
      </c>
      <c r="O85" s="822">
        <v>142</v>
      </c>
      <c r="P85" s="831">
        <v>49</v>
      </c>
      <c r="Q85" s="831">
        <v>7007</v>
      </c>
      <c r="R85" s="827">
        <v>0.86570298986903882</v>
      </c>
      <c r="S85" s="832">
        <v>143</v>
      </c>
    </row>
    <row r="86" spans="1:19" ht="14.45" customHeight="1" x14ac:dyDescent="0.2">
      <c r="A86" s="821" t="s">
        <v>5463</v>
      </c>
      <c r="B86" s="822" t="s">
        <v>5464</v>
      </c>
      <c r="C86" s="822" t="s">
        <v>613</v>
      </c>
      <c r="D86" s="822" t="s">
        <v>2418</v>
      </c>
      <c r="E86" s="822" t="s">
        <v>5465</v>
      </c>
      <c r="F86" s="822" t="s">
        <v>5476</v>
      </c>
      <c r="G86" s="822" t="s">
        <v>5477</v>
      </c>
      <c r="H86" s="831"/>
      <c r="I86" s="831"/>
      <c r="J86" s="822"/>
      <c r="K86" s="822"/>
      <c r="L86" s="831">
        <v>1</v>
      </c>
      <c r="M86" s="831">
        <v>435</v>
      </c>
      <c r="N86" s="822">
        <v>1</v>
      </c>
      <c r="O86" s="822">
        <v>435</v>
      </c>
      <c r="P86" s="831"/>
      <c r="Q86" s="831"/>
      <c r="R86" s="827"/>
      <c r="S86" s="832"/>
    </row>
    <row r="87" spans="1:19" ht="14.45" customHeight="1" x14ac:dyDescent="0.2">
      <c r="A87" s="821" t="s">
        <v>5463</v>
      </c>
      <c r="B87" s="822" t="s">
        <v>5464</v>
      </c>
      <c r="C87" s="822" t="s">
        <v>613</v>
      </c>
      <c r="D87" s="822" t="s">
        <v>2418</v>
      </c>
      <c r="E87" s="822" t="s">
        <v>5465</v>
      </c>
      <c r="F87" s="822" t="s">
        <v>5478</v>
      </c>
      <c r="G87" s="822" t="s">
        <v>5479</v>
      </c>
      <c r="H87" s="831">
        <v>10</v>
      </c>
      <c r="I87" s="831">
        <v>10100</v>
      </c>
      <c r="J87" s="822">
        <v>0.16081266121071236</v>
      </c>
      <c r="K87" s="822">
        <v>1010</v>
      </c>
      <c r="L87" s="831">
        <v>62</v>
      </c>
      <c r="M87" s="831">
        <v>62806</v>
      </c>
      <c r="N87" s="822">
        <v>1</v>
      </c>
      <c r="O87" s="822">
        <v>1013</v>
      </c>
      <c r="P87" s="831">
        <v>50</v>
      </c>
      <c r="Q87" s="831">
        <v>50800</v>
      </c>
      <c r="R87" s="827">
        <v>0.80883991975288982</v>
      </c>
      <c r="S87" s="832">
        <v>1016</v>
      </c>
    </row>
    <row r="88" spans="1:19" ht="14.45" customHeight="1" x14ac:dyDescent="0.2">
      <c r="A88" s="821" t="s">
        <v>5463</v>
      </c>
      <c r="B88" s="822" t="s">
        <v>5464</v>
      </c>
      <c r="C88" s="822" t="s">
        <v>613</v>
      </c>
      <c r="D88" s="822" t="s">
        <v>2418</v>
      </c>
      <c r="E88" s="822" t="s">
        <v>5465</v>
      </c>
      <c r="F88" s="822" t="s">
        <v>5488</v>
      </c>
      <c r="G88" s="822" t="s">
        <v>5489</v>
      </c>
      <c r="H88" s="831">
        <v>1</v>
      </c>
      <c r="I88" s="831">
        <v>33.33</v>
      </c>
      <c r="J88" s="822">
        <v>1.8179933891149483E-2</v>
      </c>
      <c r="K88" s="822">
        <v>33.33</v>
      </c>
      <c r="L88" s="831">
        <v>55</v>
      </c>
      <c r="M88" s="831">
        <v>1833.3400000000001</v>
      </c>
      <c r="N88" s="822">
        <v>1</v>
      </c>
      <c r="O88" s="822">
        <v>33.333454545454551</v>
      </c>
      <c r="P88" s="831">
        <v>49</v>
      </c>
      <c r="Q88" s="831">
        <v>1865.5499999999997</v>
      </c>
      <c r="R88" s="827">
        <v>1.0175690270217197</v>
      </c>
      <c r="S88" s="832">
        <v>38.072448979591833</v>
      </c>
    </row>
    <row r="89" spans="1:19" ht="14.45" customHeight="1" x14ac:dyDescent="0.2">
      <c r="A89" s="821" t="s">
        <v>5463</v>
      </c>
      <c r="B89" s="822" t="s">
        <v>5464</v>
      </c>
      <c r="C89" s="822" t="s">
        <v>613</v>
      </c>
      <c r="D89" s="822" t="s">
        <v>2418</v>
      </c>
      <c r="E89" s="822" t="s">
        <v>5465</v>
      </c>
      <c r="F89" s="822" t="s">
        <v>5498</v>
      </c>
      <c r="G89" s="822" t="s">
        <v>5499</v>
      </c>
      <c r="H89" s="831">
        <v>5</v>
      </c>
      <c r="I89" s="831">
        <v>1775</v>
      </c>
      <c r="J89" s="822">
        <v>8.5484492390676167E-2</v>
      </c>
      <c r="K89" s="822">
        <v>355</v>
      </c>
      <c r="L89" s="831">
        <v>58</v>
      </c>
      <c r="M89" s="831">
        <v>20764</v>
      </c>
      <c r="N89" s="822">
        <v>1</v>
      </c>
      <c r="O89" s="822">
        <v>358</v>
      </c>
      <c r="P89" s="831">
        <v>48</v>
      </c>
      <c r="Q89" s="831">
        <v>17280</v>
      </c>
      <c r="R89" s="827">
        <v>0.83220959352725876</v>
      </c>
      <c r="S89" s="832">
        <v>360</v>
      </c>
    </row>
    <row r="90" spans="1:19" ht="14.45" customHeight="1" x14ac:dyDescent="0.2">
      <c r="A90" s="821" t="s">
        <v>5463</v>
      </c>
      <c r="B90" s="822" t="s">
        <v>5464</v>
      </c>
      <c r="C90" s="822" t="s">
        <v>613</v>
      </c>
      <c r="D90" s="822" t="s">
        <v>2418</v>
      </c>
      <c r="E90" s="822" t="s">
        <v>5465</v>
      </c>
      <c r="F90" s="822" t="s">
        <v>5500</v>
      </c>
      <c r="G90" s="822" t="s">
        <v>5501</v>
      </c>
      <c r="H90" s="831"/>
      <c r="I90" s="831"/>
      <c r="J90" s="822"/>
      <c r="K90" s="822"/>
      <c r="L90" s="831">
        <v>1</v>
      </c>
      <c r="M90" s="831">
        <v>226</v>
      </c>
      <c r="N90" s="822">
        <v>1</v>
      </c>
      <c r="O90" s="822">
        <v>226</v>
      </c>
      <c r="P90" s="831"/>
      <c r="Q90" s="831"/>
      <c r="R90" s="827"/>
      <c r="S90" s="832"/>
    </row>
    <row r="91" spans="1:19" ht="14.45" customHeight="1" x14ac:dyDescent="0.2">
      <c r="A91" s="821" t="s">
        <v>5463</v>
      </c>
      <c r="B91" s="822" t="s">
        <v>5464</v>
      </c>
      <c r="C91" s="822" t="s">
        <v>613</v>
      </c>
      <c r="D91" s="822" t="s">
        <v>2418</v>
      </c>
      <c r="E91" s="822" t="s">
        <v>5465</v>
      </c>
      <c r="F91" s="822" t="s">
        <v>5502</v>
      </c>
      <c r="G91" s="822" t="s">
        <v>5503</v>
      </c>
      <c r="H91" s="831">
        <v>1</v>
      </c>
      <c r="I91" s="831">
        <v>178</v>
      </c>
      <c r="J91" s="822">
        <v>0.24860335195530725</v>
      </c>
      <c r="K91" s="822">
        <v>178</v>
      </c>
      <c r="L91" s="831">
        <v>4</v>
      </c>
      <c r="M91" s="831">
        <v>716</v>
      </c>
      <c r="N91" s="822">
        <v>1</v>
      </c>
      <c r="O91" s="822">
        <v>179</v>
      </c>
      <c r="P91" s="831">
        <v>1</v>
      </c>
      <c r="Q91" s="831">
        <v>180</v>
      </c>
      <c r="R91" s="827">
        <v>0.25139664804469275</v>
      </c>
      <c r="S91" s="832">
        <v>180</v>
      </c>
    </row>
    <row r="92" spans="1:19" ht="14.45" customHeight="1" x14ac:dyDescent="0.2">
      <c r="A92" s="821" t="s">
        <v>5463</v>
      </c>
      <c r="B92" s="822" t="s">
        <v>5464</v>
      </c>
      <c r="C92" s="822" t="s">
        <v>613</v>
      </c>
      <c r="D92" s="822" t="s">
        <v>2423</v>
      </c>
      <c r="E92" s="822" t="s">
        <v>5465</v>
      </c>
      <c r="F92" s="822" t="s">
        <v>5488</v>
      </c>
      <c r="G92" s="822" t="s">
        <v>5489</v>
      </c>
      <c r="H92" s="831"/>
      <c r="I92" s="831"/>
      <c r="J92" s="822"/>
      <c r="K92" s="822"/>
      <c r="L92" s="831"/>
      <c r="M92" s="831"/>
      <c r="N92" s="822"/>
      <c r="O92" s="822"/>
      <c r="P92" s="831">
        <v>0</v>
      </c>
      <c r="Q92" s="831">
        <v>0</v>
      </c>
      <c r="R92" s="827"/>
      <c r="S92" s="832"/>
    </row>
    <row r="93" spans="1:19" ht="14.45" customHeight="1" x14ac:dyDescent="0.2">
      <c r="A93" s="821" t="s">
        <v>5463</v>
      </c>
      <c r="B93" s="822" t="s">
        <v>5464</v>
      </c>
      <c r="C93" s="822" t="s">
        <v>613</v>
      </c>
      <c r="D93" s="822" t="s">
        <v>2423</v>
      </c>
      <c r="E93" s="822" t="s">
        <v>5465</v>
      </c>
      <c r="F93" s="822" t="s">
        <v>5492</v>
      </c>
      <c r="G93" s="822" t="s">
        <v>5493</v>
      </c>
      <c r="H93" s="831"/>
      <c r="I93" s="831"/>
      <c r="J93" s="822"/>
      <c r="K93" s="822"/>
      <c r="L93" s="831"/>
      <c r="M93" s="831"/>
      <c r="N93" s="822"/>
      <c r="O93" s="822"/>
      <c r="P93" s="831">
        <v>1</v>
      </c>
      <c r="Q93" s="831">
        <v>88</v>
      </c>
      <c r="R93" s="827"/>
      <c r="S93" s="832">
        <v>88</v>
      </c>
    </row>
    <row r="94" spans="1:19" ht="14.45" customHeight="1" x14ac:dyDescent="0.2">
      <c r="A94" s="821" t="s">
        <v>5463</v>
      </c>
      <c r="B94" s="822" t="s">
        <v>5464</v>
      </c>
      <c r="C94" s="822" t="s">
        <v>625</v>
      </c>
      <c r="D94" s="822" t="s">
        <v>5455</v>
      </c>
      <c r="E94" s="822" t="s">
        <v>5510</v>
      </c>
      <c r="F94" s="822" t="s">
        <v>5511</v>
      </c>
      <c r="G94" s="822" t="s">
        <v>5512</v>
      </c>
      <c r="H94" s="831"/>
      <c r="I94" s="831"/>
      <c r="J94" s="822"/>
      <c r="K94" s="822"/>
      <c r="L94" s="831"/>
      <c r="M94" s="831"/>
      <c r="N94" s="822"/>
      <c r="O94" s="822"/>
      <c r="P94" s="831">
        <v>1</v>
      </c>
      <c r="Q94" s="831">
        <v>4856.3599999999997</v>
      </c>
      <c r="R94" s="827"/>
      <c r="S94" s="832">
        <v>4856.3599999999997</v>
      </c>
    </row>
    <row r="95" spans="1:19" ht="14.45" customHeight="1" x14ac:dyDescent="0.2">
      <c r="A95" s="821" t="s">
        <v>5463</v>
      </c>
      <c r="B95" s="822" t="s">
        <v>5464</v>
      </c>
      <c r="C95" s="822" t="s">
        <v>625</v>
      </c>
      <c r="D95" s="822" t="s">
        <v>5455</v>
      </c>
      <c r="E95" s="822" t="s">
        <v>5510</v>
      </c>
      <c r="F95" s="822" t="s">
        <v>5515</v>
      </c>
      <c r="G95" s="822" t="s">
        <v>5514</v>
      </c>
      <c r="H95" s="831"/>
      <c r="I95" s="831"/>
      <c r="J95" s="822"/>
      <c r="K95" s="822"/>
      <c r="L95" s="831">
        <v>12</v>
      </c>
      <c r="M95" s="831">
        <v>66007.44</v>
      </c>
      <c r="N95" s="822">
        <v>1</v>
      </c>
      <c r="O95" s="822">
        <v>5500.62</v>
      </c>
      <c r="P95" s="831">
        <v>46</v>
      </c>
      <c r="Q95" s="831">
        <v>237747.99</v>
      </c>
      <c r="R95" s="827">
        <v>3.6018362475502759</v>
      </c>
      <c r="S95" s="832">
        <v>5168.4345652173915</v>
      </c>
    </row>
    <row r="96" spans="1:19" ht="14.45" customHeight="1" x14ac:dyDescent="0.2">
      <c r="A96" s="821" t="s">
        <v>5463</v>
      </c>
      <c r="B96" s="822" t="s">
        <v>5464</v>
      </c>
      <c r="C96" s="822" t="s">
        <v>625</v>
      </c>
      <c r="D96" s="822" t="s">
        <v>5455</v>
      </c>
      <c r="E96" s="822" t="s">
        <v>5510</v>
      </c>
      <c r="F96" s="822" t="s">
        <v>5516</v>
      </c>
      <c r="G96" s="822" t="s">
        <v>5517</v>
      </c>
      <c r="H96" s="831"/>
      <c r="I96" s="831"/>
      <c r="J96" s="822"/>
      <c r="K96" s="822"/>
      <c r="L96" s="831">
        <v>10</v>
      </c>
      <c r="M96" s="831">
        <v>24440.500000000004</v>
      </c>
      <c r="N96" s="822">
        <v>1</v>
      </c>
      <c r="O96" s="822">
        <v>2444.0500000000002</v>
      </c>
      <c r="P96" s="831">
        <v>6</v>
      </c>
      <c r="Q96" s="831">
        <v>13502.71</v>
      </c>
      <c r="R96" s="827">
        <v>0.55247273991939594</v>
      </c>
      <c r="S96" s="832">
        <v>2250.4516666666664</v>
      </c>
    </row>
    <row r="97" spans="1:19" ht="14.45" customHeight="1" x14ac:dyDescent="0.2">
      <c r="A97" s="821" t="s">
        <v>5463</v>
      </c>
      <c r="B97" s="822" t="s">
        <v>5464</v>
      </c>
      <c r="C97" s="822" t="s">
        <v>625</v>
      </c>
      <c r="D97" s="822" t="s">
        <v>5455</v>
      </c>
      <c r="E97" s="822" t="s">
        <v>5510</v>
      </c>
      <c r="F97" s="822" t="s">
        <v>5518</v>
      </c>
      <c r="G97" s="822" t="s">
        <v>5519</v>
      </c>
      <c r="H97" s="831"/>
      <c r="I97" s="831"/>
      <c r="J97" s="822"/>
      <c r="K97" s="822"/>
      <c r="L97" s="831">
        <v>3</v>
      </c>
      <c r="M97" s="831">
        <v>9186</v>
      </c>
      <c r="N97" s="822">
        <v>1</v>
      </c>
      <c r="O97" s="822">
        <v>3062</v>
      </c>
      <c r="P97" s="831">
        <v>7</v>
      </c>
      <c r="Q97" s="831">
        <v>16643.55</v>
      </c>
      <c r="R97" s="827">
        <v>1.8118386675375571</v>
      </c>
      <c r="S97" s="832">
        <v>2377.65</v>
      </c>
    </row>
    <row r="98" spans="1:19" ht="14.45" customHeight="1" x14ac:dyDescent="0.2">
      <c r="A98" s="821" t="s">
        <v>5463</v>
      </c>
      <c r="B98" s="822" t="s">
        <v>5464</v>
      </c>
      <c r="C98" s="822" t="s">
        <v>625</v>
      </c>
      <c r="D98" s="822" t="s">
        <v>5455</v>
      </c>
      <c r="E98" s="822" t="s">
        <v>5510</v>
      </c>
      <c r="F98" s="822" t="s">
        <v>5520</v>
      </c>
      <c r="G98" s="822" t="s">
        <v>5521</v>
      </c>
      <c r="H98" s="831"/>
      <c r="I98" s="831"/>
      <c r="J98" s="822"/>
      <c r="K98" s="822"/>
      <c r="L98" s="831"/>
      <c r="M98" s="831"/>
      <c r="N98" s="822"/>
      <c r="O98" s="822"/>
      <c r="P98" s="831">
        <v>6</v>
      </c>
      <c r="Q98" s="831">
        <v>9299.94</v>
      </c>
      <c r="R98" s="827"/>
      <c r="S98" s="832">
        <v>1549.99</v>
      </c>
    </row>
    <row r="99" spans="1:19" ht="14.45" customHeight="1" x14ac:dyDescent="0.2">
      <c r="A99" s="821" t="s">
        <v>5463</v>
      </c>
      <c r="B99" s="822" t="s">
        <v>5464</v>
      </c>
      <c r="C99" s="822" t="s">
        <v>625</v>
      </c>
      <c r="D99" s="822" t="s">
        <v>5455</v>
      </c>
      <c r="E99" s="822" t="s">
        <v>5465</v>
      </c>
      <c r="F99" s="822" t="s">
        <v>5522</v>
      </c>
      <c r="G99" s="822" t="s">
        <v>5523</v>
      </c>
      <c r="H99" s="831"/>
      <c r="I99" s="831"/>
      <c r="J99" s="822"/>
      <c r="K99" s="822"/>
      <c r="L99" s="831">
        <v>112</v>
      </c>
      <c r="M99" s="831">
        <v>11984</v>
      </c>
      <c r="N99" s="822">
        <v>1</v>
      </c>
      <c r="O99" s="822">
        <v>107</v>
      </c>
      <c r="P99" s="831">
        <v>1496</v>
      </c>
      <c r="Q99" s="831">
        <v>161568</v>
      </c>
      <c r="R99" s="827">
        <v>13.481975967957275</v>
      </c>
      <c r="S99" s="832">
        <v>108</v>
      </c>
    </row>
    <row r="100" spans="1:19" ht="14.45" customHeight="1" x14ac:dyDescent="0.2">
      <c r="A100" s="821" t="s">
        <v>5463</v>
      </c>
      <c r="B100" s="822" t="s">
        <v>5464</v>
      </c>
      <c r="C100" s="822" t="s">
        <v>625</v>
      </c>
      <c r="D100" s="822" t="s">
        <v>5455</v>
      </c>
      <c r="E100" s="822" t="s">
        <v>5465</v>
      </c>
      <c r="F100" s="822" t="s">
        <v>5524</v>
      </c>
      <c r="G100" s="822" t="s">
        <v>5525</v>
      </c>
      <c r="H100" s="831"/>
      <c r="I100" s="831"/>
      <c r="J100" s="822"/>
      <c r="K100" s="822"/>
      <c r="L100" s="831">
        <v>52</v>
      </c>
      <c r="M100" s="831">
        <v>61256</v>
      </c>
      <c r="N100" s="822">
        <v>1</v>
      </c>
      <c r="O100" s="822">
        <v>1178</v>
      </c>
      <c r="P100" s="831">
        <v>73</v>
      </c>
      <c r="Q100" s="831">
        <v>86140</v>
      </c>
      <c r="R100" s="827">
        <v>1.4062295938357059</v>
      </c>
      <c r="S100" s="832">
        <v>1180</v>
      </c>
    </row>
    <row r="101" spans="1:19" ht="14.45" customHeight="1" x14ac:dyDescent="0.2">
      <c r="A101" s="821" t="s">
        <v>5463</v>
      </c>
      <c r="B101" s="822" t="s">
        <v>5464</v>
      </c>
      <c r="C101" s="822" t="s">
        <v>625</v>
      </c>
      <c r="D101" s="822" t="s">
        <v>5459</v>
      </c>
      <c r="E101" s="822" t="s">
        <v>5465</v>
      </c>
      <c r="F101" s="822" t="s">
        <v>5524</v>
      </c>
      <c r="G101" s="822" t="s">
        <v>5525</v>
      </c>
      <c r="H101" s="831"/>
      <c r="I101" s="831"/>
      <c r="J101" s="822"/>
      <c r="K101" s="822"/>
      <c r="L101" s="831">
        <v>1</v>
      </c>
      <c r="M101" s="831">
        <v>1178</v>
      </c>
      <c r="N101" s="822">
        <v>1</v>
      </c>
      <c r="O101" s="822">
        <v>1178</v>
      </c>
      <c r="P101" s="831"/>
      <c r="Q101" s="831"/>
      <c r="R101" s="827"/>
      <c r="S101" s="832"/>
    </row>
    <row r="102" spans="1:19" ht="14.45" customHeight="1" x14ac:dyDescent="0.2">
      <c r="A102" s="821" t="s">
        <v>5463</v>
      </c>
      <c r="B102" s="822" t="s">
        <v>5464</v>
      </c>
      <c r="C102" s="822" t="s">
        <v>625</v>
      </c>
      <c r="D102" s="822" t="s">
        <v>5460</v>
      </c>
      <c r="E102" s="822" t="s">
        <v>5465</v>
      </c>
      <c r="F102" s="822" t="s">
        <v>5524</v>
      </c>
      <c r="G102" s="822" t="s">
        <v>5525</v>
      </c>
      <c r="H102" s="831"/>
      <c r="I102" s="831"/>
      <c r="J102" s="822"/>
      <c r="K102" s="822"/>
      <c r="L102" s="831">
        <v>13</v>
      </c>
      <c r="M102" s="831">
        <v>15314</v>
      </c>
      <c r="N102" s="822">
        <v>1</v>
      </c>
      <c r="O102" s="822">
        <v>1178</v>
      </c>
      <c r="P102" s="831">
        <v>3</v>
      </c>
      <c r="Q102" s="831">
        <v>3540</v>
      </c>
      <c r="R102" s="827">
        <v>0.23116102912367767</v>
      </c>
      <c r="S102" s="832">
        <v>1180</v>
      </c>
    </row>
    <row r="103" spans="1:19" ht="14.45" customHeight="1" x14ac:dyDescent="0.2">
      <c r="A103" s="821" t="s">
        <v>5463</v>
      </c>
      <c r="B103" s="822" t="s">
        <v>5464</v>
      </c>
      <c r="C103" s="822" t="s">
        <v>625</v>
      </c>
      <c r="D103" s="822" t="s">
        <v>2433</v>
      </c>
      <c r="E103" s="822" t="s">
        <v>5510</v>
      </c>
      <c r="F103" s="822" t="s">
        <v>5513</v>
      </c>
      <c r="G103" s="822" t="s">
        <v>5514</v>
      </c>
      <c r="H103" s="831"/>
      <c r="I103" s="831"/>
      <c r="J103" s="822"/>
      <c r="K103" s="822"/>
      <c r="L103" s="831">
        <v>1</v>
      </c>
      <c r="M103" s="831">
        <v>5526.06</v>
      </c>
      <c r="N103" s="822">
        <v>1</v>
      </c>
      <c r="O103" s="822">
        <v>5526.06</v>
      </c>
      <c r="P103" s="831">
        <v>2</v>
      </c>
      <c r="Q103" s="831">
        <v>13354.96</v>
      </c>
      <c r="R103" s="827">
        <v>2.4167236693050742</v>
      </c>
      <c r="S103" s="832">
        <v>6677.48</v>
      </c>
    </row>
    <row r="104" spans="1:19" ht="14.45" customHeight="1" x14ac:dyDescent="0.2">
      <c r="A104" s="821" t="s">
        <v>5463</v>
      </c>
      <c r="B104" s="822" t="s">
        <v>5464</v>
      </c>
      <c r="C104" s="822" t="s">
        <v>625</v>
      </c>
      <c r="D104" s="822" t="s">
        <v>2433</v>
      </c>
      <c r="E104" s="822" t="s">
        <v>5510</v>
      </c>
      <c r="F104" s="822" t="s">
        <v>5515</v>
      </c>
      <c r="G104" s="822" t="s">
        <v>5514</v>
      </c>
      <c r="H104" s="831"/>
      <c r="I104" s="831"/>
      <c r="J104" s="822"/>
      <c r="K104" s="822"/>
      <c r="L104" s="831">
        <v>6</v>
      </c>
      <c r="M104" s="831">
        <v>32868.959999999999</v>
      </c>
      <c r="N104" s="822">
        <v>1</v>
      </c>
      <c r="O104" s="822">
        <v>5478.16</v>
      </c>
      <c r="P104" s="831">
        <v>19</v>
      </c>
      <c r="Q104" s="831">
        <v>98924.12</v>
      </c>
      <c r="R104" s="827">
        <v>3.0096516591945712</v>
      </c>
      <c r="S104" s="832">
        <v>5206.5326315789471</v>
      </c>
    </row>
    <row r="105" spans="1:19" ht="14.45" customHeight="1" x14ac:dyDescent="0.2">
      <c r="A105" s="821" t="s">
        <v>5463</v>
      </c>
      <c r="B105" s="822" t="s">
        <v>5464</v>
      </c>
      <c r="C105" s="822" t="s">
        <v>625</v>
      </c>
      <c r="D105" s="822" t="s">
        <v>2433</v>
      </c>
      <c r="E105" s="822" t="s">
        <v>5510</v>
      </c>
      <c r="F105" s="822" t="s">
        <v>5516</v>
      </c>
      <c r="G105" s="822" t="s">
        <v>5517</v>
      </c>
      <c r="H105" s="831"/>
      <c r="I105" s="831"/>
      <c r="J105" s="822"/>
      <c r="K105" s="822"/>
      <c r="L105" s="831">
        <v>3</v>
      </c>
      <c r="M105" s="831">
        <v>6751.37</v>
      </c>
      <c r="N105" s="822">
        <v>1</v>
      </c>
      <c r="O105" s="822">
        <v>2250.4566666666665</v>
      </c>
      <c r="P105" s="831"/>
      <c r="Q105" s="831"/>
      <c r="R105" s="827"/>
      <c r="S105" s="832"/>
    </row>
    <row r="106" spans="1:19" ht="14.45" customHeight="1" x14ac:dyDescent="0.2">
      <c r="A106" s="821" t="s">
        <v>5463</v>
      </c>
      <c r="B106" s="822" t="s">
        <v>5464</v>
      </c>
      <c r="C106" s="822" t="s">
        <v>625</v>
      </c>
      <c r="D106" s="822" t="s">
        <v>2433</v>
      </c>
      <c r="E106" s="822" t="s">
        <v>5510</v>
      </c>
      <c r="F106" s="822" t="s">
        <v>5518</v>
      </c>
      <c r="G106" s="822" t="s">
        <v>5519</v>
      </c>
      <c r="H106" s="831"/>
      <c r="I106" s="831"/>
      <c r="J106" s="822"/>
      <c r="K106" s="822"/>
      <c r="L106" s="831"/>
      <c r="M106" s="831"/>
      <c r="N106" s="822"/>
      <c r="O106" s="822"/>
      <c r="P106" s="831">
        <v>2</v>
      </c>
      <c r="Q106" s="831">
        <v>4755.3</v>
      </c>
      <c r="R106" s="827"/>
      <c r="S106" s="832">
        <v>2377.65</v>
      </c>
    </row>
    <row r="107" spans="1:19" ht="14.45" customHeight="1" x14ac:dyDescent="0.2">
      <c r="A107" s="821" t="s">
        <v>5463</v>
      </c>
      <c r="B107" s="822" t="s">
        <v>5464</v>
      </c>
      <c r="C107" s="822" t="s">
        <v>625</v>
      </c>
      <c r="D107" s="822" t="s">
        <v>2433</v>
      </c>
      <c r="E107" s="822" t="s">
        <v>5465</v>
      </c>
      <c r="F107" s="822" t="s">
        <v>5522</v>
      </c>
      <c r="G107" s="822" t="s">
        <v>5523</v>
      </c>
      <c r="H107" s="831"/>
      <c r="I107" s="831"/>
      <c r="J107" s="822"/>
      <c r="K107" s="822"/>
      <c r="L107" s="831"/>
      <c r="M107" s="831"/>
      <c r="N107" s="822"/>
      <c r="O107" s="822"/>
      <c r="P107" s="831">
        <v>1</v>
      </c>
      <c r="Q107" s="831">
        <v>108</v>
      </c>
      <c r="R107" s="827"/>
      <c r="S107" s="832">
        <v>108</v>
      </c>
    </row>
    <row r="108" spans="1:19" ht="14.45" customHeight="1" x14ac:dyDescent="0.2">
      <c r="A108" s="821" t="s">
        <v>5463</v>
      </c>
      <c r="B108" s="822" t="s">
        <v>5464</v>
      </c>
      <c r="C108" s="822" t="s">
        <v>625</v>
      </c>
      <c r="D108" s="822" t="s">
        <v>2433</v>
      </c>
      <c r="E108" s="822" t="s">
        <v>5465</v>
      </c>
      <c r="F108" s="822" t="s">
        <v>5524</v>
      </c>
      <c r="G108" s="822" t="s">
        <v>5525</v>
      </c>
      <c r="H108" s="831"/>
      <c r="I108" s="831"/>
      <c r="J108" s="822"/>
      <c r="K108" s="822"/>
      <c r="L108" s="831">
        <v>9</v>
      </c>
      <c r="M108" s="831">
        <v>10602</v>
      </c>
      <c r="N108" s="822">
        <v>1</v>
      </c>
      <c r="O108" s="822">
        <v>1178</v>
      </c>
      <c r="P108" s="831">
        <v>28</v>
      </c>
      <c r="Q108" s="831">
        <v>33040</v>
      </c>
      <c r="R108" s="827">
        <v>3.1163931333710622</v>
      </c>
      <c r="S108" s="832">
        <v>1180</v>
      </c>
    </row>
    <row r="109" spans="1:19" ht="14.45" customHeight="1" x14ac:dyDescent="0.2">
      <c r="A109" s="821" t="s">
        <v>5463</v>
      </c>
      <c r="B109" s="822" t="s">
        <v>5526</v>
      </c>
      <c r="C109" s="822" t="s">
        <v>613</v>
      </c>
      <c r="D109" s="822" t="s">
        <v>5455</v>
      </c>
      <c r="E109" s="822" t="s">
        <v>5465</v>
      </c>
      <c r="F109" s="822" t="s">
        <v>5527</v>
      </c>
      <c r="G109" s="822" t="s">
        <v>5528</v>
      </c>
      <c r="H109" s="831"/>
      <c r="I109" s="831"/>
      <c r="J109" s="822"/>
      <c r="K109" s="822"/>
      <c r="L109" s="831"/>
      <c r="M109" s="831"/>
      <c r="N109" s="822"/>
      <c r="O109" s="822"/>
      <c r="P109" s="831">
        <v>1</v>
      </c>
      <c r="Q109" s="831">
        <v>85</v>
      </c>
      <c r="R109" s="827"/>
      <c r="S109" s="832">
        <v>85</v>
      </c>
    </row>
    <row r="110" spans="1:19" ht="14.45" customHeight="1" x14ac:dyDescent="0.2">
      <c r="A110" s="821" t="s">
        <v>5463</v>
      </c>
      <c r="B110" s="822" t="s">
        <v>5526</v>
      </c>
      <c r="C110" s="822" t="s">
        <v>613</v>
      </c>
      <c r="D110" s="822" t="s">
        <v>5455</v>
      </c>
      <c r="E110" s="822" t="s">
        <v>5465</v>
      </c>
      <c r="F110" s="822" t="s">
        <v>5529</v>
      </c>
      <c r="G110" s="822" t="s">
        <v>5530</v>
      </c>
      <c r="H110" s="831">
        <v>4</v>
      </c>
      <c r="I110" s="831">
        <v>508</v>
      </c>
      <c r="J110" s="822"/>
      <c r="K110" s="822">
        <v>127</v>
      </c>
      <c r="L110" s="831"/>
      <c r="M110" s="831"/>
      <c r="N110" s="822"/>
      <c r="O110" s="822"/>
      <c r="P110" s="831">
        <v>2</v>
      </c>
      <c r="Q110" s="831">
        <v>254</v>
      </c>
      <c r="R110" s="827"/>
      <c r="S110" s="832">
        <v>127</v>
      </c>
    </row>
    <row r="111" spans="1:19" ht="14.45" customHeight="1" x14ac:dyDescent="0.2">
      <c r="A111" s="821" t="s">
        <v>5463</v>
      </c>
      <c r="B111" s="822" t="s">
        <v>5526</v>
      </c>
      <c r="C111" s="822" t="s">
        <v>613</v>
      </c>
      <c r="D111" s="822" t="s">
        <v>5455</v>
      </c>
      <c r="E111" s="822" t="s">
        <v>5465</v>
      </c>
      <c r="F111" s="822" t="s">
        <v>5488</v>
      </c>
      <c r="G111" s="822" t="s">
        <v>5489</v>
      </c>
      <c r="H111" s="831">
        <v>2</v>
      </c>
      <c r="I111" s="831">
        <v>66.66</v>
      </c>
      <c r="J111" s="822"/>
      <c r="K111" s="822">
        <v>33.33</v>
      </c>
      <c r="L111" s="831"/>
      <c r="M111" s="831"/>
      <c r="N111" s="822"/>
      <c r="O111" s="822"/>
      <c r="P111" s="831">
        <v>2</v>
      </c>
      <c r="Q111" s="831">
        <v>91.12</v>
      </c>
      <c r="R111" s="827"/>
      <c r="S111" s="832">
        <v>45.56</v>
      </c>
    </row>
    <row r="112" spans="1:19" ht="14.45" customHeight="1" x14ac:dyDescent="0.2">
      <c r="A112" s="821" t="s">
        <v>5463</v>
      </c>
      <c r="B112" s="822" t="s">
        <v>5526</v>
      </c>
      <c r="C112" s="822" t="s">
        <v>613</v>
      </c>
      <c r="D112" s="822" t="s">
        <v>2420</v>
      </c>
      <c r="E112" s="822" t="s">
        <v>5465</v>
      </c>
      <c r="F112" s="822" t="s">
        <v>5527</v>
      </c>
      <c r="G112" s="822" t="s">
        <v>5528</v>
      </c>
      <c r="H112" s="831">
        <v>2</v>
      </c>
      <c r="I112" s="831">
        <v>166</v>
      </c>
      <c r="J112" s="822"/>
      <c r="K112" s="822">
        <v>83</v>
      </c>
      <c r="L112" s="831"/>
      <c r="M112" s="831"/>
      <c r="N112" s="822"/>
      <c r="O112" s="822"/>
      <c r="P112" s="831">
        <v>1</v>
      </c>
      <c r="Q112" s="831">
        <v>85</v>
      </c>
      <c r="R112" s="827"/>
      <c r="S112" s="832">
        <v>85</v>
      </c>
    </row>
    <row r="113" spans="1:19" ht="14.45" customHeight="1" x14ac:dyDescent="0.2">
      <c r="A113" s="821" t="s">
        <v>5463</v>
      </c>
      <c r="B113" s="822" t="s">
        <v>5526</v>
      </c>
      <c r="C113" s="822" t="s">
        <v>613</v>
      </c>
      <c r="D113" s="822" t="s">
        <v>2420</v>
      </c>
      <c r="E113" s="822" t="s">
        <v>5465</v>
      </c>
      <c r="F113" s="822" t="s">
        <v>5529</v>
      </c>
      <c r="G113" s="822" t="s">
        <v>5530</v>
      </c>
      <c r="H113" s="831">
        <v>4</v>
      </c>
      <c r="I113" s="831">
        <v>506</v>
      </c>
      <c r="J113" s="822">
        <v>4.0158730158730158</v>
      </c>
      <c r="K113" s="822">
        <v>126.5</v>
      </c>
      <c r="L113" s="831">
        <v>1</v>
      </c>
      <c r="M113" s="831">
        <v>126</v>
      </c>
      <c r="N113" s="822">
        <v>1</v>
      </c>
      <c r="O113" s="822">
        <v>126</v>
      </c>
      <c r="P113" s="831">
        <v>2</v>
      </c>
      <c r="Q113" s="831">
        <v>254</v>
      </c>
      <c r="R113" s="827">
        <v>2.0158730158730158</v>
      </c>
      <c r="S113" s="832">
        <v>127</v>
      </c>
    </row>
    <row r="114" spans="1:19" ht="14.45" customHeight="1" x14ac:dyDescent="0.2">
      <c r="A114" s="821" t="s">
        <v>5463</v>
      </c>
      <c r="B114" s="822" t="s">
        <v>5526</v>
      </c>
      <c r="C114" s="822" t="s">
        <v>613</v>
      </c>
      <c r="D114" s="822" t="s">
        <v>2420</v>
      </c>
      <c r="E114" s="822" t="s">
        <v>5465</v>
      </c>
      <c r="F114" s="822" t="s">
        <v>5488</v>
      </c>
      <c r="G114" s="822" t="s">
        <v>5489</v>
      </c>
      <c r="H114" s="831">
        <v>1</v>
      </c>
      <c r="I114" s="831">
        <v>33.33</v>
      </c>
      <c r="J114" s="822">
        <v>1</v>
      </c>
      <c r="K114" s="822">
        <v>33.33</v>
      </c>
      <c r="L114" s="831">
        <v>1</v>
      </c>
      <c r="M114" s="831">
        <v>33.33</v>
      </c>
      <c r="N114" s="822">
        <v>1</v>
      </c>
      <c r="O114" s="822">
        <v>33.33</v>
      </c>
      <c r="P114" s="831">
        <v>2</v>
      </c>
      <c r="Q114" s="831">
        <v>78.89</v>
      </c>
      <c r="R114" s="827">
        <v>2.3669366936693672</v>
      </c>
      <c r="S114" s="832">
        <v>39.445</v>
      </c>
    </row>
    <row r="115" spans="1:19" ht="14.45" customHeight="1" x14ac:dyDescent="0.2">
      <c r="A115" s="821" t="s">
        <v>5463</v>
      </c>
      <c r="B115" s="822" t="s">
        <v>5526</v>
      </c>
      <c r="C115" s="822" t="s">
        <v>613</v>
      </c>
      <c r="D115" s="822" t="s">
        <v>2421</v>
      </c>
      <c r="E115" s="822" t="s">
        <v>5465</v>
      </c>
      <c r="F115" s="822" t="s">
        <v>5527</v>
      </c>
      <c r="G115" s="822" t="s">
        <v>5528</v>
      </c>
      <c r="H115" s="831"/>
      <c r="I115" s="831"/>
      <c r="J115" s="822"/>
      <c r="K115" s="822"/>
      <c r="L115" s="831">
        <v>1</v>
      </c>
      <c r="M115" s="831">
        <v>84</v>
      </c>
      <c r="N115" s="822">
        <v>1</v>
      </c>
      <c r="O115" s="822">
        <v>84</v>
      </c>
      <c r="P115" s="831"/>
      <c r="Q115" s="831"/>
      <c r="R115" s="827"/>
      <c r="S115" s="832"/>
    </row>
    <row r="116" spans="1:19" ht="14.45" customHeight="1" x14ac:dyDescent="0.2">
      <c r="A116" s="821" t="s">
        <v>5463</v>
      </c>
      <c r="B116" s="822" t="s">
        <v>5526</v>
      </c>
      <c r="C116" s="822" t="s">
        <v>613</v>
      </c>
      <c r="D116" s="822" t="s">
        <v>2421</v>
      </c>
      <c r="E116" s="822" t="s">
        <v>5465</v>
      </c>
      <c r="F116" s="822" t="s">
        <v>5522</v>
      </c>
      <c r="G116" s="822" t="s">
        <v>5523</v>
      </c>
      <c r="H116" s="831"/>
      <c r="I116" s="831"/>
      <c r="J116" s="822"/>
      <c r="K116" s="822"/>
      <c r="L116" s="831">
        <v>1</v>
      </c>
      <c r="M116" s="831">
        <v>107</v>
      </c>
      <c r="N116" s="822">
        <v>1</v>
      </c>
      <c r="O116" s="822">
        <v>107</v>
      </c>
      <c r="P116" s="831"/>
      <c r="Q116" s="831"/>
      <c r="R116" s="827"/>
      <c r="S116" s="832"/>
    </row>
    <row r="117" spans="1:19" ht="14.45" customHeight="1" x14ac:dyDescent="0.2">
      <c r="A117" s="821" t="s">
        <v>5463</v>
      </c>
      <c r="B117" s="822" t="s">
        <v>5526</v>
      </c>
      <c r="C117" s="822" t="s">
        <v>613</v>
      </c>
      <c r="D117" s="822" t="s">
        <v>2421</v>
      </c>
      <c r="E117" s="822" t="s">
        <v>5465</v>
      </c>
      <c r="F117" s="822" t="s">
        <v>5468</v>
      </c>
      <c r="G117" s="822" t="s">
        <v>5469</v>
      </c>
      <c r="H117" s="831">
        <v>17</v>
      </c>
      <c r="I117" s="831">
        <v>629</v>
      </c>
      <c r="J117" s="822">
        <v>5.5175438596491224</v>
      </c>
      <c r="K117" s="822">
        <v>37</v>
      </c>
      <c r="L117" s="831">
        <v>3</v>
      </c>
      <c r="M117" s="831">
        <v>114</v>
      </c>
      <c r="N117" s="822">
        <v>1</v>
      </c>
      <c r="O117" s="822">
        <v>38</v>
      </c>
      <c r="P117" s="831"/>
      <c r="Q117" s="831"/>
      <c r="R117" s="827"/>
      <c r="S117" s="832"/>
    </row>
    <row r="118" spans="1:19" ht="14.45" customHeight="1" x14ac:dyDescent="0.2">
      <c r="A118" s="821" t="s">
        <v>5463</v>
      </c>
      <c r="B118" s="822" t="s">
        <v>5526</v>
      </c>
      <c r="C118" s="822" t="s">
        <v>613</v>
      </c>
      <c r="D118" s="822" t="s">
        <v>2421</v>
      </c>
      <c r="E118" s="822" t="s">
        <v>5465</v>
      </c>
      <c r="F118" s="822" t="s">
        <v>5472</v>
      </c>
      <c r="G118" s="822" t="s">
        <v>5473</v>
      </c>
      <c r="H118" s="831">
        <v>51</v>
      </c>
      <c r="I118" s="831">
        <v>7191</v>
      </c>
      <c r="J118" s="822">
        <v>25.320422535211268</v>
      </c>
      <c r="K118" s="822">
        <v>141</v>
      </c>
      <c r="L118" s="831">
        <v>2</v>
      </c>
      <c r="M118" s="831">
        <v>284</v>
      </c>
      <c r="N118" s="822">
        <v>1</v>
      </c>
      <c r="O118" s="822">
        <v>142</v>
      </c>
      <c r="P118" s="831"/>
      <c r="Q118" s="831"/>
      <c r="R118" s="827"/>
      <c r="S118" s="832"/>
    </row>
    <row r="119" spans="1:19" ht="14.45" customHeight="1" x14ac:dyDescent="0.2">
      <c r="A119" s="821" t="s">
        <v>5463</v>
      </c>
      <c r="B119" s="822" t="s">
        <v>5526</v>
      </c>
      <c r="C119" s="822" t="s">
        <v>613</v>
      </c>
      <c r="D119" s="822" t="s">
        <v>2421</v>
      </c>
      <c r="E119" s="822" t="s">
        <v>5465</v>
      </c>
      <c r="F119" s="822" t="s">
        <v>5529</v>
      </c>
      <c r="G119" s="822" t="s">
        <v>5530</v>
      </c>
      <c r="H119" s="831"/>
      <c r="I119" s="831"/>
      <c r="J119" s="822"/>
      <c r="K119" s="822"/>
      <c r="L119" s="831">
        <v>2</v>
      </c>
      <c r="M119" s="831">
        <v>252</v>
      </c>
      <c r="N119" s="822">
        <v>1</v>
      </c>
      <c r="O119" s="822">
        <v>126</v>
      </c>
      <c r="P119" s="831"/>
      <c r="Q119" s="831"/>
      <c r="R119" s="827"/>
      <c r="S119" s="832"/>
    </row>
    <row r="120" spans="1:19" ht="14.45" customHeight="1" x14ac:dyDescent="0.2">
      <c r="A120" s="821" t="s">
        <v>5463</v>
      </c>
      <c r="B120" s="822" t="s">
        <v>5526</v>
      </c>
      <c r="C120" s="822" t="s">
        <v>613</v>
      </c>
      <c r="D120" s="822" t="s">
        <v>2421</v>
      </c>
      <c r="E120" s="822" t="s">
        <v>5465</v>
      </c>
      <c r="F120" s="822" t="s">
        <v>5531</v>
      </c>
      <c r="G120" s="822" t="s">
        <v>5532</v>
      </c>
      <c r="H120" s="831"/>
      <c r="I120" s="831"/>
      <c r="J120" s="822"/>
      <c r="K120" s="822"/>
      <c r="L120" s="831">
        <v>1</v>
      </c>
      <c r="M120" s="831">
        <v>430</v>
      </c>
      <c r="N120" s="822">
        <v>1</v>
      </c>
      <c r="O120" s="822">
        <v>430</v>
      </c>
      <c r="P120" s="831"/>
      <c r="Q120" s="831"/>
      <c r="R120" s="827"/>
      <c r="S120" s="832"/>
    </row>
    <row r="121" spans="1:19" ht="14.45" customHeight="1" x14ac:dyDescent="0.2">
      <c r="A121" s="821" t="s">
        <v>5463</v>
      </c>
      <c r="B121" s="822" t="s">
        <v>5526</v>
      </c>
      <c r="C121" s="822" t="s">
        <v>613</v>
      </c>
      <c r="D121" s="822" t="s">
        <v>2421</v>
      </c>
      <c r="E121" s="822" t="s">
        <v>5465</v>
      </c>
      <c r="F121" s="822" t="s">
        <v>5488</v>
      </c>
      <c r="G121" s="822" t="s">
        <v>5489</v>
      </c>
      <c r="H121" s="831"/>
      <c r="I121" s="831"/>
      <c r="J121" s="822"/>
      <c r="K121" s="822"/>
      <c r="L121" s="831">
        <v>2</v>
      </c>
      <c r="M121" s="831">
        <v>66.67</v>
      </c>
      <c r="N121" s="822">
        <v>1</v>
      </c>
      <c r="O121" s="822">
        <v>33.335000000000001</v>
      </c>
      <c r="P121" s="831"/>
      <c r="Q121" s="831"/>
      <c r="R121" s="827"/>
      <c r="S121" s="832"/>
    </row>
    <row r="122" spans="1:19" ht="14.45" customHeight="1" x14ac:dyDescent="0.2">
      <c r="A122" s="821" t="s">
        <v>5463</v>
      </c>
      <c r="B122" s="822" t="s">
        <v>5526</v>
      </c>
      <c r="C122" s="822" t="s">
        <v>613</v>
      </c>
      <c r="D122" s="822" t="s">
        <v>2421</v>
      </c>
      <c r="E122" s="822" t="s">
        <v>5465</v>
      </c>
      <c r="F122" s="822" t="s">
        <v>5490</v>
      </c>
      <c r="G122" s="822" t="s">
        <v>5491</v>
      </c>
      <c r="H122" s="831">
        <v>2</v>
      </c>
      <c r="I122" s="831">
        <v>74</v>
      </c>
      <c r="J122" s="822"/>
      <c r="K122" s="822">
        <v>37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5463</v>
      </c>
      <c r="B123" s="822" t="s">
        <v>5526</v>
      </c>
      <c r="C123" s="822" t="s">
        <v>613</v>
      </c>
      <c r="D123" s="822" t="s">
        <v>2421</v>
      </c>
      <c r="E123" s="822" t="s">
        <v>5465</v>
      </c>
      <c r="F123" s="822" t="s">
        <v>5492</v>
      </c>
      <c r="G123" s="822" t="s">
        <v>5493</v>
      </c>
      <c r="H123" s="831"/>
      <c r="I123" s="831"/>
      <c r="J123" s="822"/>
      <c r="K123" s="822"/>
      <c r="L123" s="831">
        <v>1</v>
      </c>
      <c r="M123" s="831">
        <v>87</v>
      </c>
      <c r="N123" s="822">
        <v>1</v>
      </c>
      <c r="O123" s="822">
        <v>87</v>
      </c>
      <c r="P123" s="831"/>
      <c r="Q123" s="831"/>
      <c r="R123" s="827"/>
      <c r="S123" s="832"/>
    </row>
    <row r="124" spans="1:19" ht="14.45" customHeight="1" x14ac:dyDescent="0.2">
      <c r="A124" s="821" t="s">
        <v>5463</v>
      </c>
      <c r="B124" s="822" t="s">
        <v>5526</v>
      </c>
      <c r="C124" s="822" t="s">
        <v>613</v>
      </c>
      <c r="D124" s="822" t="s">
        <v>2421</v>
      </c>
      <c r="E124" s="822" t="s">
        <v>5465</v>
      </c>
      <c r="F124" s="822" t="s">
        <v>5494</v>
      </c>
      <c r="G124" s="822" t="s">
        <v>5495</v>
      </c>
      <c r="H124" s="831"/>
      <c r="I124" s="831"/>
      <c r="J124" s="822"/>
      <c r="K124" s="822"/>
      <c r="L124" s="831">
        <v>1</v>
      </c>
      <c r="M124" s="831">
        <v>33</v>
      </c>
      <c r="N124" s="822">
        <v>1</v>
      </c>
      <c r="O124" s="822">
        <v>33</v>
      </c>
      <c r="P124" s="831"/>
      <c r="Q124" s="831"/>
      <c r="R124" s="827"/>
      <c r="S124" s="832"/>
    </row>
    <row r="125" spans="1:19" ht="14.45" customHeight="1" x14ac:dyDescent="0.2">
      <c r="A125" s="821" t="s">
        <v>5463</v>
      </c>
      <c r="B125" s="822" t="s">
        <v>5526</v>
      </c>
      <c r="C125" s="822" t="s">
        <v>613</v>
      </c>
      <c r="D125" s="822" t="s">
        <v>2421</v>
      </c>
      <c r="E125" s="822" t="s">
        <v>5465</v>
      </c>
      <c r="F125" s="822" t="s">
        <v>5506</v>
      </c>
      <c r="G125" s="822" t="s">
        <v>5507</v>
      </c>
      <c r="H125" s="831"/>
      <c r="I125" s="831"/>
      <c r="J125" s="822"/>
      <c r="K125" s="822"/>
      <c r="L125" s="831">
        <v>1</v>
      </c>
      <c r="M125" s="831">
        <v>61</v>
      </c>
      <c r="N125" s="822">
        <v>1</v>
      </c>
      <c r="O125" s="822">
        <v>61</v>
      </c>
      <c r="P125" s="831"/>
      <c r="Q125" s="831"/>
      <c r="R125" s="827"/>
      <c r="S125" s="832"/>
    </row>
    <row r="126" spans="1:19" ht="14.45" customHeight="1" x14ac:dyDescent="0.2">
      <c r="A126" s="821" t="s">
        <v>5463</v>
      </c>
      <c r="B126" s="822" t="s">
        <v>5526</v>
      </c>
      <c r="C126" s="822" t="s">
        <v>613</v>
      </c>
      <c r="D126" s="822" t="s">
        <v>2422</v>
      </c>
      <c r="E126" s="822" t="s">
        <v>5465</v>
      </c>
      <c r="F126" s="822" t="s">
        <v>5527</v>
      </c>
      <c r="G126" s="822" t="s">
        <v>5528</v>
      </c>
      <c r="H126" s="831">
        <v>2</v>
      </c>
      <c r="I126" s="831">
        <v>166</v>
      </c>
      <c r="J126" s="822">
        <v>0.32936507936507936</v>
      </c>
      <c r="K126" s="822">
        <v>83</v>
      </c>
      <c r="L126" s="831">
        <v>6</v>
      </c>
      <c r="M126" s="831">
        <v>504</v>
      </c>
      <c r="N126" s="822">
        <v>1</v>
      </c>
      <c r="O126" s="822">
        <v>84</v>
      </c>
      <c r="P126" s="831">
        <v>5</v>
      </c>
      <c r="Q126" s="831">
        <v>425</v>
      </c>
      <c r="R126" s="827">
        <v>0.84325396825396826</v>
      </c>
      <c r="S126" s="832">
        <v>85</v>
      </c>
    </row>
    <row r="127" spans="1:19" ht="14.45" customHeight="1" x14ac:dyDescent="0.2">
      <c r="A127" s="821" t="s">
        <v>5463</v>
      </c>
      <c r="B127" s="822" t="s">
        <v>5526</v>
      </c>
      <c r="C127" s="822" t="s">
        <v>613</v>
      </c>
      <c r="D127" s="822" t="s">
        <v>2422</v>
      </c>
      <c r="E127" s="822" t="s">
        <v>5465</v>
      </c>
      <c r="F127" s="822" t="s">
        <v>5522</v>
      </c>
      <c r="G127" s="822" t="s">
        <v>5523</v>
      </c>
      <c r="H127" s="831"/>
      <c r="I127" s="831"/>
      <c r="J127" s="822"/>
      <c r="K127" s="822"/>
      <c r="L127" s="831">
        <v>1</v>
      </c>
      <c r="M127" s="831">
        <v>107</v>
      </c>
      <c r="N127" s="822">
        <v>1</v>
      </c>
      <c r="O127" s="822">
        <v>107</v>
      </c>
      <c r="P127" s="831">
        <v>3</v>
      </c>
      <c r="Q127" s="831">
        <v>324</v>
      </c>
      <c r="R127" s="827">
        <v>3.02803738317757</v>
      </c>
      <c r="S127" s="832">
        <v>108</v>
      </c>
    </row>
    <row r="128" spans="1:19" ht="14.45" customHeight="1" x14ac:dyDescent="0.2">
      <c r="A128" s="821" t="s">
        <v>5463</v>
      </c>
      <c r="B128" s="822" t="s">
        <v>5526</v>
      </c>
      <c r="C128" s="822" t="s">
        <v>613</v>
      </c>
      <c r="D128" s="822" t="s">
        <v>2422</v>
      </c>
      <c r="E128" s="822" t="s">
        <v>5465</v>
      </c>
      <c r="F128" s="822" t="s">
        <v>5468</v>
      </c>
      <c r="G128" s="822" t="s">
        <v>5469</v>
      </c>
      <c r="H128" s="831">
        <v>1</v>
      </c>
      <c r="I128" s="831">
        <v>37</v>
      </c>
      <c r="J128" s="822"/>
      <c r="K128" s="822">
        <v>37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5463</v>
      </c>
      <c r="B129" s="822" t="s">
        <v>5526</v>
      </c>
      <c r="C129" s="822" t="s">
        <v>613</v>
      </c>
      <c r="D129" s="822" t="s">
        <v>2422</v>
      </c>
      <c r="E129" s="822" t="s">
        <v>5465</v>
      </c>
      <c r="F129" s="822" t="s">
        <v>5529</v>
      </c>
      <c r="G129" s="822" t="s">
        <v>5530</v>
      </c>
      <c r="H129" s="831">
        <v>4</v>
      </c>
      <c r="I129" s="831">
        <v>505</v>
      </c>
      <c r="J129" s="822">
        <v>0.40079365079365081</v>
      </c>
      <c r="K129" s="822">
        <v>126.25</v>
      </c>
      <c r="L129" s="831">
        <v>10</v>
      </c>
      <c r="M129" s="831">
        <v>1260</v>
      </c>
      <c r="N129" s="822">
        <v>1</v>
      </c>
      <c r="O129" s="822">
        <v>126</v>
      </c>
      <c r="P129" s="831">
        <v>8</v>
      </c>
      <c r="Q129" s="831">
        <v>1016</v>
      </c>
      <c r="R129" s="827">
        <v>0.80634920634920637</v>
      </c>
      <c r="S129" s="832">
        <v>127</v>
      </c>
    </row>
    <row r="130" spans="1:19" ht="14.45" customHeight="1" x14ac:dyDescent="0.2">
      <c r="A130" s="821" t="s">
        <v>5463</v>
      </c>
      <c r="B130" s="822" t="s">
        <v>5526</v>
      </c>
      <c r="C130" s="822" t="s">
        <v>613</v>
      </c>
      <c r="D130" s="822" t="s">
        <v>2422</v>
      </c>
      <c r="E130" s="822" t="s">
        <v>5465</v>
      </c>
      <c r="F130" s="822" t="s">
        <v>5488</v>
      </c>
      <c r="G130" s="822" t="s">
        <v>5489</v>
      </c>
      <c r="H130" s="831">
        <v>1</v>
      </c>
      <c r="I130" s="831">
        <v>33.33</v>
      </c>
      <c r="J130" s="822">
        <v>9.9990999909999115E-2</v>
      </c>
      <c r="K130" s="822">
        <v>33.33</v>
      </c>
      <c r="L130" s="831">
        <v>10</v>
      </c>
      <c r="M130" s="831">
        <v>333.32999999999993</v>
      </c>
      <c r="N130" s="822">
        <v>1</v>
      </c>
      <c r="O130" s="822">
        <v>33.332999999999991</v>
      </c>
      <c r="P130" s="831">
        <v>8</v>
      </c>
      <c r="Q130" s="831">
        <v>340.01</v>
      </c>
      <c r="R130" s="827">
        <v>1.0200402004020042</v>
      </c>
      <c r="S130" s="832">
        <v>42.501249999999999</v>
      </c>
    </row>
    <row r="131" spans="1:19" ht="14.45" customHeight="1" x14ac:dyDescent="0.2">
      <c r="A131" s="821" t="s">
        <v>5463</v>
      </c>
      <c r="B131" s="822" t="s">
        <v>5526</v>
      </c>
      <c r="C131" s="822" t="s">
        <v>613</v>
      </c>
      <c r="D131" s="822" t="s">
        <v>2424</v>
      </c>
      <c r="E131" s="822" t="s">
        <v>5465</v>
      </c>
      <c r="F131" s="822" t="s">
        <v>5527</v>
      </c>
      <c r="G131" s="822" t="s">
        <v>5528</v>
      </c>
      <c r="H131" s="831">
        <v>6</v>
      </c>
      <c r="I131" s="831">
        <v>498</v>
      </c>
      <c r="J131" s="822">
        <v>2.9642857142857144</v>
      </c>
      <c r="K131" s="822">
        <v>83</v>
      </c>
      <c r="L131" s="831">
        <v>2</v>
      </c>
      <c r="M131" s="831">
        <v>168</v>
      </c>
      <c r="N131" s="822">
        <v>1</v>
      </c>
      <c r="O131" s="822">
        <v>84</v>
      </c>
      <c r="P131" s="831">
        <v>5</v>
      </c>
      <c r="Q131" s="831">
        <v>425</v>
      </c>
      <c r="R131" s="827">
        <v>2.5297619047619047</v>
      </c>
      <c r="S131" s="832">
        <v>85</v>
      </c>
    </row>
    <row r="132" spans="1:19" ht="14.45" customHeight="1" x14ac:dyDescent="0.2">
      <c r="A132" s="821" t="s">
        <v>5463</v>
      </c>
      <c r="B132" s="822" t="s">
        <v>5526</v>
      </c>
      <c r="C132" s="822" t="s">
        <v>613</v>
      </c>
      <c r="D132" s="822" t="s">
        <v>2424</v>
      </c>
      <c r="E132" s="822" t="s">
        <v>5465</v>
      </c>
      <c r="F132" s="822" t="s">
        <v>5522</v>
      </c>
      <c r="G132" s="822" t="s">
        <v>5523</v>
      </c>
      <c r="H132" s="831">
        <v>1</v>
      </c>
      <c r="I132" s="831">
        <v>106</v>
      </c>
      <c r="J132" s="822"/>
      <c r="K132" s="822">
        <v>106</v>
      </c>
      <c r="L132" s="831"/>
      <c r="M132" s="831"/>
      <c r="N132" s="822"/>
      <c r="O132" s="822"/>
      <c r="P132" s="831">
        <v>3</v>
      </c>
      <c r="Q132" s="831">
        <v>324</v>
      </c>
      <c r="R132" s="827"/>
      <c r="S132" s="832">
        <v>108</v>
      </c>
    </row>
    <row r="133" spans="1:19" ht="14.45" customHeight="1" x14ac:dyDescent="0.2">
      <c r="A133" s="821" t="s">
        <v>5463</v>
      </c>
      <c r="B133" s="822" t="s">
        <v>5526</v>
      </c>
      <c r="C133" s="822" t="s">
        <v>613</v>
      </c>
      <c r="D133" s="822" t="s">
        <v>2424</v>
      </c>
      <c r="E133" s="822" t="s">
        <v>5465</v>
      </c>
      <c r="F133" s="822" t="s">
        <v>5468</v>
      </c>
      <c r="G133" s="822" t="s">
        <v>5469</v>
      </c>
      <c r="H133" s="831">
        <v>1</v>
      </c>
      <c r="I133" s="831">
        <v>37</v>
      </c>
      <c r="J133" s="822">
        <v>0.48684210526315791</v>
      </c>
      <c r="K133" s="822">
        <v>37</v>
      </c>
      <c r="L133" s="831">
        <v>2</v>
      </c>
      <c r="M133" s="831">
        <v>76</v>
      </c>
      <c r="N133" s="822">
        <v>1</v>
      </c>
      <c r="O133" s="822">
        <v>38</v>
      </c>
      <c r="P133" s="831">
        <v>5</v>
      </c>
      <c r="Q133" s="831">
        <v>190</v>
      </c>
      <c r="R133" s="827">
        <v>2.5</v>
      </c>
      <c r="S133" s="832">
        <v>38</v>
      </c>
    </row>
    <row r="134" spans="1:19" ht="14.45" customHeight="1" x14ac:dyDescent="0.2">
      <c r="A134" s="821" t="s">
        <v>5463</v>
      </c>
      <c r="B134" s="822" t="s">
        <v>5526</v>
      </c>
      <c r="C134" s="822" t="s">
        <v>613</v>
      </c>
      <c r="D134" s="822" t="s">
        <v>2424</v>
      </c>
      <c r="E134" s="822" t="s">
        <v>5465</v>
      </c>
      <c r="F134" s="822" t="s">
        <v>5529</v>
      </c>
      <c r="G134" s="822" t="s">
        <v>5530</v>
      </c>
      <c r="H134" s="831">
        <v>10</v>
      </c>
      <c r="I134" s="831">
        <v>1267</v>
      </c>
      <c r="J134" s="822">
        <v>1.4365079365079365</v>
      </c>
      <c r="K134" s="822">
        <v>126.7</v>
      </c>
      <c r="L134" s="831">
        <v>7</v>
      </c>
      <c r="M134" s="831">
        <v>882</v>
      </c>
      <c r="N134" s="822">
        <v>1</v>
      </c>
      <c r="O134" s="822">
        <v>126</v>
      </c>
      <c r="P134" s="831">
        <v>16</v>
      </c>
      <c r="Q134" s="831">
        <v>2032</v>
      </c>
      <c r="R134" s="827">
        <v>2.3038548752834469</v>
      </c>
      <c r="S134" s="832">
        <v>127</v>
      </c>
    </row>
    <row r="135" spans="1:19" ht="14.45" customHeight="1" x14ac:dyDescent="0.2">
      <c r="A135" s="821" t="s">
        <v>5463</v>
      </c>
      <c r="B135" s="822" t="s">
        <v>5526</v>
      </c>
      <c r="C135" s="822" t="s">
        <v>613</v>
      </c>
      <c r="D135" s="822" t="s">
        <v>2424</v>
      </c>
      <c r="E135" s="822" t="s">
        <v>5465</v>
      </c>
      <c r="F135" s="822" t="s">
        <v>5488</v>
      </c>
      <c r="G135" s="822" t="s">
        <v>5489</v>
      </c>
      <c r="H135" s="831">
        <v>6</v>
      </c>
      <c r="I135" s="831">
        <v>199.99</v>
      </c>
      <c r="J135" s="822">
        <v>0.85714897994171102</v>
      </c>
      <c r="K135" s="822">
        <v>33.331666666666671</v>
      </c>
      <c r="L135" s="831">
        <v>7</v>
      </c>
      <c r="M135" s="831">
        <v>233.32</v>
      </c>
      <c r="N135" s="822">
        <v>1</v>
      </c>
      <c r="O135" s="822">
        <v>33.331428571428567</v>
      </c>
      <c r="P135" s="831">
        <v>16</v>
      </c>
      <c r="Q135" s="831">
        <v>655.56</v>
      </c>
      <c r="R135" s="827">
        <v>2.8097034116235213</v>
      </c>
      <c r="S135" s="832">
        <v>40.972499999999997</v>
      </c>
    </row>
    <row r="136" spans="1:19" ht="14.45" customHeight="1" x14ac:dyDescent="0.2">
      <c r="A136" s="821" t="s">
        <v>5463</v>
      </c>
      <c r="B136" s="822" t="s">
        <v>5526</v>
      </c>
      <c r="C136" s="822" t="s">
        <v>613</v>
      </c>
      <c r="D136" s="822" t="s">
        <v>2424</v>
      </c>
      <c r="E136" s="822" t="s">
        <v>5465</v>
      </c>
      <c r="F136" s="822" t="s">
        <v>5492</v>
      </c>
      <c r="G136" s="822" t="s">
        <v>5493</v>
      </c>
      <c r="H136" s="831">
        <v>2</v>
      </c>
      <c r="I136" s="831">
        <v>172</v>
      </c>
      <c r="J136" s="822"/>
      <c r="K136" s="822">
        <v>86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5463</v>
      </c>
      <c r="B137" s="822" t="s">
        <v>5526</v>
      </c>
      <c r="C137" s="822" t="s">
        <v>613</v>
      </c>
      <c r="D137" s="822" t="s">
        <v>2424</v>
      </c>
      <c r="E137" s="822" t="s">
        <v>5465</v>
      </c>
      <c r="F137" s="822" t="s">
        <v>5537</v>
      </c>
      <c r="G137" s="822" t="s">
        <v>5538</v>
      </c>
      <c r="H137" s="831">
        <v>1</v>
      </c>
      <c r="I137" s="831">
        <v>124</v>
      </c>
      <c r="J137" s="822"/>
      <c r="K137" s="822">
        <v>124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5463</v>
      </c>
      <c r="B138" s="822" t="s">
        <v>5526</v>
      </c>
      <c r="C138" s="822" t="s">
        <v>613</v>
      </c>
      <c r="D138" s="822" t="s">
        <v>2424</v>
      </c>
      <c r="E138" s="822" t="s">
        <v>5465</v>
      </c>
      <c r="F138" s="822" t="s">
        <v>5539</v>
      </c>
      <c r="G138" s="822" t="s">
        <v>5540</v>
      </c>
      <c r="H138" s="831">
        <v>1</v>
      </c>
      <c r="I138" s="831">
        <v>91</v>
      </c>
      <c r="J138" s="822"/>
      <c r="K138" s="822">
        <v>91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5463</v>
      </c>
      <c r="B139" s="822" t="s">
        <v>5526</v>
      </c>
      <c r="C139" s="822" t="s">
        <v>613</v>
      </c>
      <c r="D139" s="822" t="s">
        <v>2425</v>
      </c>
      <c r="E139" s="822" t="s">
        <v>5465</v>
      </c>
      <c r="F139" s="822" t="s">
        <v>5527</v>
      </c>
      <c r="G139" s="822" t="s">
        <v>5528</v>
      </c>
      <c r="H139" s="831">
        <v>10</v>
      </c>
      <c r="I139" s="831">
        <v>830</v>
      </c>
      <c r="J139" s="822">
        <v>9.8809523809523814</v>
      </c>
      <c r="K139" s="822">
        <v>83</v>
      </c>
      <c r="L139" s="831">
        <v>1</v>
      </c>
      <c r="M139" s="831">
        <v>84</v>
      </c>
      <c r="N139" s="822">
        <v>1</v>
      </c>
      <c r="O139" s="822">
        <v>84</v>
      </c>
      <c r="P139" s="831">
        <v>4</v>
      </c>
      <c r="Q139" s="831">
        <v>340</v>
      </c>
      <c r="R139" s="827">
        <v>4.0476190476190474</v>
      </c>
      <c r="S139" s="832">
        <v>85</v>
      </c>
    </row>
    <row r="140" spans="1:19" ht="14.45" customHeight="1" x14ac:dyDescent="0.2">
      <c r="A140" s="821" t="s">
        <v>5463</v>
      </c>
      <c r="B140" s="822" t="s">
        <v>5526</v>
      </c>
      <c r="C140" s="822" t="s">
        <v>613</v>
      </c>
      <c r="D140" s="822" t="s">
        <v>2425</v>
      </c>
      <c r="E140" s="822" t="s">
        <v>5465</v>
      </c>
      <c r="F140" s="822" t="s">
        <v>5522</v>
      </c>
      <c r="G140" s="822" t="s">
        <v>5523</v>
      </c>
      <c r="H140" s="831"/>
      <c r="I140" s="831"/>
      <c r="J140" s="822"/>
      <c r="K140" s="822"/>
      <c r="L140" s="831">
        <v>1</v>
      </c>
      <c r="M140" s="831">
        <v>107</v>
      </c>
      <c r="N140" s="822">
        <v>1</v>
      </c>
      <c r="O140" s="822">
        <v>107</v>
      </c>
      <c r="P140" s="831"/>
      <c r="Q140" s="831"/>
      <c r="R140" s="827"/>
      <c r="S140" s="832"/>
    </row>
    <row r="141" spans="1:19" ht="14.45" customHeight="1" x14ac:dyDescent="0.2">
      <c r="A141" s="821" t="s">
        <v>5463</v>
      </c>
      <c r="B141" s="822" t="s">
        <v>5526</v>
      </c>
      <c r="C141" s="822" t="s">
        <v>613</v>
      </c>
      <c r="D141" s="822" t="s">
        <v>2425</v>
      </c>
      <c r="E141" s="822" t="s">
        <v>5465</v>
      </c>
      <c r="F141" s="822" t="s">
        <v>5529</v>
      </c>
      <c r="G141" s="822" t="s">
        <v>5530</v>
      </c>
      <c r="H141" s="831">
        <v>15</v>
      </c>
      <c r="I141" s="831">
        <v>1903</v>
      </c>
      <c r="J141" s="822">
        <v>5.034391534391534</v>
      </c>
      <c r="K141" s="822">
        <v>126.86666666666666</v>
      </c>
      <c r="L141" s="831">
        <v>3</v>
      </c>
      <c r="M141" s="831">
        <v>378</v>
      </c>
      <c r="N141" s="822">
        <v>1</v>
      </c>
      <c r="O141" s="822">
        <v>126</v>
      </c>
      <c r="P141" s="831">
        <v>7</v>
      </c>
      <c r="Q141" s="831">
        <v>889</v>
      </c>
      <c r="R141" s="827">
        <v>2.3518518518518516</v>
      </c>
      <c r="S141" s="832">
        <v>127</v>
      </c>
    </row>
    <row r="142" spans="1:19" ht="14.45" customHeight="1" x14ac:dyDescent="0.2">
      <c r="A142" s="821" t="s">
        <v>5463</v>
      </c>
      <c r="B142" s="822" t="s">
        <v>5526</v>
      </c>
      <c r="C142" s="822" t="s">
        <v>613</v>
      </c>
      <c r="D142" s="822" t="s">
        <v>2425</v>
      </c>
      <c r="E142" s="822" t="s">
        <v>5465</v>
      </c>
      <c r="F142" s="822" t="s">
        <v>5488</v>
      </c>
      <c r="G142" s="822" t="s">
        <v>5489</v>
      </c>
      <c r="H142" s="831">
        <v>12</v>
      </c>
      <c r="I142" s="831">
        <v>400.01000000000005</v>
      </c>
      <c r="J142" s="822">
        <v>4.0001000000000007</v>
      </c>
      <c r="K142" s="822">
        <v>33.334166666666668</v>
      </c>
      <c r="L142" s="831">
        <v>3</v>
      </c>
      <c r="M142" s="831">
        <v>100</v>
      </c>
      <c r="N142" s="822">
        <v>1</v>
      </c>
      <c r="O142" s="822">
        <v>33.333333333333336</v>
      </c>
      <c r="P142" s="831">
        <v>7</v>
      </c>
      <c r="Q142" s="831">
        <v>257.77999999999997</v>
      </c>
      <c r="R142" s="827">
        <v>2.5777999999999999</v>
      </c>
      <c r="S142" s="832">
        <v>36.825714285714284</v>
      </c>
    </row>
    <row r="143" spans="1:19" ht="14.45" customHeight="1" x14ac:dyDescent="0.2">
      <c r="A143" s="821" t="s">
        <v>5463</v>
      </c>
      <c r="B143" s="822" t="s">
        <v>5526</v>
      </c>
      <c r="C143" s="822" t="s">
        <v>613</v>
      </c>
      <c r="D143" s="822" t="s">
        <v>2425</v>
      </c>
      <c r="E143" s="822" t="s">
        <v>5465</v>
      </c>
      <c r="F143" s="822" t="s">
        <v>5490</v>
      </c>
      <c r="G143" s="822" t="s">
        <v>5491</v>
      </c>
      <c r="H143" s="831">
        <v>3</v>
      </c>
      <c r="I143" s="831">
        <v>111</v>
      </c>
      <c r="J143" s="822"/>
      <c r="K143" s="822">
        <v>37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5463</v>
      </c>
      <c r="B144" s="822" t="s">
        <v>5526</v>
      </c>
      <c r="C144" s="822" t="s">
        <v>613</v>
      </c>
      <c r="D144" s="822" t="s">
        <v>2426</v>
      </c>
      <c r="E144" s="822" t="s">
        <v>5465</v>
      </c>
      <c r="F144" s="822" t="s">
        <v>5527</v>
      </c>
      <c r="G144" s="822" t="s">
        <v>5528</v>
      </c>
      <c r="H144" s="831"/>
      <c r="I144" s="831"/>
      <c r="J144" s="822"/>
      <c r="K144" s="822"/>
      <c r="L144" s="831"/>
      <c r="M144" s="831"/>
      <c r="N144" s="822"/>
      <c r="O144" s="822"/>
      <c r="P144" s="831">
        <v>1</v>
      </c>
      <c r="Q144" s="831">
        <v>85</v>
      </c>
      <c r="R144" s="827"/>
      <c r="S144" s="832">
        <v>85</v>
      </c>
    </row>
    <row r="145" spans="1:19" ht="14.45" customHeight="1" x14ac:dyDescent="0.2">
      <c r="A145" s="821" t="s">
        <v>5463</v>
      </c>
      <c r="B145" s="822" t="s">
        <v>5526</v>
      </c>
      <c r="C145" s="822" t="s">
        <v>613</v>
      </c>
      <c r="D145" s="822" t="s">
        <v>2426</v>
      </c>
      <c r="E145" s="822" t="s">
        <v>5465</v>
      </c>
      <c r="F145" s="822" t="s">
        <v>5529</v>
      </c>
      <c r="G145" s="822" t="s">
        <v>5530</v>
      </c>
      <c r="H145" s="831"/>
      <c r="I145" s="831"/>
      <c r="J145" s="822"/>
      <c r="K145" s="822"/>
      <c r="L145" s="831"/>
      <c r="M145" s="831"/>
      <c r="N145" s="822"/>
      <c r="O145" s="822"/>
      <c r="P145" s="831">
        <v>1</v>
      </c>
      <c r="Q145" s="831">
        <v>127</v>
      </c>
      <c r="R145" s="827"/>
      <c r="S145" s="832">
        <v>127</v>
      </c>
    </row>
    <row r="146" spans="1:19" ht="14.45" customHeight="1" x14ac:dyDescent="0.2">
      <c r="A146" s="821" t="s">
        <v>5463</v>
      </c>
      <c r="B146" s="822" t="s">
        <v>5526</v>
      </c>
      <c r="C146" s="822" t="s">
        <v>613</v>
      </c>
      <c r="D146" s="822" t="s">
        <v>2426</v>
      </c>
      <c r="E146" s="822" t="s">
        <v>5465</v>
      </c>
      <c r="F146" s="822" t="s">
        <v>5488</v>
      </c>
      <c r="G146" s="822" t="s">
        <v>5489</v>
      </c>
      <c r="H146" s="831"/>
      <c r="I146" s="831"/>
      <c r="J146" s="822"/>
      <c r="K146" s="822"/>
      <c r="L146" s="831"/>
      <c r="M146" s="831"/>
      <c r="N146" s="822"/>
      <c r="O146" s="822"/>
      <c r="P146" s="831">
        <v>1</v>
      </c>
      <c r="Q146" s="831">
        <v>33.33</v>
      </c>
      <c r="R146" s="827"/>
      <c r="S146" s="832">
        <v>33.33</v>
      </c>
    </row>
    <row r="147" spans="1:19" ht="14.45" customHeight="1" x14ac:dyDescent="0.2">
      <c r="A147" s="821" t="s">
        <v>5463</v>
      </c>
      <c r="B147" s="822" t="s">
        <v>5526</v>
      </c>
      <c r="C147" s="822" t="s">
        <v>613</v>
      </c>
      <c r="D147" s="822" t="s">
        <v>2427</v>
      </c>
      <c r="E147" s="822" t="s">
        <v>5465</v>
      </c>
      <c r="F147" s="822" t="s">
        <v>5468</v>
      </c>
      <c r="G147" s="822" t="s">
        <v>5469</v>
      </c>
      <c r="H147" s="831">
        <v>1</v>
      </c>
      <c r="I147" s="831">
        <v>37</v>
      </c>
      <c r="J147" s="822"/>
      <c r="K147" s="822">
        <v>37</v>
      </c>
      <c r="L147" s="831"/>
      <c r="M147" s="831"/>
      <c r="N147" s="822"/>
      <c r="O147" s="822"/>
      <c r="P147" s="831">
        <v>3</v>
      </c>
      <c r="Q147" s="831">
        <v>114</v>
      </c>
      <c r="R147" s="827"/>
      <c r="S147" s="832">
        <v>38</v>
      </c>
    </row>
    <row r="148" spans="1:19" ht="14.45" customHeight="1" x14ac:dyDescent="0.2">
      <c r="A148" s="821" t="s">
        <v>5463</v>
      </c>
      <c r="B148" s="822" t="s">
        <v>5526</v>
      </c>
      <c r="C148" s="822" t="s">
        <v>613</v>
      </c>
      <c r="D148" s="822" t="s">
        <v>2427</v>
      </c>
      <c r="E148" s="822" t="s">
        <v>5465</v>
      </c>
      <c r="F148" s="822" t="s">
        <v>5531</v>
      </c>
      <c r="G148" s="822" t="s">
        <v>5532</v>
      </c>
      <c r="H148" s="831">
        <v>1</v>
      </c>
      <c r="I148" s="831">
        <v>428</v>
      </c>
      <c r="J148" s="822">
        <v>0.99534883720930234</v>
      </c>
      <c r="K148" s="822">
        <v>428</v>
      </c>
      <c r="L148" s="831">
        <v>1</v>
      </c>
      <c r="M148" s="831">
        <v>430</v>
      </c>
      <c r="N148" s="822">
        <v>1</v>
      </c>
      <c r="O148" s="822">
        <v>430</v>
      </c>
      <c r="P148" s="831">
        <v>3</v>
      </c>
      <c r="Q148" s="831">
        <v>1296</v>
      </c>
      <c r="R148" s="827">
        <v>3.0139534883720929</v>
      </c>
      <c r="S148" s="832">
        <v>432</v>
      </c>
    </row>
    <row r="149" spans="1:19" ht="14.45" customHeight="1" x14ac:dyDescent="0.2">
      <c r="A149" s="821" t="s">
        <v>5463</v>
      </c>
      <c r="B149" s="822" t="s">
        <v>5526</v>
      </c>
      <c r="C149" s="822" t="s">
        <v>613</v>
      </c>
      <c r="D149" s="822" t="s">
        <v>2427</v>
      </c>
      <c r="E149" s="822" t="s">
        <v>5465</v>
      </c>
      <c r="F149" s="822" t="s">
        <v>5492</v>
      </c>
      <c r="G149" s="822" t="s">
        <v>5493</v>
      </c>
      <c r="H149" s="831">
        <v>1</v>
      </c>
      <c r="I149" s="831">
        <v>86</v>
      </c>
      <c r="J149" s="822"/>
      <c r="K149" s="822">
        <v>86</v>
      </c>
      <c r="L149" s="831"/>
      <c r="M149" s="831"/>
      <c r="N149" s="822"/>
      <c r="O149" s="822"/>
      <c r="P149" s="831">
        <v>1</v>
      </c>
      <c r="Q149" s="831">
        <v>88</v>
      </c>
      <c r="R149" s="827"/>
      <c r="S149" s="832">
        <v>88</v>
      </c>
    </row>
    <row r="150" spans="1:19" ht="14.45" customHeight="1" x14ac:dyDescent="0.2">
      <c r="A150" s="821" t="s">
        <v>5463</v>
      </c>
      <c r="B150" s="822" t="s">
        <v>5526</v>
      </c>
      <c r="C150" s="822" t="s">
        <v>613</v>
      </c>
      <c r="D150" s="822" t="s">
        <v>2427</v>
      </c>
      <c r="E150" s="822" t="s">
        <v>5465</v>
      </c>
      <c r="F150" s="822" t="s">
        <v>5494</v>
      </c>
      <c r="G150" s="822" t="s">
        <v>5495</v>
      </c>
      <c r="H150" s="831"/>
      <c r="I150" s="831"/>
      <c r="J150" s="822"/>
      <c r="K150" s="822"/>
      <c r="L150" s="831"/>
      <c r="M150" s="831"/>
      <c r="N150" s="822"/>
      <c r="O150" s="822"/>
      <c r="P150" s="831">
        <v>1</v>
      </c>
      <c r="Q150" s="831">
        <v>33</v>
      </c>
      <c r="R150" s="827"/>
      <c r="S150" s="832">
        <v>33</v>
      </c>
    </row>
    <row r="151" spans="1:19" ht="14.45" customHeight="1" x14ac:dyDescent="0.2">
      <c r="A151" s="821" t="s">
        <v>5463</v>
      </c>
      <c r="B151" s="822" t="s">
        <v>5526</v>
      </c>
      <c r="C151" s="822" t="s">
        <v>613</v>
      </c>
      <c r="D151" s="822" t="s">
        <v>2428</v>
      </c>
      <c r="E151" s="822" t="s">
        <v>5465</v>
      </c>
      <c r="F151" s="822" t="s">
        <v>5531</v>
      </c>
      <c r="G151" s="822" t="s">
        <v>5532</v>
      </c>
      <c r="H151" s="831">
        <v>1</v>
      </c>
      <c r="I151" s="831">
        <v>428</v>
      </c>
      <c r="J151" s="822"/>
      <c r="K151" s="822">
        <v>428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5463</v>
      </c>
      <c r="B152" s="822" t="s">
        <v>5526</v>
      </c>
      <c r="C152" s="822" t="s">
        <v>613</v>
      </c>
      <c r="D152" s="822" t="s">
        <v>2430</v>
      </c>
      <c r="E152" s="822" t="s">
        <v>5465</v>
      </c>
      <c r="F152" s="822" t="s">
        <v>5527</v>
      </c>
      <c r="G152" s="822" t="s">
        <v>5528</v>
      </c>
      <c r="H152" s="831">
        <v>2</v>
      </c>
      <c r="I152" s="831">
        <v>166</v>
      </c>
      <c r="J152" s="822"/>
      <c r="K152" s="822">
        <v>83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5463</v>
      </c>
      <c r="B153" s="822" t="s">
        <v>5526</v>
      </c>
      <c r="C153" s="822" t="s">
        <v>613</v>
      </c>
      <c r="D153" s="822" t="s">
        <v>2430</v>
      </c>
      <c r="E153" s="822" t="s">
        <v>5465</v>
      </c>
      <c r="F153" s="822" t="s">
        <v>5529</v>
      </c>
      <c r="G153" s="822" t="s">
        <v>5530</v>
      </c>
      <c r="H153" s="831">
        <v>2</v>
      </c>
      <c r="I153" s="831">
        <v>254</v>
      </c>
      <c r="J153" s="822"/>
      <c r="K153" s="822">
        <v>127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5463</v>
      </c>
      <c r="B154" s="822" t="s">
        <v>5526</v>
      </c>
      <c r="C154" s="822" t="s">
        <v>613</v>
      </c>
      <c r="D154" s="822" t="s">
        <v>2430</v>
      </c>
      <c r="E154" s="822" t="s">
        <v>5465</v>
      </c>
      <c r="F154" s="822" t="s">
        <v>5488</v>
      </c>
      <c r="G154" s="822" t="s">
        <v>5489</v>
      </c>
      <c r="H154" s="831">
        <v>2</v>
      </c>
      <c r="I154" s="831">
        <v>66.67</v>
      </c>
      <c r="J154" s="822"/>
      <c r="K154" s="822">
        <v>33.335000000000001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5463</v>
      </c>
      <c r="B155" s="822" t="s">
        <v>5526</v>
      </c>
      <c r="C155" s="822" t="s">
        <v>613</v>
      </c>
      <c r="D155" s="822" t="s">
        <v>2431</v>
      </c>
      <c r="E155" s="822" t="s">
        <v>5465</v>
      </c>
      <c r="F155" s="822" t="s">
        <v>5527</v>
      </c>
      <c r="G155" s="822" t="s">
        <v>5528</v>
      </c>
      <c r="H155" s="831">
        <v>2</v>
      </c>
      <c r="I155" s="831">
        <v>166</v>
      </c>
      <c r="J155" s="822"/>
      <c r="K155" s="822">
        <v>83</v>
      </c>
      <c r="L155" s="831"/>
      <c r="M155" s="831"/>
      <c r="N155" s="822"/>
      <c r="O155" s="822"/>
      <c r="P155" s="831">
        <v>1</v>
      </c>
      <c r="Q155" s="831">
        <v>85</v>
      </c>
      <c r="R155" s="827"/>
      <c r="S155" s="832">
        <v>85</v>
      </c>
    </row>
    <row r="156" spans="1:19" ht="14.45" customHeight="1" x14ac:dyDescent="0.2">
      <c r="A156" s="821" t="s">
        <v>5463</v>
      </c>
      <c r="B156" s="822" t="s">
        <v>5526</v>
      </c>
      <c r="C156" s="822" t="s">
        <v>613</v>
      </c>
      <c r="D156" s="822" t="s">
        <v>2431</v>
      </c>
      <c r="E156" s="822" t="s">
        <v>5465</v>
      </c>
      <c r="F156" s="822" t="s">
        <v>5522</v>
      </c>
      <c r="G156" s="822" t="s">
        <v>5523</v>
      </c>
      <c r="H156" s="831">
        <v>1</v>
      </c>
      <c r="I156" s="831">
        <v>106</v>
      </c>
      <c r="J156" s="822"/>
      <c r="K156" s="822">
        <v>106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5463</v>
      </c>
      <c r="B157" s="822" t="s">
        <v>5526</v>
      </c>
      <c r="C157" s="822" t="s">
        <v>613</v>
      </c>
      <c r="D157" s="822" t="s">
        <v>2431</v>
      </c>
      <c r="E157" s="822" t="s">
        <v>5465</v>
      </c>
      <c r="F157" s="822" t="s">
        <v>5468</v>
      </c>
      <c r="G157" s="822" t="s">
        <v>5469</v>
      </c>
      <c r="H157" s="831">
        <v>1</v>
      </c>
      <c r="I157" s="831">
        <v>37</v>
      </c>
      <c r="J157" s="822"/>
      <c r="K157" s="822">
        <v>37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5463</v>
      </c>
      <c r="B158" s="822" t="s">
        <v>5526</v>
      </c>
      <c r="C158" s="822" t="s">
        <v>613</v>
      </c>
      <c r="D158" s="822" t="s">
        <v>2431</v>
      </c>
      <c r="E158" s="822" t="s">
        <v>5465</v>
      </c>
      <c r="F158" s="822" t="s">
        <v>5529</v>
      </c>
      <c r="G158" s="822" t="s">
        <v>5530</v>
      </c>
      <c r="H158" s="831">
        <v>6</v>
      </c>
      <c r="I158" s="831">
        <v>762</v>
      </c>
      <c r="J158" s="822"/>
      <c r="K158" s="822">
        <v>127</v>
      </c>
      <c r="L158" s="831"/>
      <c r="M158" s="831"/>
      <c r="N158" s="822"/>
      <c r="O158" s="822"/>
      <c r="P158" s="831">
        <v>2</v>
      </c>
      <c r="Q158" s="831">
        <v>254</v>
      </c>
      <c r="R158" s="827"/>
      <c r="S158" s="832">
        <v>127</v>
      </c>
    </row>
    <row r="159" spans="1:19" ht="14.45" customHeight="1" x14ac:dyDescent="0.2">
      <c r="A159" s="821" t="s">
        <v>5463</v>
      </c>
      <c r="B159" s="822" t="s">
        <v>5526</v>
      </c>
      <c r="C159" s="822" t="s">
        <v>613</v>
      </c>
      <c r="D159" s="822" t="s">
        <v>2431</v>
      </c>
      <c r="E159" s="822" t="s">
        <v>5465</v>
      </c>
      <c r="F159" s="822" t="s">
        <v>5488</v>
      </c>
      <c r="G159" s="822" t="s">
        <v>5489</v>
      </c>
      <c r="H159" s="831">
        <v>8</v>
      </c>
      <c r="I159" s="831">
        <v>266.66000000000003</v>
      </c>
      <c r="J159" s="822"/>
      <c r="K159" s="822">
        <v>33.332500000000003</v>
      </c>
      <c r="L159" s="831"/>
      <c r="M159" s="831"/>
      <c r="N159" s="822"/>
      <c r="O159" s="822"/>
      <c r="P159" s="831">
        <v>7</v>
      </c>
      <c r="Q159" s="831">
        <v>257.77</v>
      </c>
      <c r="R159" s="827"/>
      <c r="S159" s="832">
        <v>36.824285714285715</v>
      </c>
    </row>
    <row r="160" spans="1:19" ht="14.45" customHeight="1" x14ac:dyDescent="0.2">
      <c r="A160" s="821" t="s">
        <v>5463</v>
      </c>
      <c r="B160" s="822" t="s">
        <v>5526</v>
      </c>
      <c r="C160" s="822" t="s">
        <v>613</v>
      </c>
      <c r="D160" s="822" t="s">
        <v>2431</v>
      </c>
      <c r="E160" s="822" t="s">
        <v>5465</v>
      </c>
      <c r="F160" s="822" t="s">
        <v>5500</v>
      </c>
      <c r="G160" s="822" t="s">
        <v>5501</v>
      </c>
      <c r="H160" s="831"/>
      <c r="I160" s="831"/>
      <c r="J160" s="822"/>
      <c r="K160" s="822"/>
      <c r="L160" s="831"/>
      <c r="M160" s="831"/>
      <c r="N160" s="822"/>
      <c r="O160" s="822"/>
      <c r="P160" s="831">
        <v>1</v>
      </c>
      <c r="Q160" s="831">
        <v>228</v>
      </c>
      <c r="R160" s="827"/>
      <c r="S160" s="832">
        <v>228</v>
      </c>
    </row>
    <row r="161" spans="1:19" ht="14.45" customHeight="1" x14ac:dyDescent="0.2">
      <c r="A161" s="821" t="s">
        <v>5463</v>
      </c>
      <c r="B161" s="822" t="s">
        <v>5526</v>
      </c>
      <c r="C161" s="822" t="s">
        <v>613</v>
      </c>
      <c r="D161" s="822" t="s">
        <v>2431</v>
      </c>
      <c r="E161" s="822" t="s">
        <v>5465</v>
      </c>
      <c r="F161" s="822" t="s">
        <v>5541</v>
      </c>
      <c r="G161" s="822" t="s">
        <v>5542</v>
      </c>
      <c r="H161" s="831">
        <v>1</v>
      </c>
      <c r="I161" s="831">
        <v>375</v>
      </c>
      <c r="J161" s="822"/>
      <c r="K161" s="822">
        <v>375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5463</v>
      </c>
      <c r="B162" s="822" t="s">
        <v>5526</v>
      </c>
      <c r="C162" s="822" t="s">
        <v>613</v>
      </c>
      <c r="D162" s="822" t="s">
        <v>2431</v>
      </c>
      <c r="E162" s="822" t="s">
        <v>5465</v>
      </c>
      <c r="F162" s="822" t="s">
        <v>5543</v>
      </c>
      <c r="G162" s="822" t="s">
        <v>5544</v>
      </c>
      <c r="H162" s="831">
        <v>4</v>
      </c>
      <c r="I162" s="831">
        <v>1496</v>
      </c>
      <c r="J162" s="822"/>
      <c r="K162" s="822">
        <v>374</v>
      </c>
      <c r="L162" s="831"/>
      <c r="M162" s="831"/>
      <c r="N162" s="822"/>
      <c r="O162" s="822"/>
      <c r="P162" s="831">
        <v>5</v>
      </c>
      <c r="Q162" s="831">
        <v>1895</v>
      </c>
      <c r="R162" s="827"/>
      <c r="S162" s="832">
        <v>379</v>
      </c>
    </row>
    <row r="163" spans="1:19" ht="14.45" customHeight="1" x14ac:dyDescent="0.2">
      <c r="A163" s="821" t="s">
        <v>5463</v>
      </c>
      <c r="B163" s="822" t="s">
        <v>5526</v>
      </c>
      <c r="C163" s="822" t="s">
        <v>613</v>
      </c>
      <c r="D163" s="822" t="s">
        <v>2431</v>
      </c>
      <c r="E163" s="822" t="s">
        <v>5465</v>
      </c>
      <c r="F163" s="822" t="s">
        <v>5545</v>
      </c>
      <c r="G163" s="822" t="s">
        <v>5546</v>
      </c>
      <c r="H163" s="831">
        <v>1</v>
      </c>
      <c r="I163" s="831">
        <v>252</v>
      </c>
      <c r="J163" s="822"/>
      <c r="K163" s="822">
        <v>252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5463</v>
      </c>
      <c r="B164" s="822" t="s">
        <v>5526</v>
      </c>
      <c r="C164" s="822" t="s">
        <v>613</v>
      </c>
      <c r="D164" s="822" t="s">
        <v>2432</v>
      </c>
      <c r="E164" s="822" t="s">
        <v>5465</v>
      </c>
      <c r="F164" s="822" t="s">
        <v>5527</v>
      </c>
      <c r="G164" s="822" t="s">
        <v>5528</v>
      </c>
      <c r="H164" s="831">
        <v>2</v>
      </c>
      <c r="I164" s="831">
        <v>166</v>
      </c>
      <c r="J164" s="822"/>
      <c r="K164" s="822">
        <v>83</v>
      </c>
      <c r="L164" s="831"/>
      <c r="M164" s="831"/>
      <c r="N164" s="822"/>
      <c r="O164" s="822"/>
      <c r="P164" s="831">
        <v>6</v>
      </c>
      <c r="Q164" s="831">
        <v>510</v>
      </c>
      <c r="R164" s="827"/>
      <c r="S164" s="832">
        <v>85</v>
      </c>
    </row>
    <row r="165" spans="1:19" ht="14.45" customHeight="1" x14ac:dyDescent="0.2">
      <c r="A165" s="821" t="s">
        <v>5463</v>
      </c>
      <c r="B165" s="822" t="s">
        <v>5526</v>
      </c>
      <c r="C165" s="822" t="s">
        <v>613</v>
      </c>
      <c r="D165" s="822" t="s">
        <v>2432</v>
      </c>
      <c r="E165" s="822" t="s">
        <v>5465</v>
      </c>
      <c r="F165" s="822" t="s">
        <v>5522</v>
      </c>
      <c r="G165" s="822" t="s">
        <v>5523</v>
      </c>
      <c r="H165" s="831"/>
      <c r="I165" s="831"/>
      <c r="J165" s="822"/>
      <c r="K165" s="822"/>
      <c r="L165" s="831"/>
      <c r="M165" s="831"/>
      <c r="N165" s="822"/>
      <c r="O165" s="822"/>
      <c r="P165" s="831">
        <v>1</v>
      </c>
      <c r="Q165" s="831">
        <v>108</v>
      </c>
      <c r="R165" s="827"/>
      <c r="S165" s="832">
        <v>108</v>
      </c>
    </row>
    <row r="166" spans="1:19" ht="14.45" customHeight="1" x14ac:dyDescent="0.2">
      <c r="A166" s="821" t="s">
        <v>5463</v>
      </c>
      <c r="B166" s="822" t="s">
        <v>5526</v>
      </c>
      <c r="C166" s="822" t="s">
        <v>613</v>
      </c>
      <c r="D166" s="822" t="s">
        <v>2432</v>
      </c>
      <c r="E166" s="822" t="s">
        <v>5465</v>
      </c>
      <c r="F166" s="822" t="s">
        <v>5529</v>
      </c>
      <c r="G166" s="822" t="s">
        <v>5530</v>
      </c>
      <c r="H166" s="831">
        <v>8</v>
      </c>
      <c r="I166" s="831">
        <v>1016</v>
      </c>
      <c r="J166" s="822">
        <v>2.6878306878306879</v>
      </c>
      <c r="K166" s="822">
        <v>127</v>
      </c>
      <c r="L166" s="831">
        <v>3</v>
      </c>
      <c r="M166" s="831">
        <v>378</v>
      </c>
      <c r="N166" s="822">
        <v>1</v>
      </c>
      <c r="O166" s="822">
        <v>126</v>
      </c>
      <c r="P166" s="831">
        <v>15</v>
      </c>
      <c r="Q166" s="831">
        <v>1905</v>
      </c>
      <c r="R166" s="827">
        <v>5.0396825396825395</v>
      </c>
      <c r="S166" s="832">
        <v>127</v>
      </c>
    </row>
    <row r="167" spans="1:19" ht="14.45" customHeight="1" x14ac:dyDescent="0.2">
      <c r="A167" s="821" t="s">
        <v>5463</v>
      </c>
      <c r="B167" s="822" t="s">
        <v>5526</v>
      </c>
      <c r="C167" s="822" t="s">
        <v>613</v>
      </c>
      <c r="D167" s="822" t="s">
        <v>2432</v>
      </c>
      <c r="E167" s="822" t="s">
        <v>5465</v>
      </c>
      <c r="F167" s="822" t="s">
        <v>5488</v>
      </c>
      <c r="G167" s="822" t="s">
        <v>5489</v>
      </c>
      <c r="H167" s="831">
        <v>8</v>
      </c>
      <c r="I167" s="831">
        <v>266.66999999999996</v>
      </c>
      <c r="J167" s="822">
        <v>3.9998500074996244</v>
      </c>
      <c r="K167" s="822">
        <v>33.333749999999995</v>
      </c>
      <c r="L167" s="831">
        <v>2</v>
      </c>
      <c r="M167" s="831">
        <v>66.67</v>
      </c>
      <c r="N167" s="822">
        <v>1</v>
      </c>
      <c r="O167" s="822">
        <v>33.335000000000001</v>
      </c>
      <c r="P167" s="831">
        <v>15</v>
      </c>
      <c r="Q167" s="831">
        <v>512.22</v>
      </c>
      <c r="R167" s="827">
        <v>7.6829158542072902</v>
      </c>
      <c r="S167" s="832">
        <v>34.148000000000003</v>
      </c>
    </row>
    <row r="168" spans="1:19" ht="14.45" customHeight="1" x14ac:dyDescent="0.2">
      <c r="A168" s="821" t="s">
        <v>5463</v>
      </c>
      <c r="B168" s="822" t="s">
        <v>5526</v>
      </c>
      <c r="C168" s="822" t="s">
        <v>613</v>
      </c>
      <c r="D168" s="822" t="s">
        <v>2433</v>
      </c>
      <c r="E168" s="822" t="s">
        <v>5465</v>
      </c>
      <c r="F168" s="822" t="s">
        <v>5472</v>
      </c>
      <c r="G168" s="822" t="s">
        <v>5473</v>
      </c>
      <c r="H168" s="831">
        <v>5</v>
      </c>
      <c r="I168" s="831">
        <v>705</v>
      </c>
      <c r="J168" s="822"/>
      <c r="K168" s="822">
        <v>141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5463</v>
      </c>
      <c r="B169" s="822" t="s">
        <v>5526</v>
      </c>
      <c r="C169" s="822" t="s">
        <v>613</v>
      </c>
      <c r="D169" s="822" t="s">
        <v>2433</v>
      </c>
      <c r="E169" s="822" t="s">
        <v>5465</v>
      </c>
      <c r="F169" s="822" t="s">
        <v>5531</v>
      </c>
      <c r="G169" s="822" t="s">
        <v>5532</v>
      </c>
      <c r="H169" s="831">
        <v>2</v>
      </c>
      <c r="I169" s="831">
        <v>856</v>
      </c>
      <c r="J169" s="822"/>
      <c r="K169" s="822">
        <v>428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5463</v>
      </c>
      <c r="B170" s="822" t="s">
        <v>5526</v>
      </c>
      <c r="C170" s="822" t="s">
        <v>613</v>
      </c>
      <c r="D170" s="822" t="s">
        <v>2433</v>
      </c>
      <c r="E170" s="822" t="s">
        <v>5465</v>
      </c>
      <c r="F170" s="822" t="s">
        <v>5486</v>
      </c>
      <c r="G170" s="822" t="s">
        <v>5487</v>
      </c>
      <c r="H170" s="831">
        <v>1</v>
      </c>
      <c r="I170" s="831">
        <v>874</v>
      </c>
      <c r="J170" s="822"/>
      <c r="K170" s="822">
        <v>874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5463</v>
      </c>
      <c r="B171" s="822" t="s">
        <v>5526</v>
      </c>
      <c r="C171" s="822" t="s">
        <v>613</v>
      </c>
      <c r="D171" s="822" t="s">
        <v>2433</v>
      </c>
      <c r="E171" s="822" t="s">
        <v>5465</v>
      </c>
      <c r="F171" s="822" t="s">
        <v>5488</v>
      </c>
      <c r="G171" s="822" t="s">
        <v>5489</v>
      </c>
      <c r="H171" s="831">
        <v>1</v>
      </c>
      <c r="I171" s="831">
        <v>33.33</v>
      </c>
      <c r="J171" s="822"/>
      <c r="K171" s="822">
        <v>33.33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5463</v>
      </c>
      <c r="B172" s="822" t="s">
        <v>5526</v>
      </c>
      <c r="C172" s="822" t="s">
        <v>613</v>
      </c>
      <c r="D172" s="822" t="s">
        <v>2433</v>
      </c>
      <c r="E172" s="822" t="s">
        <v>5465</v>
      </c>
      <c r="F172" s="822" t="s">
        <v>5492</v>
      </c>
      <c r="G172" s="822" t="s">
        <v>5493</v>
      </c>
      <c r="H172" s="831">
        <v>2</v>
      </c>
      <c r="I172" s="831">
        <v>172</v>
      </c>
      <c r="J172" s="822"/>
      <c r="K172" s="822">
        <v>86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5463</v>
      </c>
      <c r="B173" s="822" t="s">
        <v>5526</v>
      </c>
      <c r="C173" s="822" t="s">
        <v>613</v>
      </c>
      <c r="D173" s="822" t="s">
        <v>2433</v>
      </c>
      <c r="E173" s="822" t="s">
        <v>5465</v>
      </c>
      <c r="F173" s="822" t="s">
        <v>5494</v>
      </c>
      <c r="G173" s="822" t="s">
        <v>5495</v>
      </c>
      <c r="H173" s="831">
        <v>1</v>
      </c>
      <c r="I173" s="831">
        <v>32</v>
      </c>
      <c r="J173" s="822"/>
      <c r="K173" s="822">
        <v>32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5463</v>
      </c>
      <c r="B174" s="822" t="s">
        <v>5526</v>
      </c>
      <c r="C174" s="822" t="s">
        <v>613</v>
      </c>
      <c r="D174" s="822" t="s">
        <v>2417</v>
      </c>
      <c r="E174" s="822" t="s">
        <v>5465</v>
      </c>
      <c r="F174" s="822" t="s">
        <v>5527</v>
      </c>
      <c r="G174" s="822" t="s">
        <v>5528</v>
      </c>
      <c r="H174" s="831">
        <v>2</v>
      </c>
      <c r="I174" s="831">
        <v>166</v>
      </c>
      <c r="J174" s="822">
        <v>0.98809523809523814</v>
      </c>
      <c r="K174" s="822">
        <v>83</v>
      </c>
      <c r="L174" s="831">
        <v>2</v>
      </c>
      <c r="M174" s="831">
        <v>168</v>
      </c>
      <c r="N174" s="822">
        <v>1</v>
      </c>
      <c r="O174" s="822">
        <v>84</v>
      </c>
      <c r="P174" s="831">
        <v>11</v>
      </c>
      <c r="Q174" s="831">
        <v>935</v>
      </c>
      <c r="R174" s="827">
        <v>5.5654761904761907</v>
      </c>
      <c r="S174" s="832">
        <v>85</v>
      </c>
    </row>
    <row r="175" spans="1:19" ht="14.45" customHeight="1" x14ac:dyDescent="0.2">
      <c r="A175" s="821" t="s">
        <v>5463</v>
      </c>
      <c r="B175" s="822" t="s">
        <v>5526</v>
      </c>
      <c r="C175" s="822" t="s">
        <v>613</v>
      </c>
      <c r="D175" s="822" t="s">
        <v>2417</v>
      </c>
      <c r="E175" s="822" t="s">
        <v>5465</v>
      </c>
      <c r="F175" s="822" t="s">
        <v>5522</v>
      </c>
      <c r="G175" s="822" t="s">
        <v>5523</v>
      </c>
      <c r="H175" s="831">
        <v>1</v>
      </c>
      <c r="I175" s="831">
        <v>106</v>
      </c>
      <c r="J175" s="822"/>
      <c r="K175" s="822">
        <v>106</v>
      </c>
      <c r="L175" s="831"/>
      <c r="M175" s="831"/>
      <c r="N175" s="822"/>
      <c r="O175" s="822"/>
      <c r="P175" s="831">
        <v>1</v>
      </c>
      <c r="Q175" s="831">
        <v>108</v>
      </c>
      <c r="R175" s="827"/>
      <c r="S175" s="832">
        <v>108</v>
      </c>
    </row>
    <row r="176" spans="1:19" ht="14.45" customHeight="1" x14ac:dyDescent="0.2">
      <c r="A176" s="821" t="s">
        <v>5463</v>
      </c>
      <c r="B176" s="822" t="s">
        <v>5526</v>
      </c>
      <c r="C176" s="822" t="s">
        <v>613</v>
      </c>
      <c r="D176" s="822" t="s">
        <v>2417</v>
      </c>
      <c r="E176" s="822" t="s">
        <v>5465</v>
      </c>
      <c r="F176" s="822" t="s">
        <v>5468</v>
      </c>
      <c r="G176" s="822" t="s">
        <v>5469</v>
      </c>
      <c r="H176" s="831"/>
      <c r="I176" s="831"/>
      <c r="J176" s="822"/>
      <c r="K176" s="822"/>
      <c r="L176" s="831">
        <v>1</v>
      </c>
      <c r="M176" s="831">
        <v>38</v>
      </c>
      <c r="N176" s="822">
        <v>1</v>
      </c>
      <c r="O176" s="822">
        <v>38</v>
      </c>
      <c r="P176" s="831"/>
      <c r="Q176" s="831"/>
      <c r="R176" s="827"/>
      <c r="S176" s="832"/>
    </row>
    <row r="177" spans="1:19" ht="14.45" customHeight="1" x14ac:dyDescent="0.2">
      <c r="A177" s="821" t="s">
        <v>5463</v>
      </c>
      <c r="B177" s="822" t="s">
        <v>5526</v>
      </c>
      <c r="C177" s="822" t="s">
        <v>613</v>
      </c>
      <c r="D177" s="822" t="s">
        <v>2417</v>
      </c>
      <c r="E177" s="822" t="s">
        <v>5465</v>
      </c>
      <c r="F177" s="822" t="s">
        <v>5529</v>
      </c>
      <c r="G177" s="822" t="s">
        <v>5530</v>
      </c>
      <c r="H177" s="831">
        <v>4</v>
      </c>
      <c r="I177" s="831">
        <v>507</v>
      </c>
      <c r="J177" s="822">
        <v>0.80476190476190479</v>
      </c>
      <c r="K177" s="822">
        <v>126.75</v>
      </c>
      <c r="L177" s="831">
        <v>5</v>
      </c>
      <c r="M177" s="831">
        <v>630</v>
      </c>
      <c r="N177" s="822">
        <v>1</v>
      </c>
      <c r="O177" s="822">
        <v>126</v>
      </c>
      <c r="P177" s="831">
        <v>11</v>
      </c>
      <c r="Q177" s="831">
        <v>1397</v>
      </c>
      <c r="R177" s="827">
        <v>2.2174603174603176</v>
      </c>
      <c r="S177" s="832">
        <v>127</v>
      </c>
    </row>
    <row r="178" spans="1:19" ht="14.45" customHeight="1" x14ac:dyDescent="0.2">
      <c r="A178" s="821" t="s">
        <v>5463</v>
      </c>
      <c r="B178" s="822" t="s">
        <v>5526</v>
      </c>
      <c r="C178" s="822" t="s">
        <v>613</v>
      </c>
      <c r="D178" s="822" t="s">
        <v>2417</v>
      </c>
      <c r="E178" s="822" t="s">
        <v>5465</v>
      </c>
      <c r="F178" s="822" t="s">
        <v>5488</v>
      </c>
      <c r="G178" s="822" t="s">
        <v>5489</v>
      </c>
      <c r="H178" s="831">
        <v>5</v>
      </c>
      <c r="I178" s="831">
        <v>166.66</v>
      </c>
      <c r="J178" s="822">
        <v>1.2498875056247187</v>
      </c>
      <c r="K178" s="822">
        <v>33.332000000000001</v>
      </c>
      <c r="L178" s="831">
        <v>4</v>
      </c>
      <c r="M178" s="831">
        <v>133.34</v>
      </c>
      <c r="N178" s="822">
        <v>1</v>
      </c>
      <c r="O178" s="822">
        <v>33.335000000000001</v>
      </c>
      <c r="P178" s="831">
        <v>11</v>
      </c>
      <c r="Q178" s="831">
        <v>440.01</v>
      </c>
      <c r="R178" s="827">
        <v>3.2999100044997749</v>
      </c>
      <c r="S178" s="832">
        <v>40.00090909090909</v>
      </c>
    </row>
    <row r="179" spans="1:19" ht="14.45" customHeight="1" x14ac:dyDescent="0.2">
      <c r="A179" s="821" t="s">
        <v>5463</v>
      </c>
      <c r="B179" s="822" t="s">
        <v>5526</v>
      </c>
      <c r="C179" s="822" t="s">
        <v>613</v>
      </c>
      <c r="D179" s="822" t="s">
        <v>2417</v>
      </c>
      <c r="E179" s="822" t="s">
        <v>5465</v>
      </c>
      <c r="F179" s="822" t="s">
        <v>5492</v>
      </c>
      <c r="G179" s="822" t="s">
        <v>5493</v>
      </c>
      <c r="H179" s="831">
        <v>1</v>
      </c>
      <c r="I179" s="831">
        <v>86</v>
      </c>
      <c r="J179" s="822"/>
      <c r="K179" s="822">
        <v>86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5463</v>
      </c>
      <c r="B180" s="822" t="s">
        <v>5526</v>
      </c>
      <c r="C180" s="822" t="s">
        <v>613</v>
      </c>
      <c r="D180" s="822" t="s">
        <v>2417</v>
      </c>
      <c r="E180" s="822" t="s">
        <v>5465</v>
      </c>
      <c r="F180" s="822" t="s">
        <v>5494</v>
      </c>
      <c r="G180" s="822" t="s">
        <v>5495</v>
      </c>
      <c r="H180" s="831">
        <v>1</v>
      </c>
      <c r="I180" s="831">
        <v>32</v>
      </c>
      <c r="J180" s="822"/>
      <c r="K180" s="822">
        <v>32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5463</v>
      </c>
      <c r="B181" s="822" t="s">
        <v>5526</v>
      </c>
      <c r="C181" s="822" t="s">
        <v>613</v>
      </c>
      <c r="D181" s="822" t="s">
        <v>2417</v>
      </c>
      <c r="E181" s="822" t="s">
        <v>5465</v>
      </c>
      <c r="F181" s="822" t="s">
        <v>5533</v>
      </c>
      <c r="G181" s="822" t="s">
        <v>5534</v>
      </c>
      <c r="H181" s="831"/>
      <c r="I181" s="831"/>
      <c r="J181" s="822"/>
      <c r="K181" s="822"/>
      <c r="L181" s="831">
        <v>1</v>
      </c>
      <c r="M181" s="831">
        <v>135</v>
      </c>
      <c r="N181" s="822">
        <v>1</v>
      </c>
      <c r="O181" s="822">
        <v>135</v>
      </c>
      <c r="P181" s="831"/>
      <c r="Q181" s="831"/>
      <c r="R181" s="827"/>
      <c r="S181" s="832"/>
    </row>
    <row r="182" spans="1:19" ht="14.45" customHeight="1" x14ac:dyDescent="0.2">
      <c r="A182" s="821" t="s">
        <v>5463</v>
      </c>
      <c r="B182" s="822" t="s">
        <v>5526</v>
      </c>
      <c r="C182" s="822" t="s">
        <v>613</v>
      </c>
      <c r="D182" s="822" t="s">
        <v>2417</v>
      </c>
      <c r="E182" s="822" t="s">
        <v>5465</v>
      </c>
      <c r="F182" s="822" t="s">
        <v>5535</v>
      </c>
      <c r="G182" s="822" t="s">
        <v>5536</v>
      </c>
      <c r="H182" s="831"/>
      <c r="I182" s="831"/>
      <c r="J182" s="822"/>
      <c r="K182" s="822"/>
      <c r="L182" s="831">
        <v>1</v>
      </c>
      <c r="M182" s="831">
        <v>448</v>
      </c>
      <c r="N182" s="822">
        <v>1</v>
      </c>
      <c r="O182" s="822">
        <v>448</v>
      </c>
      <c r="P182" s="831"/>
      <c r="Q182" s="831"/>
      <c r="R182" s="827"/>
      <c r="S182" s="832"/>
    </row>
    <row r="183" spans="1:19" ht="14.45" customHeight="1" x14ac:dyDescent="0.2">
      <c r="A183" s="821" t="s">
        <v>5463</v>
      </c>
      <c r="B183" s="822" t="s">
        <v>5526</v>
      </c>
      <c r="C183" s="822" t="s">
        <v>613</v>
      </c>
      <c r="D183" s="822" t="s">
        <v>2417</v>
      </c>
      <c r="E183" s="822" t="s">
        <v>5465</v>
      </c>
      <c r="F183" s="822" t="s">
        <v>5545</v>
      </c>
      <c r="G183" s="822" t="s">
        <v>5546</v>
      </c>
      <c r="H183" s="831">
        <v>1</v>
      </c>
      <c r="I183" s="831">
        <v>252</v>
      </c>
      <c r="J183" s="822"/>
      <c r="K183" s="822">
        <v>252</v>
      </c>
      <c r="L183" s="831">
        <v>0</v>
      </c>
      <c r="M183" s="831">
        <v>0</v>
      </c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5463</v>
      </c>
      <c r="B184" s="822" t="s">
        <v>5526</v>
      </c>
      <c r="C184" s="822" t="s">
        <v>613</v>
      </c>
      <c r="D184" s="822" t="s">
        <v>2418</v>
      </c>
      <c r="E184" s="822" t="s">
        <v>5465</v>
      </c>
      <c r="F184" s="822" t="s">
        <v>5472</v>
      </c>
      <c r="G184" s="822" t="s">
        <v>5473</v>
      </c>
      <c r="H184" s="831"/>
      <c r="I184" s="831"/>
      <c r="J184" s="822"/>
      <c r="K184" s="822"/>
      <c r="L184" s="831">
        <v>5</v>
      </c>
      <c r="M184" s="831">
        <v>710</v>
      </c>
      <c r="N184" s="822">
        <v>1</v>
      </c>
      <c r="O184" s="822">
        <v>142</v>
      </c>
      <c r="P184" s="831"/>
      <c r="Q184" s="831"/>
      <c r="R184" s="827"/>
      <c r="S184" s="832"/>
    </row>
    <row r="185" spans="1:19" ht="14.45" customHeight="1" x14ac:dyDescent="0.2">
      <c r="A185" s="821" t="s">
        <v>5463</v>
      </c>
      <c r="B185" s="822" t="s">
        <v>5526</v>
      </c>
      <c r="C185" s="822" t="s">
        <v>613</v>
      </c>
      <c r="D185" s="822" t="s">
        <v>2418</v>
      </c>
      <c r="E185" s="822" t="s">
        <v>5465</v>
      </c>
      <c r="F185" s="822" t="s">
        <v>5529</v>
      </c>
      <c r="G185" s="822" t="s">
        <v>5530</v>
      </c>
      <c r="H185" s="831"/>
      <c r="I185" s="831"/>
      <c r="J185" s="822"/>
      <c r="K185" s="822"/>
      <c r="L185" s="831">
        <v>1</v>
      </c>
      <c r="M185" s="831">
        <v>126</v>
      </c>
      <c r="N185" s="822">
        <v>1</v>
      </c>
      <c r="O185" s="822">
        <v>126</v>
      </c>
      <c r="P185" s="831"/>
      <c r="Q185" s="831"/>
      <c r="R185" s="827"/>
      <c r="S185" s="832"/>
    </row>
    <row r="186" spans="1:19" ht="14.45" customHeight="1" x14ac:dyDescent="0.2">
      <c r="A186" s="821" t="s">
        <v>5463</v>
      </c>
      <c r="B186" s="822" t="s">
        <v>5526</v>
      </c>
      <c r="C186" s="822" t="s">
        <v>613</v>
      </c>
      <c r="D186" s="822" t="s">
        <v>2418</v>
      </c>
      <c r="E186" s="822" t="s">
        <v>5465</v>
      </c>
      <c r="F186" s="822" t="s">
        <v>5488</v>
      </c>
      <c r="G186" s="822" t="s">
        <v>5489</v>
      </c>
      <c r="H186" s="831"/>
      <c r="I186" s="831"/>
      <c r="J186" s="822"/>
      <c r="K186" s="822"/>
      <c r="L186" s="831">
        <v>1</v>
      </c>
      <c r="M186" s="831">
        <v>33.33</v>
      </c>
      <c r="N186" s="822">
        <v>1</v>
      </c>
      <c r="O186" s="822">
        <v>33.33</v>
      </c>
      <c r="P186" s="831"/>
      <c r="Q186" s="831"/>
      <c r="R186" s="827"/>
      <c r="S186" s="832"/>
    </row>
    <row r="187" spans="1:19" ht="14.45" customHeight="1" x14ac:dyDescent="0.2">
      <c r="A187" s="821" t="s">
        <v>5463</v>
      </c>
      <c r="B187" s="822" t="s">
        <v>5526</v>
      </c>
      <c r="C187" s="822" t="s">
        <v>613</v>
      </c>
      <c r="D187" s="822" t="s">
        <v>2423</v>
      </c>
      <c r="E187" s="822" t="s">
        <v>5465</v>
      </c>
      <c r="F187" s="822" t="s">
        <v>5527</v>
      </c>
      <c r="G187" s="822" t="s">
        <v>5528</v>
      </c>
      <c r="H187" s="831"/>
      <c r="I187" s="831"/>
      <c r="J187" s="822"/>
      <c r="K187" s="822"/>
      <c r="L187" s="831">
        <v>1</v>
      </c>
      <c r="M187" s="831">
        <v>84</v>
      </c>
      <c r="N187" s="822">
        <v>1</v>
      </c>
      <c r="O187" s="822">
        <v>84</v>
      </c>
      <c r="P187" s="831">
        <v>3</v>
      </c>
      <c r="Q187" s="831">
        <v>255</v>
      </c>
      <c r="R187" s="827">
        <v>3.0357142857142856</v>
      </c>
      <c r="S187" s="832">
        <v>85</v>
      </c>
    </row>
    <row r="188" spans="1:19" ht="14.45" customHeight="1" x14ac:dyDescent="0.2">
      <c r="A188" s="821" t="s">
        <v>5463</v>
      </c>
      <c r="B188" s="822" t="s">
        <v>5526</v>
      </c>
      <c r="C188" s="822" t="s">
        <v>613</v>
      </c>
      <c r="D188" s="822" t="s">
        <v>2423</v>
      </c>
      <c r="E188" s="822" t="s">
        <v>5465</v>
      </c>
      <c r="F188" s="822" t="s">
        <v>5529</v>
      </c>
      <c r="G188" s="822" t="s">
        <v>5530</v>
      </c>
      <c r="H188" s="831"/>
      <c r="I188" s="831"/>
      <c r="J188" s="822"/>
      <c r="K188" s="822"/>
      <c r="L188" s="831">
        <v>1</v>
      </c>
      <c r="M188" s="831">
        <v>126</v>
      </c>
      <c r="N188" s="822">
        <v>1</v>
      </c>
      <c r="O188" s="822">
        <v>126</v>
      </c>
      <c r="P188" s="831">
        <v>4</v>
      </c>
      <c r="Q188" s="831">
        <v>508</v>
      </c>
      <c r="R188" s="827">
        <v>4.0317460317460316</v>
      </c>
      <c r="S188" s="832">
        <v>127</v>
      </c>
    </row>
    <row r="189" spans="1:19" ht="14.45" customHeight="1" x14ac:dyDescent="0.2">
      <c r="A189" s="821" t="s">
        <v>5463</v>
      </c>
      <c r="B189" s="822" t="s">
        <v>5526</v>
      </c>
      <c r="C189" s="822" t="s">
        <v>613</v>
      </c>
      <c r="D189" s="822" t="s">
        <v>2423</v>
      </c>
      <c r="E189" s="822" t="s">
        <v>5465</v>
      </c>
      <c r="F189" s="822" t="s">
        <v>5488</v>
      </c>
      <c r="G189" s="822" t="s">
        <v>5489</v>
      </c>
      <c r="H189" s="831"/>
      <c r="I189" s="831"/>
      <c r="J189" s="822"/>
      <c r="K189" s="822"/>
      <c r="L189" s="831"/>
      <c r="M189" s="831"/>
      <c r="N189" s="822"/>
      <c r="O189" s="822"/>
      <c r="P189" s="831">
        <v>3</v>
      </c>
      <c r="Q189" s="831">
        <v>136.67000000000002</v>
      </c>
      <c r="R189" s="827"/>
      <c r="S189" s="832">
        <v>45.556666666666672</v>
      </c>
    </row>
    <row r="190" spans="1:19" ht="14.45" customHeight="1" x14ac:dyDescent="0.2">
      <c r="A190" s="821" t="s">
        <v>5463</v>
      </c>
      <c r="B190" s="822" t="s">
        <v>5547</v>
      </c>
      <c r="C190" s="822" t="s">
        <v>625</v>
      </c>
      <c r="D190" s="822" t="s">
        <v>5455</v>
      </c>
      <c r="E190" s="822" t="s">
        <v>5510</v>
      </c>
      <c r="F190" s="822" t="s">
        <v>5513</v>
      </c>
      <c r="G190" s="822" t="s">
        <v>5514</v>
      </c>
      <c r="H190" s="831"/>
      <c r="I190" s="831"/>
      <c r="J190" s="822"/>
      <c r="K190" s="822"/>
      <c r="L190" s="831">
        <v>2</v>
      </c>
      <c r="M190" s="831">
        <v>13354.96</v>
      </c>
      <c r="N190" s="822">
        <v>1</v>
      </c>
      <c r="O190" s="822">
        <v>6677.48</v>
      </c>
      <c r="P190" s="831"/>
      <c r="Q190" s="831"/>
      <c r="R190" s="827"/>
      <c r="S190" s="832"/>
    </row>
    <row r="191" spans="1:19" ht="14.45" customHeight="1" x14ac:dyDescent="0.2">
      <c r="A191" s="821" t="s">
        <v>5463</v>
      </c>
      <c r="B191" s="822" t="s">
        <v>5547</v>
      </c>
      <c r="C191" s="822" t="s">
        <v>625</v>
      </c>
      <c r="D191" s="822" t="s">
        <v>5455</v>
      </c>
      <c r="E191" s="822" t="s">
        <v>5510</v>
      </c>
      <c r="F191" s="822" t="s">
        <v>5515</v>
      </c>
      <c r="G191" s="822" t="s">
        <v>5514</v>
      </c>
      <c r="H191" s="831">
        <v>8</v>
      </c>
      <c r="I191" s="831">
        <v>44544</v>
      </c>
      <c r="J191" s="822">
        <v>0.88888888888888884</v>
      </c>
      <c r="K191" s="822">
        <v>5568</v>
      </c>
      <c r="L191" s="831">
        <v>9</v>
      </c>
      <c r="M191" s="831">
        <v>50112</v>
      </c>
      <c r="N191" s="822">
        <v>1</v>
      </c>
      <c r="O191" s="822">
        <v>5568</v>
      </c>
      <c r="P191" s="831"/>
      <c r="Q191" s="831"/>
      <c r="R191" s="827"/>
      <c r="S191" s="832"/>
    </row>
    <row r="192" spans="1:19" ht="14.45" customHeight="1" x14ac:dyDescent="0.2">
      <c r="A192" s="821" t="s">
        <v>5463</v>
      </c>
      <c r="B192" s="822" t="s">
        <v>5547</v>
      </c>
      <c r="C192" s="822" t="s">
        <v>625</v>
      </c>
      <c r="D192" s="822" t="s">
        <v>5455</v>
      </c>
      <c r="E192" s="822" t="s">
        <v>5510</v>
      </c>
      <c r="F192" s="822" t="s">
        <v>5548</v>
      </c>
      <c r="G192" s="822" t="s">
        <v>5517</v>
      </c>
      <c r="H192" s="831">
        <v>1</v>
      </c>
      <c r="I192" s="831">
        <v>4368.43</v>
      </c>
      <c r="J192" s="822"/>
      <c r="K192" s="822">
        <v>4368.43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5463</v>
      </c>
      <c r="B193" s="822" t="s">
        <v>5547</v>
      </c>
      <c r="C193" s="822" t="s">
        <v>625</v>
      </c>
      <c r="D193" s="822" t="s">
        <v>5455</v>
      </c>
      <c r="E193" s="822" t="s">
        <v>5510</v>
      </c>
      <c r="F193" s="822" t="s">
        <v>5516</v>
      </c>
      <c r="G193" s="822" t="s">
        <v>5517</v>
      </c>
      <c r="H193" s="831"/>
      <c r="I193" s="831"/>
      <c r="J193" s="822"/>
      <c r="K193" s="822"/>
      <c r="L193" s="831">
        <v>17</v>
      </c>
      <c r="M193" s="831">
        <v>42371.65</v>
      </c>
      <c r="N193" s="822">
        <v>1</v>
      </c>
      <c r="O193" s="822">
        <v>2492.4500000000003</v>
      </c>
      <c r="P193" s="831"/>
      <c r="Q193" s="831"/>
      <c r="R193" s="827"/>
      <c r="S193" s="832"/>
    </row>
    <row r="194" spans="1:19" ht="14.45" customHeight="1" x14ac:dyDescent="0.2">
      <c r="A194" s="821" t="s">
        <v>5463</v>
      </c>
      <c r="B194" s="822" t="s">
        <v>5547</v>
      </c>
      <c r="C194" s="822" t="s">
        <v>625</v>
      </c>
      <c r="D194" s="822" t="s">
        <v>5455</v>
      </c>
      <c r="E194" s="822" t="s">
        <v>5510</v>
      </c>
      <c r="F194" s="822" t="s">
        <v>5518</v>
      </c>
      <c r="G194" s="822" t="s">
        <v>5519</v>
      </c>
      <c r="H194" s="831"/>
      <c r="I194" s="831"/>
      <c r="J194" s="822"/>
      <c r="K194" s="822"/>
      <c r="L194" s="831">
        <v>2</v>
      </c>
      <c r="M194" s="831">
        <v>6124</v>
      </c>
      <c r="N194" s="822">
        <v>1</v>
      </c>
      <c r="O194" s="822">
        <v>3062</v>
      </c>
      <c r="P194" s="831"/>
      <c r="Q194" s="831"/>
      <c r="R194" s="827"/>
      <c r="S194" s="832"/>
    </row>
    <row r="195" spans="1:19" ht="14.45" customHeight="1" x14ac:dyDescent="0.2">
      <c r="A195" s="821" t="s">
        <v>5463</v>
      </c>
      <c r="B195" s="822" t="s">
        <v>5547</v>
      </c>
      <c r="C195" s="822" t="s">
        <v>625</v>
      </c>
      <c r="D195" s="822" t="s">
        <v>5455</v>
      </c>
      <c r="E195" s="822" t="s">
        <v>5465</v>
      </c>
      <c r="F195" s="822" t="s">
        <v>5549</v>
      </c>
      <c r="G195" s="822" t="s">
        <v>5550</v>
      </c>
      <c r="H195" s="831">
        <v>14</v>
      </c>
      <c r="I195" s="831">
        <v>8120</v>
      </c>
      <c r="J195" s="822">
        <v>0.44775296388199615</v>
      </c>
      <c r="K195" s="822">
        <v>580</v>
      </c>
      <c r="L195" s="831">
        <v>31</v>
      </c>
      <c r="M195" s="831">
        <v>18135</v>
      </c>
      <c r="N195" s="822">
        <v>1</v>
      </c>
      <c r="O195" s="822">
        <v>585</v>
      </c>
      <c r="P195" s="831"/>
      <c r="Q195" s="831"/>
      <c r="R195" s="827"/>
      <c r="S195" s="832"/>
    </row>
    <row r="196" spans="1:19" ht="14.45" customHeight="1" x14ac:dyDescent="0.2">
      <c r="A196" s="821" t="s">
        <v>5463</v>
      </c>
      <c r="B196" s="822" t="s">
        <v>5547</v>
      </c>
      <c r="C196" s="822" t="s">
        <v>625</v>
      </c>
      <c r="D196" s="822" t="s">
        <v>5460</v>
      </c>
      <c r="E196" s="822" t="s">
        <v>5465</v>
      </c>
      <c r="F196" s="822" t="s">
        <v>5549</v>
      </c>
      <c r="G196" s="822" t="s">
        <v>5550</v>
      </c>
      <c r="H196" s="831"/>
      <c r="I196" s="831"/>
      <c r="J196" s="822"/>
      <c r="K196" s="822"/>
      <c r="L196" s="831">
        <v>5</v>
      </c>
      <c r="M196" s="831">
        <v>2925</v>
      </c>
      <c r="N196" s="822">
        <v>1</v>
      </c>
      <c r="O196" s="822">
        <v>585</v>
      </c>
      <c r="P196" s="831"/>
      <c r="Q196" s="831"/>
      <c r="R196" s="827"/>
      <c r="S196" s="832"/>
    </row>
    <row r="197" spans="1:19" ht="14.45" customHeight="1" x14ac:dyDescent="0.2">
      <c r="A197" s="821" t="s">
        <v>5463</v>
      </c>
      <c r="B197" s="822" t="s">
        <v>5547</v>
      </c>
      <c r="C197" s="822" t="s">
        <v>625</v>
      </c>
      <c r="D197" s="822" t="s">
        <v>2433</v>
      </c>
      <c r="E197" s="822" t="s">
        <v>5510</v>
      </c>
      <c r="F197" s="822" t="s">
        <v>5511</v>
      </c>
      <c r="G197" s="822" t="s">
        <v>5512</v>
      </c>
      <c r="H197" s="831"/>
      <c r="I197" s="831"/>
      <c r="J197" s="822"/>
      <c r="K197" s="822"/>
      <c r="L197" s="831">
        <v>1</v>
      </c>
      <c r="M197" s="831">
        <v>4856.3599999999997</v>
      </c>
      <c r="N197" s="822">
        <v>1</v>
      </c>
      <c r="O197" s="822">
        <v>4856.3599999999997</v>
      </c>
      <c r="P197" s="831"/>
      <c r="Q197" s="831"/>
      <c r="R197" s="827"/>
      <c r="S197" s="832"/>
    </row>
    <row r="198" spans="1:19" ht="14.45" customHeight="1" x14ac:dyDescent="0.2">
      <c r="A198" s="821" t="s">
        <v>5463</v>
      </c>
      <c r="B198" s="822" t="s">
        <v>5547</v>
      </c>
      <c r="C198" s="822" t="s">
        <v>625</v>
      </c>
      <c r="D198" s="822" t="s">
        <v>2433</v>
      </c>
      <c r="E198" s="822" t="s">
        <v>5510</v>
      </c>
      <c r="F198" s="822" t="s">
        <v>5515</v>
      </c>
      <c r="G198" s="822" t="s">
        <v>5514</v>
      </c>
      <c r="H198" s="831"/>
      <c r="I198" s="831"/>
      <c r="J198" s="822"/>
      <c r="K198" s="822"/>
      <c r="L198" s="831">
        <v>4</v>
      </c>
      <c r="M198" s="831">
        <v>22272</v>
      </c>
      <c r="N198" s="822">
        <v>1</v>
      </c>
      <c r="O198" s="822">
        <v>5568</v>
      </c>
      <c r="P198" s="831"/>
      <c r="Q198" s="831"/>
      <c r="R198" s="827"/>
      <c r="S198" s="832"/>
    </row>
    <row r="199" spans="1:19" ht="14.45" customHeight="1" thickBot="1" x14ac:dyDescent="0.25">
      <c r="A199" s="813" t="s">
        <v>5463</v>
      </c>
      <c r="B199" s="814" t="s">
        <v>5547</v>
      </c>
      <c r="C199" s="814" t="s">
        <v>625</v>
      </c>
      <c r="D199" s="814" t="s">
        <v>2433</v>
      </c>
      <c r="E199" s="814" t="s">
        <v>5465</v>
      </c>
      <c r="F199" s="814" t="s">
        <v>5549</v>
      </c>
      <c r="G199" s="814" t="s">
        <v>5550</v>
      </c>
      <c r="H199" s="833">
        <v>1</v>
      </c>
      <c r="I199" s="833">
        <v>580</v>
      </c>
      <c r="J199" s="814">
        <v>0.19829059829059828</v>
      </c>
      <c r="K199" s="814">
        <v>580</v>
      </c>
      <c r="L199" s="833">
        <v>5</v>
      </c>
      <c r="M199" s="833">
        <v>2925</v>
      </c>
      <c r="N199" s="814">
        <v>1</v>
      </c>
      <c r="O199" s="814">
        <v>585</v>
      </c>
      <c r="P199" s="833"/>
      <c r="Q199" s="833"/>
      <c r="R199" s="819"/>
      <c r="S199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B04A40C-33E3-45D2-B862-0D5709295D3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90220158</v>
      </c>
      <c r="C3" s="344">
        <f t="shared" ref="C3:R3" si="0">SUBTOTAL(9,C6:C1048576)</f>
        <v>8.8888595162006805</v>
      </c>
      <c r="D3" s="344">
        <f t="shared" si="0"/>
        <v>91252250</v>
      </c>
      <c r="E3" s="344">
        <f t="shared" si="0"/>
        <v>22</v>
      </c>
      <c r="F3" s="344">
        <f t="shared" si="0"/>
        <v>83217262.890000001</v>
      </c>
      <c r="G3" s="347">
        <f>IF(D3&lt;&gt;0,F3/D3,"")</f>
        <v>0.91194751789681894</v>
      </c>
      <c r="H3" s="343">
        <f t="shared" si="0"/>
        <v>37640507.129999988</v>
      </c>
      <c r="I3" s="344">
        <f t="shared" si="0"/>
        <v>15.452944096048027</v>
      </c>
      <c r="J3" s="344">
        <f t="shared" si="0"/>
        <v>39755938.939999931</v>
      </c>
      <c r="K3" s="344">
        <f t="shared" si="0"/>
        <v>19</v>
      </c>
      <c r="L3" s="344">
        <f t="shared" si="0"/>
        <v>36231394.329999901</v>
      </c>
      <c r="M3" s="345">
        <f>IF(J3&lt;&gt;0,L3/J3,"")</f>
        <v>0.91134545670473766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5553</v>
      </c>
      <c r="B6" s="863">
        <v>38432</v>
      </c>
      <c r="C6" s="807">
        <v>1.3399344536643192</v>
      </c>
      <c r="D6" s="863">
        <v>28682</v>
      </c>
      <c r="E6" s="807">
        <v>1</v>
      </c>
      <c r="F6" s="863">
        <v>30067.56</v>
      </c>
      <c r="G6" s="812">
        <v>1.0483076493968344</v>
      </c>
      <c r="H6" s="863">
        <v>30561.96</v>
      </c>
      <c r="I6" s="807">
        <v>0.95380401707998652</v>
      </c>
      <c r="J6" s="863">
        <v>32042.179999999997</v>
      </c>
      <c r="K6" s="807">
        <v>1</v>
      </c>
      <c r="L6" s="863">
        <v>24527.710000000003</v>
      </c>
      <c r="M6" s="812">
        <v>0.76548193662228992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5554</v>
      </c>
      <c r="B7" s="865">
        <v>9747</v>
      </c>
      <c r="C7" s="822">
        <v>0.15015250947407338</v>
      </c>
      <c r="D7" s="865">
        <v>64914</v>
      </c>
      <c r="E7" s="822">
        <v>1</v>
      </c>
      <c r="F7" s="865">
        <v>56476</v>
      </c>
      <c r="G7" s="827">
        <v>0.87001263209785251</v>
      </c>
      <c r="H7" s="865">
        <v>44527.060000000005</v>
      </c>
      <c r="I7" s="822">
        <v>0.51178328655756644</v>
      </c>
      <c r="J7" s="865">
        <v>87003.74</v>
      </c>
      <c r="K7" s="822">
        <v>1</v>
      </c>
      <c r="L7" s="865">
        <v>92115.139999999985</v>
      </c>
      <c r="M7" s="827">
        <v>1.0587491985976691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5555</v>
      </c>
      <c r="B8" s="865">
        <v>5024</v>
      </c>
      <c r="C8" s="822">
        <v>0.3837457989611977</v>
      </c>
      <c r="D8" s="865">
        <v>13092</v>
      </c>
      <c r="E8" s="822">
        <v>1</v>
      </c>
      <c r="F8" s="865">
        <v>12136</v>
      </c>
      <c r="G8" s="827">
        <v>0.92697830736327524</v>
      </c>
      <c r="H8" s="865">
        <v>17723.39</v>
      </c>
      <c r="I8" s="822">
        <v>1.7602076488838923</v>
      </c>
      <c r="J8" s="865">
        <v>10068.92</v>
      </c>
      <c r="K8" s="822">
        <v>1</v>
      </c>
      <c r="L8" s="865">
        <v>10026.959999999999</v>
      </c>
      <c r="M8" s="827">
        <v>0.9958327208876423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5556</v>
      </c>
      <c r="B9" s="865">
        <v>27666</v>
      </c>
      <c r="C9" s="822">
        <v>0.29827606654232208</v>
      </c>
      <c r="D9" s="865">
        <v>92753</v>
      </c>
      <c r="E9" s="822">
        <v>1</v>
      </c>
      <c r="F9" s="865">
        <v>63266</v>
      </c>
      <c r="G9" s="827">
        <v>0.68209114529988246</v>
      </c>
      <c r="H9" s="865">
        <v>193431.50999999998</v>
      </c>
      <c r="I9" s="822">
        <v>0.83491174577375349</v>
      </c>
      <c r="J9" s="865">
        <v>231678.99</v>
      </c>
      <c r="K9" s="822">
        <v>1</v>
      </c>
      <c r="L9" s="865">
        <v>166596.99</v>
      </c>
      <c r="M9" s="827">
        <v>0.71908544663458696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5557</v>
      </c>
      <c r="B10" s="865">
        <v>1160</v>
      </c>
      <c r="C10" s="822">
        <v>0.18383518225039619</v>
      </c>
      <c r="D10" s="865">
        <v>6310</v>
      </c>
      <c r="E10" s="822">
        <v>1</v>
      </c>
      <c r="F10" s="865">
        <v>8134</v>
      </c>
      <c r="G10" s="827">
        <v>1.2890649762282091</v>
      </c>
      <c r="H10" s="865"/>
      <c r="I10" s="822"/>
      <c r="J10" s="865">
        <v>6751.35</v>
      </c>
      <c r="K10" s="822">
        <v>1</v>
      </c>
      <c r="L10" s="865">
        <v>13256.949999999999</v>
      </c>
      <c r="M10" s="827">
        <v>1.9635998726180688</v>
      </c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5558</v>
      </c>
      <c r="B11" s="865">
        <v>379</v>
      </c>
      <c r="C11" s="822">
        <v>5.8532818532818533E-2</v>
      </c>
      <c r="D11" s="865">
        <v>6475</v>
      </c>
      <c r="E11" s="822">
        <v>1</v>
      </c>
      <c r="F11" s="865">
        <v>25960</v>
      </c>
      <c r="G11" s="827">
        <v>4.0092664092664094</v>
      </c>
      <c r="H11" s="865"/>
      <c r="I11" s="822"/>
      <c r="J11" s="865">
        <v>27564.79</v>
      </c>
      <c r="K11" s="822">
        <v>1</v>
      </c>
      <c r="L11" s="865">
        <v>62762.46</v>
      </c>
      <c r="M11" s="827">
        <v>2.2769068801177155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5559</v>
      </c>
      <c r="B12" s="865">
        <v>39814</v>
      </c>
      <c r="C12" s="822">
        <v>1.0580106826818314</v>
      </c>
      <c r="D12" s="865">
        <v>37631</v>
      </c>
      <c r="E12" s="822">
        <v>1</v>
      </c>
      <c r="F12" s="865">
        <v>48608</v>
      </c>
      <c r="G12" s="827">
        <v>1.2917009912040605</v>
      </c>
      <c r="H12" s="865">
        <v>13354.96</v>
      </c>
      <c r="I12" s="822">
        <v>0.16090495482719924</v>
      </c>
      <c r="J12" s="865">
        <v>82999.06</v>
      </c>
      <c r="K12" s="822">
        <v>1</v>
      </c>
      <c r="L12" s="865">
        <v>72400.63</v>
      </c>
      <c r="M12" s="827">
        <v>0.87230662612323573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5560</v>
      </c>
      <c r="B13" s="865">
        <v>1982</v>
      </c>
      <c r="C13" s="822">
        <v>0.48118475358096624</v>
      </c>
      <c r="D13" s="865">
        <v>4119</v>
      </c>
      <c r="E13" s="822">
        <v>1</v>
      </c>
      <c r="F13" s="865">
        <v>7080</v>
      </c>
      <c r="G13" s="827">
        <v>1.7188638018936635</v>
      </c>
      <c r="H13" s="865"/>
      <c r="I13" s="822"/>
      <c r="J13" s="865">
        <v>2492.4499999999998</v>
      </c>
      <c r="K13" s="822">
        <v>1</v>
      </c>
      <c r="L13" s="865">
        <v>14695.859999999999</v>
      </c>
      <c r="M13" s="827">
        <v>5.8961503741298724</v>
      </c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5561</v>
      </c>
      <c r="B14" s="865"/>
      <c r="C14" s="822"/>
      <c r="D14" s="865">
        <v>7166</v>
      </c>
      <c r="E14" s="822">
        <v>1</v>
      </c>
      <c r="F14" s="865">
        <v>9440</v>
      </c>
      <c r="G14" s="827">
        <v>1.3173318448227742</v>
      </c>
      <c r="H14" s="865"/>
      <c r="I14" s="822"/>
      <c r="J14" s="865">
        <v>4500.8999999999996</v>
      </c>
      <c r="K14" s="822">
        <v>1</v>
      </c>
      <c r="L14" s="865">
        <v>29849.8</v>
      </c>
      <c r="M14" s="827">
        <v>6.6319624963896118</v>
      </c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5562</v>
      </c>
      <c r="B15" s="865"/>
      <c r="C15" s="822"/>
      <c r="D15" s="865">
        <v>24137</v>
      </c>
      <c r="E15" s="822">
        <v>1</v>
      </c>
      <c r="F15" s="865">
        <v>43660</v>
      </c>
      <c r="G15" s="827">
        <v>1.8088411981605004</v>
      </c>
      <c r="H15" s="865"/>
      <c r="I15" s="822"/>
      <c r="J15" s="865">
        <v>21912.43</v>
      </c>
      <c r="K15" s="822">
        <v>1</v>
      </c>
      <c r="L15" s="865">
        <v>74997.84</v>
      </c>
      <c r="M15" s="827">
        <v>3.4226162958649495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5563</v>
      </c>
      <c r="B16" s="865"/>
      <c r="C16" s="822"/>
      <c r="D16" s="865">
        <v>1304</v>
      </c>
      <c r="E16" s="822">
        <v>1</v>
      </c>
      <c r="F16" s="865">
        <v>7080</v>
      </c>
      <c r="G16" s="827">
        <v>5.4294478527607364</v>
      </c>
      <c r="H16" s="865"/>
      <c r="I16" s="822"/>
      <c r="J16" s="865">
        <v>5526.06</v>
      </c>
      <c r="K16" s="822">
        <v>1</v>
      </c>
      <c r="L16" s="865">
        <v>24868.98</v>
      </c>
      <c r="M16" s="827">
        <v>4.5003094428942134</v>
      </c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5564</v>
      </c>
      <c r="B17" s="865">
        <v>580</v>
      </c>
      <c r="C17" s="822">
        <v>7.5787272964850383E-2</v>
      </c>
      <c r="D17" s="865">
        <v>7653</v>
      </c>
      <c r="E17" s="822">
        <v>1</v>
      </c>
      <c r="F17" s="865">
        <v>12980</v>
      </c>
      <c r="G17" s="827">
        <v>1.6960669018685484</v>
      </c>
      <c r="H17" s="865">
        <v>2492.4499999999998</v>
      </c>
      <c r="I17" s="822">
        <v>0.10665807964533604</v>
      </c>
      <c r="J17" s="865">
        <v>23368.600000000002</v>
      </c>
      <c r="K17" s="822">
        <v>1</v>
      </c>
      <c r="L17" s="865">
        <v>26276.400000000001</v>
      </c>
      <c r="M17" s="827">
        <v>1.124431930025761</v>
      </c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5565</v>
      </c>
      <c r="B18" s="865">
        <v>5116</v>
      </c>
      <c r="C18" s="822">
        <v>0.1945543048372376</v>
      </c>
      <c r="D18" s="865">
        <v>26296</v>
      </c>
      <c r="E18" s="822">
        <v>1</v>
      </c>
      <c r="F18" s="865">
        <v>47200</v>
      </c>
      <c r="G18" s="827">
        <v>1.7949498022512931</v>
      </c>
      <c r="H18" s="865">
        <v>17813.48</v>
      </c>
      <c r="I18" s="822">
        <v>0.31204747940818911</v>
      </c>
      <c r="J18" s="865">
        <v>57085.799999999996</v>
      </c>
      <c r="K18" s="822">
        <v>1</v>
      </c>
      <c r="L18" s="865">
        <v>122282.93999999999</v>
      </c>
      <c r="M18" s="827">
        <v>2.1420903271917009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5566</v>
      </c>
      <c r="B19" s="865">
        <v>7062</v>
      </c>
      <c r="C19" s="822">
        <v>0.78764220388132944</v>
      </c>
      <c r="D19" s="865">
        <v>8966</v>
      </c>
      <c r="E19" s="822">
        <v>1</v>
      </c>
      <c r="F19" s="865">
        <v>12955</v>
      </c>
      <c r="G19" s="827">
        <v>1.4449029667633282</v>
      </c>
      <c r="H19" s="865"/>
      <c r="I19" s="822"/>
      <c r="J19" s="865"/>
      <c r="K19" s="822"/>
      <c r="L19" s="865">
        <v>11284.4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5567</v>
      </c>
      <c r="B20" s="865">
        <v>580</v>
      </c>
      <c r="C20" s="822"/>
      <c r="D20" s="865"/>
      <c r="E20" s="822"/>
      <c r="F20" s="865">
        <v>4720</v>
      </c>
      <c r="G20" s="827"/>
      <c r="H20" s="865">
        <v>6677.48</v>
      </c>
      <c r="I20" s="822"/>
      <c r="J20" s="865"/>
      <c r="K20" s="822"/>
      <c r="L20" s="865">
        <v>9371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5568</v>
      </c>
      <c r="B21" s="865">
        <v>7680</v>
      </c>
      <c r="C21" s="822">
        <v>0.11257695690413369</v>
      </c>
      <c r="D21" s="865">
        <v>68220</v>
      </c>
      <c r="E21" s="822">
        <v>1</v>
      </c>
      <c r="F21" s="865">
        <v>107380</v>
      </c>
      <c r="G21" s="827">
        <v>1.5740252125476399</v>
      </c>
      <c r="H21" s="865">
        <v>63376.869999999995</v>
      </c>
      <c r="I21" s="822">
        <v>0.24954971141485649</v>
      </c>
      <c r="J21" s="865">
        <v>253964.90999999997</v>
      </c>
      <c r="K21" s="822">
        <v>1</v>
      </c>
      <c r="L21" s="865">
        <v>435254.94999999995</v>
      </c>
      <c r="M21" s="827">
        <v>1.7138389315279816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5569</v>
      </c>
      <c r="B22" s="865">
        <v>9280</v>
      </c>
      <c r="C22" s="822">
        <v>0.39455782312925169</v>
      </c>
      <c r="D22" s="865">
        <v>23520</v>
      </c>
      <c r="E22" s="822">
        <v>1</v>
      </c>
      <c r="F22" s="865">
        <v>29500</v>
      </c>
      <c r="G22" s="827">
        <v>1.254251700680272</v>
      </c>
      <c r="H22" s="865">
        <v>87880.599999999991</v>
      </c>
      <c r="I22" s="822">
        <v>0.86448570780169409</v>
      </c>
      <c r="J22" s="865">
        <v>101656.51</v>
      </c>
      <c r="K22" s="822">
        <v>1</v>
      </c>
      <c r="L22" s="865">
        <v>77012.31</v>
      </c>
      <c r="M22" s="827">
        <v>0.75757381401348522</v>
      </c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5570</v>
      </c>
      <c r="B23" s="865"/>
      <c r="C23" s="822"/>
      <c r="D23" s="865">
        <v>4210</v>
      </c>
      <c r="E23" s="822">
        <v>1</v>
      </c>
      <c r="F23" s="865">
        <v>2360</v>
      </c>
      <c r="G23" s="827">
        <v>0.56057007125890734</v>
      </c>
      <c r="H23" s="865"/>
      <c r="I23" s="822"/>
      <c r="J23" s="865"/>
      <c r="K23" s="822"/>
      <c r="L23" s="865">
        <v>3927.6400000000003</v>
      </c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5571</v>
      </c>
      <c r="B24" s="865">
        <v>14301</v>
      </c>
      <c r="C24" s="822">
        <v>0.81007137192704204</v>
      </c>
      <c r="D24" s="865">
        <v>17654</v>
      </c>
      <c r="E24" s="822">
        <v>1</v>
      </c>
      <c r="F24" s="865">
        <v>31860</v>
      </c>
      <c r="G24" s="827">
        <v>1.8046901552056192</v>
      </c>
      <c r="H24" s="865"/>
      <c r="I24" s="822"/>
      <c r="J24" s="865">
        <v>22988.53</v>
      </c>
      <c r="K24" s="822">
        <v>1</v>
      </c>
      <c r="L24" s="865">
        <v>28385.61</v>
      </c>
      <c r="M24" s="827">
        <v>1.2347727323147675</v>
      </c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5572</v>
      </c>
      <c r="B25" s="865">
        <v>4770</v>
      </c>
      <c r="C25" s="822">
        <v>1.131135878586673</v>
      </c>
      <c r="D25" s="865">
        <v>4217</v>
      </c>
      <c r="E25" s="822">
        <v>1</v>
      </c>
      <c r="F25" s="865">
        <v>4720</v>
      </c>
      <c r="G25" s="827">
        <v>1.1192791083708797</v>
      </c>
      <c r="H25" s="865">
        <v>18922.96</v>
      </c>
      <c r="I25" s="822">
        <v>8.4084853763230623</v>
      </c>
      <c r="J25" s="865">
        <v>2250.46</v>
      </c>
      <c r="K25" s="822">
        <v>1</v>
      </c>
      <c r="L25" s="865">
        <v>12673.66</v>
      </c>
      <c r="M25" s="827">
        <v>5.6315864312185067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5573</v>
      </c>
      <c r="B26" s="865"/>
      <c r="C26" s="822"/>
      <c r="D26" s="865">
        <v>32545</v>
      </c>
      <c r="E26" s="822">
        <v>1</v>
      </c>
      <c r="F26" s="865">
        <v>37596</v>
      </c>
      <c r="G26" s="827">
        <v>1.155200491626978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2401</v>
      </c>
      <c r="B27" s="865">
        <v>90040375</v>
      </c>
      <c r="C27" s="822">
        <v>0.99209114710204371</v>
      </c>
      <c r="D27" s="865">
        <v>90758168</v>
      </c>
      <c r="E27" s="822">
        <v>1</v>
      </c>
      <c r="F27" s="865">
        <v>82582552.329999998</v>
      </c>
      <c r="G27" s="827">
        <v>0.90991867894468736</v>
      </c>
      <c r="H27" s="865">
        <v>37131602.409999989</v>
      </c>
      <c r="I27" s="822">
        <v>0.95834657709168447</v>
      </c>
      <c r="J27" s="865">
        <v>38745484.459999934</v>
      </c>
      <c r="K27" s="822">
        <v>1</v>
      </c>
      <c r="L27" s="865">
        <v>34858674.699999906</v>
      </c>
      <c r="M27" s="827">
        <v>0.89968354211668999</v>
      </c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5574</v>
      </c>
      <c r="B28" s="867">
        <v>6210</v>
      </c>
      <c r="C28" s="814">
        <v>0.43677029118019411</v>
      </c>
      <c r="D28" s="867">
        <v>14218</v>
      </c>
      <c r="E28" s="814">
        <v>1</v>
      </c>
      <c r="F28" s="867">
        <v>31532</v>
      </c>
      <c r="G28" s="819">
        <v>2.2177521451680966</v>
      </c>
      <c r="H28" s="867">
        <v>12142</v>
      </c>
      <c r="I28" s="814">
        <v>0.33175951124080566</v>
      </c>
      <c r="J28" s="867">
        <v>36598.800000000003</v>
      </c>
      <c r="K28" s="814">
        <v>1</v>
      </c>
      <c r="L28" s="867">
        <v>60151.4</v>
      </c>
      <c r="M28" s="819">
        <v>1.6435347607025366</v>
      </c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2C271AF-2331-412D-9478-FC31AC9E527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6433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51104.15</v>
      </c>
      <c r="G3" s="208">
        <f t="shared" si="0"/>
        <v>127860665.13000005</v>
      </c>
      <c r="H3" s="208"/>
      <c r="I3" s="208"/>
      <c r="J3" s="208">
        <f t="shared" si="0"/>
        <v>52155.8</v>
      </c>
      <c r="K3" s="208">
        <f t="shared" si="0"/>
        <v>131008188.94000003</v>
      </c>
      <c r="L3" s="208"/>
      <c r="M3" s="208"/>
      <c r="N3" s="208">
        <f t="shared" si="0"/>
        <v>50670.500000000007</v>
      </c>
      <c r="O3" s="208">
        <f t="shared" si="0"/>
        <v>119448657.22</v>
      </c>
      <c r="P3" s="79">
        <f>IF(K3=0,0,O3/K3)</f>
        <v>0.91176481551627175</v>
      </c>
      <c r="Q3" s="209">
        <f>IF(N3=0,0,O3/N3)</f>
        <v>2357.3609342714199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5575</v>
      </c>
      <c r="B6" s="807" t="s">
        <v>5464</v>
      </c>
      <c r="C6" s="807" t="s">
        <v>5510</v>
      </c>
      <c r="D6" s="807" t="s">
        <v>5576</v>
      </c>
      <c r="E6" s="807" t="s">
        <v>5577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8717.58</v>
      </c>
      <c r="P6" s="812"/>
      <c r="Q6" s="830">
        <v>4358.79</v>
      </c>
    </row>
    <row r="7" spans="1:17" ht="14.45" customHeight="1" x14ac:dyDescent="0.2">
      <c r="A7" s="821" t="s">
        <v>5575</v>
      </c>
      <c r="B7" s="822" t="s">
        <v>5464</v>
      </c>
      <c r="C7" s="822" t="s">
        <v>5510</v>
      </c>
      <c r="D7" s="822" t="s">
        <v>5515</v>
      </c>
      <c r="E7" s="822" t="s">
        <v>5514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5158.18</v>
      </c>
      <c r="P7" s="827"/>
      <c r="Q7" s="832">
        <v>5158.18</v>
      </c>
    </row>
    <row r="8" spans="1:17" ht="14.45" customHeight="1" x14ac:dyDescent="0.2">
      <c r="A8" s="821" t="s">
        <v>5575</v>
      </c>
      <c r="B8" s="822" t="s">
        <v>5464</v>
      </c>
      <c r="C8" s="822" t="s">
        <v>5510</v>
      </c>
      <c r="D8" s="822" t="s">
        <v>5516</v>
      </c>
      <c r="E8" s="822" t="s">
        <v>5517</v>
      </c>
      <c r="F8" s="831"/>
      <c r="G8" s="831"/>
      <c r="H8" s="831"/>
      <c r="I8" s="831"/>
      <c r="J8" s="831">
        <v>4</v>
      </c>
      <c r="K8" s="831">
        <v>9243.7999999999993</v>
      </c>
      <c r="L8" s="831">
        <v>1</v>
      </c>
      <c r="M8" s="831">
        <v>2310.9499999999998</v>
      </c>
      <c r="N8" s="831"/>
      <c r="O8" s="831"/>
      <c r="P8" s="827"/>
      <c r="Q8" s="832"/>
    </row>
    <row r="9" spans="1:17" ht="14.45" customHeight="1" x14ac:dyDescent="0.2">
      <c r="A9" s="821" t="s">
        <v>5575</v>
      </c>
      <c r="B9" s="822" t="s">
        <v>5464</v>
      </c>
      <c r="C9" s="822" t="s">
        <v>5510</v>
      </c>
      <c r="D9" s="822" t="s">
        <v>5518</v>
      </c>
      <c r="E9" s="822" t="s">
        <v>5519</v>
      </c>
      <c r="F9" s="831"/>
      <c r="G9" s="831"/>
      <c r="H9" s="831"/>
      <c r="I9" s="831"/>
      <c r="J9" s="831"/>
      <c r="K9" s="831"/>
      <c r="L9" s="831"/>
      <c r="M9" s="831"/>
      <c r="N9" s="831">
        <v>3</v>
      </c>
      <c r="O9" s="831">
        <v>7132.9500000000007</v>
      </c>
      <c r="P9" s="827"/>
      <c r="Q9" s="832">
        <v>2377.65</v>
      </c>
    </row>
    <row r="10" spans="1:17" ht="14.45" customHeight="1" x14ac:dyDescent="0.2">
      <c r="A10" s="821" t="s">
        <v>5575</v>
      </c>
      <c r="B10" s="822" t="s">
        <v>5464</v>
      </c>
      <c r="C10" s="822" t="s">
        <v>5510</v>
      </c>
      <c r="D10" s="822" t="s">
        <v>5578</v>
      </c>
      <c r="E10" s="822" t="s">
        <v>5579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3519</v>
      </c>
      <c r="P10" s="827"/>
      <c r="Q10" s="832">
        <v>3519</v>
      </c>
    </row>
    <row r="11" spans="1:17" ht="14.45" customHeight="1" x14ac:dyDescent="0.2">
      <c r="A11" s="821" t="s">
        <v>5575</v>
      </c>
      <c r="B11" s="822" t="s">
        <v>5464</v>
      </c>
      <c r="C11" s="822" t="s">
        <v>5465</v>
      </c>
      <c r="D11" s="822" t="s">
        <v>5468</v>
      </c>
      <c r="E11" s="822" t="s">
        <v>5469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38</v>
      </c>
      <c r="P11" s="827"/>
      <c r="Q11" s="832">
        <v>38</v>
      </c>
    </row>
    <row r="12" spans="1:17" ht="14.45" customHeight="1" x14ac:dyDescent="0.2">
      <c r="A12" s="821" t="s">
        <v>5575</v>
      </c>
      <c r="B12" s="822" t="s">
        <v>5464</v>
      </c>
      <c r="C12" s="822" t="s">
        <v>5465</v>
      </c>
      <c r="D12" s="822" t="s">
        <v>5478</v>
      </c>
      <c r="E12" s="822" t="s">
        <v>5479</v>
      </c>
      <c r="F12" s="831">
        <v>22</v>
      </c>
      <c r="G12" s="831">
        <v>22220</v>
      </c>
      <c r="H12" s="831">
        <v>1.9940769990128331</v>
      </c>
      <c r="I12" s="831">
        <v>1010</v>
      </c>
      <c r="J12" s="831">
        <v>11</v>
      </c>
      <c r="K12" s="831">
        <v>11143</v>
      </c>
      <c r="L12" s="831">
        <v>1</v>
      </c>
      <c r="M12" s="831">
        <v>1013</v>
      </c>
      <c r="N12" s="831">
        <v>11</v>
      </c>
      <c r="O12" s="831">
        <v>11176</v>
      </c>
      <c r="P12" s="827">
        <v>1.0029615004935835</v>
      </c>
      <c r="Q12" s="832">
        <v>1016</v>
      </c>
    </row>
    <row r="13" spans="1:17" ht="14.45" customHeight="1" x14ac:dyDescent="0.2">
      <c r="A13" s="821" t="s">
        <v>5575</v>
      </c>
      <c r="B13" s="822" t="s">
        <v>5464</v>
      </c>
      <c r="C13" s="822" t="s">
        <v>5465</v>
      </c>
      <c r="D13" s="822" t="s">
        <v>5484</v>
      </c>
      <c r="E13" s="822" t="s">
        <v>5485</v>
      </c>
      <c r="F13" s="831">
        <v>2</v>
      </c>
      <c r="G13" s="831">
        <v>638</v>
      </c>
      <c r="H13" s="831"/>
      <c r="I13" s="831">
        <v>319</v>
      </c>
      <c r="J13" s="831"/>
      <c r="K13" s="831"/>
      <c r="L13" s="831"/>
      <c r="M13" s="831"/>
      <c r="N13" s="831">
        <v>1</v>
      </c>
      <c r="O13" s="831">
        <v>324</v>
      </c>
      <c r="P13" s="827"/>
      <c r="Q13" s="832">
        <v>324</v>
      </c>
    </row>
    <row r="14" spans="1:17" ht="14.45" customHeight="1" x14ac:dyDescent="0.2">
      <c r="A14" s="821" t="s">
        <v>5575</v>
      </c>
      <c r="B14" s="822" t="s">
        <v>5464</v>
      </c>
      <c r="C14" s="822" t="s">
        <v>5465</v>
      </c>
      <c r="D14" s="822" t="s">
        <v>5488</v>
      </c>
      <c r="E14" s="822" t="s">
        <v>5489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45.56</v>
      </c>
      <c r="P14" s="827"/>
      <c r="Q14" s="832">
        <v>45.56</v>
      </c>
    </row>
    <row r="15" spans="1:17" ht="14.45" customHeight="1" x14ac:dyDescent="0.2">
      <c r="A15" s="821" t="s">
        <v>5575</v>
      </c>
      <c r="B15" s="822" t="s">
        <v>5464</v>
      </c>
      <c r="C15" s="822" t="s">
        <v>5465</v>
      </c>
      <c r="D15" s="822" t="s">
        <v>5496</v>
      </c>
      <c r="E15" s="822" t="s">
        <v>5497</v>
      </c>
      <c r="F15" s="831">
        <v>5</v>
      </c>
      <c r="G15" s="831">
        <v>10080</v>
      </c>
      <c r="H15" s="831">
        <v>2.4962852897473997</v>
      </c>
      <c r="I15" s="831">
        <v>2016</v>
      </c>
      <c r="J15" s="831">
        <v>2</v>
      </c>
      <c r="K15" s="831">
        <v>4038</v>
      </c>
      <c r="L15" s="831">
        <v>1</v>
      </c>
      <c r="M15" s="831">
        <v>2019</v>
      </c>
      <c r="N15" s="831">
        <v>4</v>
      </c>
      <c r="O15" s="831">
        <v>8088</v>
      </c>
      <c r="P15" s="827">
        <v>2.0029717682020802</v>
      </c>
      <c r="Q15" s="832">
        <v>2022</v>
      </c>
    </row>
    <row r="16" spans="1:17" ht="14.45" customHeight="1" x14ac:dyDescent="0.2">
      <c r="A16" s="821" t="s">
        <v>5575</v>
      </c>
      <c r="B16" s="822" t="s">
        <v>5464</v>
      </c>
      <c r="C16" s="822" t="s">
        <v>5465</v>
      </c>
      <c r="D16" s="822" t="s">
        <v>5498</v>
      </c>
      <c r="E16" s="822" t="s">
        <v>5499</v>
      </c>
      <c r="F16" s="831">
        <v>2</v>
      </c>
      <c r="G16" s="831">
        <v>710</v>
      </c>
      <c r="H16" s="831">
        <v>1.9832402234636872</v>
      </c>
      <c r="I16" s="831">
        <v>355</v>
      </c>
      <c r="J16" s="831">
        <v>1</v>
      </c>
      <c r="K16" s="831">
        <v>358</v>
      </c>
      <c r="L16" s="831">
        <v>1</v>
      </c>
      <c r="M16" s="831">
        <v>358</v>
      </c>
      <c r="N16" s="831">
        <v>1</v>
      </c>
      <c r="O16" s="831">
        <v>360</v>
      </c>
      <c r="P16" s="827">
        <v>1.005586592178771</v>
      </c>
      <c r="Q16" s="832">
        <v>360</v>
      </c>
    </row>
    <row r="17" spans="1:17" ht="14.45" customHeight="1" x14ac:dyDescent="0.2">
      <c r="A17" s="821" t="s">
        <v>5575</v>
      </c>
      <c r="B17" s="822" t="s">
        <v>5464</v>
      </c>
      <c r="C17" s="822" t="s">
        <v>5465</v>
      </c>
      <c r="D17" s="822" t="s">
        <v>5524</v>
      </c>
      <c r="E17" s="822" t="s">
        <v>5525</v>
      </c>
      <c r="F17" s="831"/>
      <c r="G17" s="831"/>
      <c r="H17" s="831"/>
      <c r="I17" s="831"/>
      <c r="J17" s="831">
        <v>6</v>
      </c>
      <c r="K17" s="831">
        <v>7068</v>
      </c>
      <c r="L17" s="831">
        <v>1</v>
      </c>
      <c r="M17" s="831">
        <v>1178</v>
      </c>
      <c r="N17" s="831">
        <v>7</v>
      </c>
      <c r="O17" s="831">
        <v>8260</v>
      </c>
      <c r="P17" s="827">
        <v>1.1686474250141483</v>
      </c>
      <c r="Q17" s="832">
        <v>1180</v>
      </c>
    </row>
    <row r="18" spans="1:17" ht="14.45" customHeight="1" x14ac:dyDescent="0.2">
      <c r="A18" s="821" t="s">
        <v>5575</v>
      </c>
      <c r="B18" s="822" t="s">
        <v>5526</v>
      </c>
      <c r="C18" s="822" t="s">
        <v>5465</v>
      </c>
      <c r="D18" s="822" t="s">
        <v>5529</v>
      </c>
      <c r="E18" s="822" t="s">
        <v>5530</v>
      </c>
      <c r="F18" s="831">
        <v>3</v>
      </c>
      <c r="G18" s="831">
        <v>380</v>
      </c>
      <c r="H18" s="831">
        <v>0.60317460317460314</v>
      </c>
      <c r="I18" s="831">
        <v>126.66666666666667</v>
      </c>
      <c r="J18" s="831">
        <v>5</v>
      </c>
      <c r="K18" s="831">
        <v>630</v>
      </c>
      <c r="L18" s="831">
        <v>1</v>
      </c>
      <c r="M18" s="831">
        <v>126</v>
      </c>
      <c r="N18" s="831">
        <v>4</v>
      </c>
      <c r="O18" s="831">
        <v>508</v>
      </c>
      <c r="P18" s="827">
        <v>0.80634920634920637</v>
      </c>
      <c r="Q18" s="832">
        <v>127</v>
      </c>
    </row>
    <row r="19" spans="1:17" ht="14.45" customHeight="1" x14ac:dyDescent="0.2">
      <c r="A19" s="821" t="s">
        <v>5575</v>
      </c>
      <c r="B19" s="822" t="s">
        <v>5526</v>
      </c>
      <c r="C19" s="822" t="s">
        <v>5465</v>
      </c>
      <c r="D19" s="822" t="s">
        <v>5543</v>
      </c>
      <c r="E19" s="822" t="s">
        <v>5544</v>
      </c>
      <c r="F19" s="831">
        <v>2</v>
      </c>
      <c r="G19" s="831">
        <v>748</v>
      </c>
      <c r="H19" s="831">
        <v>0.49734042553191488</v>
      </c>
      <c r="I19" s="831">
        <v>374</v>
      </c>
      <c r="J19" s="831">
        <v>4</v>
      </c>
      <c r="K19" s="831">
        <v>1504</v>
      </c>
      <c r="L19" s="831">
        <v>1</v>
      </c>
      <c r="M19" s="831">
        <v>376</v>
      </c>
      <c r="N19" s="831">
        <v>2</v>
      </c>
      <c r="O19" s="831">
        <v>758</v>
      </c>
      <c r="P19" s="827">
        <v>0.50398936170212771</v>
      </c>
      <c r="Q19" s="832">
        <v>379</v>
      </c>
    </row>
    <row r="20" spans="1:17" ht="14.45" customHeight="1" x14ac:dyDescent="0.2">
      <c r="A20" s="821" t="s">
        <v>5575</v>
      </c>
      <c r="B20" s="822" t="s">
        <v>5526</v>
      </c>
      <c r="C20" s="822" t="s">
        <v>5465</v>
      </c>
      <c r="D20" s="822" t="s">
        <v>5545</v>
      </c>
      <c r="E20" s="822" t="s">
        <v>5546</v>
      </c>
      <c r="F20" s="831">
        <v>3</v>
      </c>
      <c r="G20" s="831">
        <v>756</v>
      </c>
      <c r="H20" s="831">
        <v>0.74409448818897639</v>
      </c>
      <c r="I20" s="831">
        <v>252</v>
      </c>
      <c r="J20" s="831">
        <v>4</v>
      </c>
      <c r="K20" s="831">
        <v>1016</v>
      </c>
      <c r="L20" s="831">
        <v>1</v>
      </c>
      <c r="M20" s="831">
        <v>254</v>
      </c>
      <c r="N20" s="831">
        <v>2</v>
      </c>
      <c r="O20" s="831">
        <v>510</v>
      </c>
      <c r="P20" s="827">
        <v>0.50196850393700787</v>
      </c>
      <c r="Q20" s="832">
        <v>255</v>
      </c>
    </row>
    <row r="21" spans="1:17" ht="14.45" customHeight="1" x14ac:dyDescent="0.2">
      <c r="A21" s="821" t="s">
        <v>5575</v>
      </c>
      <c r="B21" s="822" t="s">
        <v>5547</v>
      </c>
      <c r="C21" s="822" t="s">
        <v>5510</v>
      </c>
      <c r="D21" s="822" t="s">
        <v>5513</v>
      </c>
      <c r="E21" s="822" t="s">
        <v>5514</v>
      </c>
      <c r="F21" s="831">
        <v>2</v>
      </c>
      <c r="G21" s="831">
        <v>13354.96</v>
      </c>
      <c r="H21" s="831">
        <v>2</v>
      </c>
      <c r="I21" s="831">
        <v>6677.48</v>
      </c>
      <c r="J21" s="831">
        <v>1</v>
      </c>
      <c r="K21" s="831">
        <v>6677.48</v>
      </c>
      <c r="L21" s="831">
        <v>1</v>
      </c>
      <c r="M21" s="831">
        <v>6677.48</v>
      </c>
      <c r="N21" s="831"/>
      <c r="O21" s="831"/>
      <c r="P21" s="827"/>
      <c r="Q21" s="832"/>
    </row>
    <row r="22" spans="1:17" ht="14.45" customHeight="1" x14ac:dyDescent="0.2">
      <c r="A22" s="821" t="s">
        <v>5575</v>
      </c>
      <c r="B22" s="822" t="s">
        <v>5547</v>
      </c>
      <c r="C22" s="822" t="s">
        <v>5510</v>
      </c>
      <c r="D22" s="822" t="s">
        <v>5515</v>
      </c>
      <c r="E22" s="822" t="s">
        <v>5514</v>
      </c>
      <c r="F22" s="831">
        <v>2</v>
      </c>
      <c r="G22" s="831">
        <v>11136</v>
      </c>
      <c r="H22" s="831">
        <v>1</v>
      </c>
      <c r="I22" s="831">
        <v>5568</v>
      </c>
      <c r="J22" s="831">
        <v>2</v>
      </c>
      <c r="K22" s="831">
        <v>11136</v>
      </c>
      <c r="L22" s="831">
        <v>1</v>
      </c>
      <c r="M22" s="831">
        <v>5568</v>
      </c>
      <c r="N22" s="831"/>
      <c r="O22" s="831"/>
      <c r="P22" s="827"/>
      <c r="Q22" s="832"/>
    </row>
    <row r="23" spans="1:17" ht="14.45" customHeight="1" x14ac:dyDescent="0.2">
      <c r="A23" s="821" t="s">
        <v>5575</v>
      </c>
      <c r="B23" s="822" t="s">
        <v>5547</v>
      </c>
      <c r="C23" s="822" t="s">
        <v>5510</v>
      </c>
      <c r="D23" s="822" t="s">
        <v>5580</v>
      </c>
      <c r="E23" s="822" t="s">
        <v>5514</v>
      </c>
      <c r="F23" s="831">
        <v>1</v>
      </c>
      <c r="G23" s="831">
        <v>6071</v>
      </c>
      <c r="H23" s="831"/>
      <c r="I23" s="831">
        <v>6071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5575</v>
      </c>
      <c r="B24" s="822" t="s">
        <v>5547</v>
      </c>
      <c r="C24" s="822" t="s">
        <v>5510</v>
      </c>
      <c r="D24" s="822" t="s">
        <v>5516</v>
      </c>
      <c r="E24" s="822" t="s">
        <v>5517</v>
      </c>
      <c r="F24" s="831"/>
      <c r="G24" s="831"/>
      <c r="H24" s="831"/>
      <c r="I24" s="831"/>
      <c r="J24" s="831">
        <v>2</v>
      </c>
      <c r="K24" s="831">
        <v>4984.8999999999996</v>
      </c>
      <c r="L24" s="831">
        <v>1</v>
      </c>
      <c r="M24" s="831">
        <v>2492.4499999999998</v>
      </c>
      <c r="N24" s="831"/>
      <c r="O24" s="831"/>
      <c r="P24" s="827"/>
      <c r="Q24" s="832"/>
    </row>
    <row r="25" spans="1:17" ht="14.45" customHeight="1" x14ac:dyDescent="0.2">
      <c r="A25" s="821" t="s">
        <v>5575</v>
      </c>
      <c r="B25" s="822" t="s">
        <v>5547</v>
      </c>
      <c r="C25" s="822" t="s">
        <v>5465</v>
      </c>
      <c r="D25" s="822" t="s">
        <v>5549</v>
      </c>
      <c r="E25" s="822" t="s">
        <v>5550</v>
      </c>
      <c r="F25" s="831">
        <v>5</v>
      </c>
      <c r="G25" s="831">
        <v>2900</v>
      </c>
      <c r="H25" s="831">
        <v>0.99145299145299148</v>
      </c>
      <c r="I25" s="831">
        <v>580</v>
      </c>
      <c r="J25" s="831">
        <v>5</v>
      </c>
      <c r="K25" s="831">
        <v>2925</v>
      </c>
      <c r="L25" s="831">
        <v>1</v>
      </c>
      <c r="M25" s="831">
        <v>585</v>
      </c>
      <c r="N25" s="831"/>
      <c r="O25" s="831"/>
      <c r="P25" s="827"/>
      <c r="Q25" s="832"/>
    </row>
    <row r="26" spans="1:17" ht="14.45" customHeight="1" x14ac:dyDescent="0.2">
      <c r="A26" s="821" t="s">
        <v>5581</v>
      </c>
      <c r="B26" s="822" t="s">
        <v>5464</v>
      </c>
      <c r="C26" s="822" t="s">
        <v>5510</v>
      </c>
      <c r="D26" s="822" t="s">
        <v>5511</v>
      </c>
      <c r="E26" s="822" t="s">
        <v>5512</v>
      </c>
      <c r="F26" s="831"/>
      <c r="G26" s="831"/>
      <c r="H26" s="831"/>
      <c r="I26" s="831"/>
      <c r="J26" s="831">
        <v>1</v>
      </c>
      <c r="K26" s="831">
        <v>4856.3599999999997</v>
      </c>
      <c r="L26" s="831">
        <v>1</v>
      </c>
      <c r="M26" s="831">
        <v>4856.3599999999997</v>
      </c>
      <c r="N26" s="831">
        <v>2</v>
      </c>
      <c r="O26" s="831">
        <v>9712.7199999999993</v>
      </c>
      <c r="P26" s="827">
        <v>2</v>
      </c>
      <c r="Q26" s="832">
        <v>4856.3599999999997</v>
      </c>
    </row>
    <row r="27" spans="1:17" ht="14.45" customHeight="1" x14ac:dyDescent="0.2">
      <c r="A27" s="821" t="s">
        <v>5581</v>
      </c>
      <c r="B27" s="822" t="s">
        <v>5464</v>
      </c>
      <c r="C27" s="822" t="s">
        <v>5510</v>
      </c>
      <c r="D27" s="822" t="s">
        <v>5576</v>
      </c>
      <c r="E27" s="822" t="s">
        <v>5577</v>
      </c>
      <c r="F27" s="831"/>
      <c r="G27" s="831"/>
      <c r="H27" s="831"/>
      <c r="I27" s="831"/>
      <c r="J27" s="831">
        <v>1</v>
      </c>
      <c r="K27" s="831">
        <v>5056.55</v>
      </c>
      <c r="L27" s="831">
        <v>1</v>
      </c>
      <c r="M27" s="831">
        <v>5056.55</v>
      </c>
      <c r="N27" s="831">
        <v>3</v>
      </c>
      <c r="O27" s="831">
        <v>11329.8</v>
      </c>
      <c r="P27" s="827">
        <v>2.2406186035933588</v>
      </c>
      <c r="Q27" s="832">
        <v>3776.6</v>
      </c>
    </row>
    <row r="28" spans="1:17" ht="14.45" customHeight="1" x14ac:dyDescent="0.2">
      <c r="A28" s="821" t="s">
        <v>5581</v>
      </c>
      <c r="B28" s="822" t="s">
        <v>5464</v>
      </c>
      <c r="C28" s="822" t="s">
        <v>5510</v>
      </c>
      <c r="D28" s="822" t="s">
        <v>5513</v>
      </c>
      <c r="E28" s="822" t="s">
        <v>5514</v>
      </c>
      <c r="F28" s="831"/>
      <c r="G28" s="831"/>
      <c r="H28" s="831"/>
      <c r="I28" s="831"/>
      <c r="J28" s="831">
        <v>1</v>
      </c>
      <c r="K28" s="831">
        <v>6677.48</v>
      </c>
      <c r="L28" s="831">
        <v>1</v>
      </c>
      <c r="M28" s="831">
        <v>6677.48</v>
      </c>
      <c r="N28" s="831">
        <v>1</v>
      </c>
      <c r="O28" s="831">
        <v>6677.48</v>
      </c>
      <c r="P28" s="827">
        <v>1</v>
      </c>
      <c r="Q28" s="832">
        <v>6677.48</v>
      </c>
    </row>
    <row r="29" spans="1:17" ht="14.45" customHeight="1" x14ac:dyDescent="0.2">
      <c r="A29" s="821" t="s">
        <v>5581</v>
      </c>
      <c r="B29" s="822" t="s">
        <v>5464</v>
      </c>
      <c r="C29" s="822" t="s">
        <v>5510</v>
      </c>
      <c r="D29" s="822" t="s">
        <v>5515</v>
      </c>
      <c r="E29" s="822" t="s">
        <v>5514</v>
      </c>
      <c r="F29" s="831"/>
      <c r="G29" s="831"/>
      <c r="H29" s="831"/>
      <c r="I29" s="831"/>
      <c r="J29" s="831">
        <v>2</v>
      </c>
      <c r="K29" s="831">
        <v>11136</v>
      </c>
      <c r="L29" s="831">
        <v>1</v>
      </c>
      <c r="M29" s="831">
        <v>5568</v>
      </c>
      <c r="N29" s="831">
        <v>7</v>
      </c>
      <c r="O29" s="831">
        <v>35156.800000000003</v>
      </c>
      <c r="P29" s="827">
        <v>3.1570402298850579</v>
      </c>
      <c r="Q29" s="832">
        <v>5022.4000000000005</v>
      </c>
    </row>
    <row r="30" spans="1:17" ht="14.45" customHeight="1" x14ac:dyDescent="0.2">
      <c r="A30" s="821" t="s">
        <v>5581</v>
      </c>
      <c r="B30" s="822" t="s">
        <v>5464</v>
      </c>
      <c r="C30" s="822" t="s">
        <v>5510</v>
      </c>
      <c r="D30" s="822" t="s">
        <v>5548</v>
      </c>
      <c r="E30" s="822" t="s">
        <v>5517</v>
      </c>
      <c r="F30" s="831"/>
      <c r="G30" s="831"/>
      <c r="H30" s="831"/>
      <c r="I30" s="831"/>
      <c r="J30" s="831">
        <v>1</v>
      </c>
      <c r="K30" s="831">
        <v>4368.43</v>
      </c>
      <c r="L30" s="831">
        <v>1</v>
      </c>
      <c r="M30" s="831">
        <v>4368.43</v>
      </c>
      <c r="N30" s="831"/>
      <c r="O30" s="831"/>
      <c r="P30" s="827"/>
      <c r="Q30" s="832"/>
    </row>
    <row r="31" spans="1:17" ht="14.45" customHeight="1" x14ac:dyDescent="0.2">
      <c r="A31" s="821" t="s">
        <v>5581</v>
      </c>
      <c r="B31" s="822" t="s">
        <v>5464</v>
      </c>
      <c r="C31" s="822" t="s">
        <v>5510</v>
      </c>
      <c r="D31" s="822" t="s">
        <v>5516</v>
      </c>
      <c r="E31" s="822" t="s">
        <v>5517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2250.4499999999998</v>
      </c>
      <c r="P31" s="827"/>
      <c r="Q31" s="832">
        <v>2250.4499999999998</v>
      </c>
    </row>
    <row r="32" spans="1:17" ht="14.45" customHeight="1" x14ac:dyDescent="0.2">
      <c r="A32" s="821" t="s">
        <v>5581</v>
      </c>
      <c r="B32" s="822" t="s">
        <v>5464</v>
      </c>
      <c r="C32" s="822" t="s">
        <v>5510</v>
      </c>
      <c r="D32" s="822" t="s">
        <v>5582</v>
      </c>
      <c r="E32" s="822" t="s">
        <v>5519</v>
      </c>
      <c r="F32" s="831"/>
      <c r="G32" s="831"/>
      <c r="H32" s="831"/>
      <c r="I32" s="831"/>
      <c r="J32" s="831"/>
      <c r="K32" s="831"/>
      <c r="L32" s="831"/>
      <c r="M32" s="831"/>
      <c r="N32" s="831">
        <v>2</v>
      </c>
      <c r="O32" s="831">
        <v>5655.65</v>
      </c>
      <c r="P32" s="827"/>
      <c r="Q32" s="832">
        <v>2827.8249999999998</v>
      </c>
    </row>
    <row r="33" spans="1:17" ht="14.45" customHeight="1" x14ac:dyDescent="0.2">
      <c r="A33" s="821" t="s">
        <v>5581</v>
      </c>
      <c r="B33" s="822" t="s">
        <v>5464</v>
      </c>
      <c r="C33" s="822" t="s">
        <v>5510</v>
      </c>
      <c r="D33" s="822" t="s">
        <v>5518</v>
      </c>
      <c r="E33" s="822" t="s">
        <v>5519</v>
      </c>
      <c r="F33" s="831"/>
      <c r="G33" s="831"/>
      <c r="H33" s="831"/>
      <c r="I33" s="831"/>
      <c r="J33" s="831">
        <v>4</v>
      </c>
      <c r="K33" s="831">
        <v>10194.950000000001</v>
      </c>
      <c r="L33" s="831">
        <v>1</v>
      </c>
      <c r="M33" s="831">
        <v>2548.7375000000002</v>
      </c>
      <c r="N33" s="831">
        <v>3</v>
      </c>
      <c r="O33" s="831">
        <v>7817.2999999999993</v>
      </c>
      <c r="P33" s="827">
        <v>0.76678159284743908</v>
      </c>
      <c r="Q33" s="832">
        <v>2605.7666666666664</v>
      </c>
    </row>
    <row r="34" spans="1:17" ht="14.45" customHeight="1" x14ac:dyDescent="0.2">
      <c r="A34" s="821" t="s">
        <v>5581</v>
      </c>
      <c r="B34" s="822" t="s">
        <v>5464</v>
      </c>
      <c r="C34" s="822" t="s">
        <v>5510</v>
      </c>
      <c r="D34" s="822" t="s">
        <v>5520</v>
      </c>
      <c r="E34" s="822" t="s">
        <v>5521</v>
      </c>
      <c r="F34" s="831"/>
      <c r="G34" s="831"/>
      <c r="H34" s="831"/>
      <c r="I34" s="831"/>
      <c r="J34" s="831"/>
      <c r="K34" s="831"/>
      <c r="L34" s="831"/>
      <c r="M34" s="831"/>
      <c r="N34" s="831">
        <v>6</v>
      </c>
      <c r="O34" s="831">
        <v>9299.94</v>
      </c>
      <c r="P34" s="827"/>
      <c r="Q34" s="832">
        <v>1549.99</v>
      </c>
    </row>
    <row r="35" spans="1:17" ht="14.45" customHeight="1" x14ac:dyDescent="0.2">
      <c r="A35" s="821" t="s">
        <v>5581</v>
      </c>
      <c r="B35" s="822" t="s">
        <v>5464</v>
      </c>
      <c r="C35" s="822" t="s">
        <v>5510</v>
      </c>
      <c r="D35" s="822" t="s">
        <v>5583</v>
      </c>
      <c r="E35" s="822" t="s">
        <v>5519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4215</v>
      </c>
      <c r="P35" s="827"/>
      <c r="Q35" s="832">
        <v>4215</v>
      </c>
    </row>
    <row r="36" spans="1:17" ht="14.45" customHeight="1" x14ac:dyDescent="0.2">
      <c r="A36" s="821" t="s">
        <v>5581</v>
      </c>
      <c r="B36" s="822" t="s">
        <v>5464</v>
      </c>
      <c r="C36" s="822" t="s">
        <v>5510</v>
      </c>
      <c r="D36" s="822" t="s">
        <v>5584</v>
      </c>
      <c r="E36" s="822" t="s">
        <v>5585</v>
      </c>
      <c r="F36" s="831"/>
      <c r="G36" s="831"/>
      <c r="H36" s="831"/>
      <c r="I36" s="831"/>
      <c r="J36" s="831">
        <v>1</v>
      </c>
      <c r="K36" s="831">
        <v>4642.3</v>
      </c>
      <c r="L36" s="831">
        <v>1</v>
      </c>
      <c r="M36" s="831">
        <v>4642.3</v>
      </c>
      <c r="N36" s="831"/>
      <c r="O36" s="831"/>
      <c r="P36" s="827"/>
      <c r="Q36" s="832"/>
    </row>
    <row r="37" spans="1:17" ht="14.45" customHeight="1" x14ac:dyDescent="0.2">
      <c r="A37" s="821" t="s">
        <v>5581</v>
      </c>
      <c r="B37" s="822" t="s">
        <v>5464</v>
      </c>
      <c r="C37" s="822" t="s">
        <v>5465</v>
      </c>
      <c r="D37" s="822" t="s">
        <v>5468</v>
      </c>
      <c r="E37" s="822" t="s">
        <v>5469</v>
      </c>
      <c r="F37" s="831">
        <v>1</v>
      </c>
      <c r="G37" s="831">
        <v>37</v>
      </c>
      <c r="H37" s="831"/>
      <c r="I37" s="831">
        <v>37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5581</v>
      </c>
      <c r="B38" s="822" t="s">
        <v>5464</v>
      </c>
      <c r="C38" s="822" t="s">
        <v>5465</v>
      </c>
      <c r="D38" s="822" t="s">
        <v>5478</v>
      </c>
      <c r="E38" s="822" t="s">
        <v>5479</v>
      </c>
      <c r="F38" s="831">
        <v>1</v>
      </c>
      <c r="G38" s="831">
        <v>1010</v>
      </c>
      <c r="H38" s="831">
        <v>0.33234616650213888</v>
      </c>
      <c r="I38" s="831">
        <v>1010</v>
      </c>
      <c r="J38" s="831">
        <v>3</v>
      </c>
      <c r="K38" s="831">
        <v>3039</v>
      </c>
      <c r="L38" s="831">
        <v>1</v>
      </c>
      <c r="M38" s="831">
        <v>1013</v>
      </c>
      <c r="N38" s="831">
        <v>1</v>
      </c>
      <c r="O38" s="831">
        <v>1016</v>
      </c>
      <c r="P38" s="827">
        <v>0.3343205001645278</v>
      </c>
      <c r="Q38" s="832">
        <v>1016</v>
      </c>
    </row>
    <row r="39" spans="1:17" ht="14.45" customHeight="1" x14ac:dyDescent="0.2">
      <c r="A39" s="821" t="s">
        <v>5581</v>
      </c>
      <c r="B39" s="822" t="s">
        <v>5464</v>
      </c>
      <c r="C39" s="822" t="s">
        <v>5465</v>
      </c>
      <c r="D39" s="822" t="s">
        <v>5496</v>
      </c>
      <c r="E39" s="822" t="s">
        <v>5497</v>
      </c>
      <c r="F39" s="831"/>
      <c r="G39" s="831"/>
      <c r="H39" s="831"/>
      <c r="I39" s="831"/>
      <c r="J39" s="831">
        <v>1</v>
      </c>
      <c r="K39" s="831">
        <v>2019</v>
      </c>
      <c r="L39" s="831">
        <v>1</v>
      </c>
      <c r="M39" s="831">
        <v>2019</v>
      </c>
      <c r="N39" s="831"/>
      <c r="O39" s="831"/>
      <c r="P39" s="827"/>
      <c r="Q39" s="832"/>
    </row>
    <row r="40" spans="1:17" ht="14.45" customHeight="1" x14ac:dyDescent="0.2">
      <c r="A40" s="821" t="s">
        <v>5581</v>
      </c>
      <c r="B40" s="822" t="s">
        <v>5464</v>
      </c>
      <c r="C40" s="822" t="s">
        <v>5465</v>
      </c>
      <c r="D40" s="822" t="s">
        <v>5524</v>
      </c>
      <c r="E40" s="822" t="s">
        <v>5525</v>
      </c>
      <c r="F40" s="831"/>
      <c r="G40" s="831"/>
      <c r="H40" s="831"/>
      <c r="I40" s="831"/>
      <c r="J40" s="831">
        <v>44</v>
      </c>
      <c r="K40" s="831">
        <v>51832</v>
      </c>
      <c r="L40" s="831">
        <v>1</v>
      </c>
      <c r="M40" s="831">
        <v>1178</v>
      </c>
      <c r="N40" s="831">
        <v>47</v>
      </c>
      <c r="O40" s="831">
        <v>55460</v>
      </c>
      <c r="P40" s="827">
        <v>1.0699953696558111</v>
      </c>
      <c r="Q40" s="832">
        <v>1180</v>
      </c>
    </row>
    <row r="41" spans="1:17" ht="14.45" customHeight="1" x14ac:dyDescent="0.2">
      <c r="A41" s="821" t="s">
        <v>5581</v>
      </c>
      <c r="B41" s="822" t="s">
        <v>5526</v>
      </c>
      <c r="C41" s="822" t="s">
        <v>5465</v>
      </c>
      <c r="D41" s="822" t="s">
        <v>5529</v>
      </c>
      <c r="E41" s="822" t="s">
        <v>5530</v>
      </c>
      <c r="F41" s="831"/>
      <c r="G41" s="831"/>
      <c r="H41" s="831"/>
      <c r="I41" s="831"/>
      <c r="J41" s="831">
        <v>2</v>
      </c>
      <c r="K41" s="831">
        <v>252</v>
      </c>
      <c r="L41" s="831">
        <v>1</v>
      </c>
      <c r="M41" s="831">
        <v>126</v>
      </c>
      <c r="N41" s="831"/>
      <c r="O41" s="831"/>
      <c r="P41" s="827"/>
      <c r="Q41" s="832"/>
    </row>
    <row r="42" spans="1:17" ht="14.45" customHeight="1" x14ac:dyDescent="0.2">
      <c r="A42" s="821" t="s">
        <v>5581</v>
      </c>
      <c r="B42" s="822" t="s">
        <v>5526</v>
      </c>
      <c r="C42" s="822" t="s">
        <v>5465</v>
      </c>
      <c r="D42" s="822" t="s">
        <v>5543</v>
      </c>
      <c r="E42" s="822" t="s">
        <v>5544</v>
      </c>
      <c r="F42" s="831"/>
      <c r="G42" s="831"/>
      <c r="H42" s="831"/>
      <c r="I42" s="831"/>
      <c r="J42" s="831">
        <v>2</v>
      </c>
      <c r="K42" s="831">
        <v>752</v>
      </c>
      <c r="L42" s="831">
        <v>1</v>
      </c>
      <c r="M42" s="831">
        <v>376</v>
      </c>
      <c r="N42" s="831"/>
      <c r="O42" s="831"/>
      <c r="P42" s="827"/>
      <c r="Q42" s="832"/>
    </row>
    <row r="43" spans="1:17" ht="14.45" customHeight="1" x14ac:dyDescent="0.2">
      <c r="A43" s="821" t="s">
        <v>5581</v>
      </c>
      <c r="B43" s="822" t="s">
        <v>5547</v>
      </c>
      <c r="C43" s="822" t="s">
        <v>5510</v>
      </c>
      <c r="D43" s="822" t="s">
        <v>5513</v>
      </c>
      <c r="E43" s="822" t="s">
        <v>5514</v>
      </c>
      <c r="F43" s="831">
        <v>1</v>
      </c>
      <c r="G43" s="831">
        <v>6677.48</v>
      </c>
      <c r="H43" s="831">
        <v>0.5</v>
      </c>
      <c r="I43" s="831">
        <v>6677.48</v>
      </c>
      <c r="J43" s="831">
        <v>2</v>
      </c>
      <c r="K43" s="831">
        <v>13354.96</v>
      </c>
      <c r="L43" s="831">
        <v>1</v>
      </c>
      <c r="M43" s="831">
        <v>6677.48</v>
      </c>
      <c r="N43" s="831"/>
      <c r="O43" s="831"/>
      <c r="P43" s="827"/>
      <c r="Q43" s="832"/>
    </row>
    <row r="44" spans="1:17" ht="14.45" customHeight="1" x14ac:dyDescent="0.2">
      <c r="A44" s="821" t="s">
        <v>5581</v>
      </c>
      <c r="B44" s="822" t="s">
        <v>5547</v>
      </c>
      <c r="C44" s="822" t="s">
        <v>5510</v>
      </c>
      <c r="D44" s="822" t="s">
        <v>5515</v>
      </c>
      <c r="E44" s="822" t="s">
        <v>5514</v>
      </c>
      <c r="F44" s="831">
        <v>1</v>
      </c>
      <c r="G44" s="831">
        <v>5568</v>
      </c>
      <c r="H44" s="831"/>
      <c r="I44" s="831">
        <v>5568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5581</v>
      </c>
      <c r="B45" s="822" t="s">
        <v>5547</v>
      </c>
      <c r="C45" s="822" t="s">
        <v>5510</v>
      </c>
      <c r="D45" s="822" t="s">
        <v>5548</v>
      </c>
      <c r="E45" s="822" t="s">
        <v>5517</v>
      </c>
      <c r="F45" s="831">
        <v>6</v>
      </c>
      <c r="G45" s="831">
        <v>26210.58</v>
      </c>
      <c r="H45" s="831">
        <v>3</v>
      </c>
      <c r="I45" s="831">
        <v>4368.43</v>
      </c>
      <c r="J45" s="831">
        <v>2</v>
      </c>
      <c r="K45" s="831">
        <v>8736.86</v>
      </c>
      <c r="L45" s="831">
        <v>1</v>
      </c>
      <c r="M45" s="831">
        <v>4368.43</v>
      </c>
      <c r="N45" s="831"/>
      <c r="O45" s="831"/>
      <c r="P45" s="827"/>
      <c r="Q45" s="832"/>
    </row>
    <row r="46" spans="1:17" ht="14.45" customHeight="1" x14ac:dyDescent="0.2">
      <c r="A46" s="821" t="s">
        <v>5581</v>
      </c>
      <c r="B46" s="822" t="s">
        <v>5547</v>
      </c>
      <c r="C46" s="822" t="s">
        <v>5510</v>
      </c>
      <c r="D46" s="822" t="s">
        <v>5580</v>
      </c>
      <c r="E46" s="822" t="s">
        <v>5514</v>
      </c>
      <c r="F46" s="831">
        <v>1</v>
      </c>
      <c r="G46" s="831">
        <v>6071</v>
      </c>
      <c r="H46" s="831"/>
      <c r="I46" s="831">
        <v>6071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5581</v>
      </c>
      <c r="B47" s="822" t="s">
        <v>5547</v>
      </c>
      <c r="C47" s="822" t="s">
        <v>5510</v>
      </c>
      <c r="D47" s="822" t="s">
        <v>5516</v>
      </c>
      <c r="E47" s="822" t="s">
        <v>5517</v>
      </c>
      <c r="F47" s="831"/>
      <c r="G47" s="831"/>
      <c r="H47" s="831"/>
      <c r="I47" s="831"/>
      <c r="J47" s="831">
        <v>1</v>
      </c>
      <c r="K47" s="831">
        <v>2492.4499999999998</v>
      </c>
      <c r="L47" s="831">
        <v>1</v>
      </c>
      <c r="M47" s="831">
        <v>2492.4499999999998</v>
      </c>
      <c r="N47" s="831"/>
      <c r="O47" s="831"/>
      <c r="P47" s="827"/>
      <c r="Q47" s="832"/>
    </row>
    <row r="48" spans="1:17" ht="14.45" customHeight="1" x14ac:dyDescent="0.2">
      <c r="A48" s="821" t="s">
        <v>5581</v>
      </c>
      <c r="B48" s="822" t="s">
        <v>5547</v>
      </c>
      <c r="C48" s="822" t="s">
        <v>5510</v>
      </c>
      <c r="D48" s="822" t="s">
        <v>5582</v>
      </c>
      <c r="E48" s="822" t="s">
        <v>5519</v>
      </c>
      <c r="F48" s="831"/>
      <c r="G48" s="831"/>
      <c r="H48" s="831"/>
      <c r="I48" s="831"/>
      <c r="J48" s="831">
        <v>1</v>
      </c>
      <c r="K48" s="831">
        <v>3278</v>
      </c>
      <c r="L48" s="831">
        <v>1</v>
      </c>
      <c r="M48" s="831">
        <v>3278</v>
      </c>
      <c r="N48" s="831"/>
      <c r="O48" s="831"/>
      <c r="P48" s="827"/>
      <c r="Q48" s="832"/>
    </row>
    <row r="49" spans="1:17" ht="14.45" customHeight="1" x14ac:dyDescent="0.2">
      <c r="A49" s="821" t="s">
        <v>5581</v>
      </c>
      <c r="B49" s="822" t="s">
        <v>5547</v>
      </c>
      <c r="C49" s="822" t="s">
        <v>5510</v>
      </c>
      <c r="D49" s="822" t="s">
        <v>5586</v>
      </c>
      <c r="E49" s="822" t="s">
        <v>5587</v>
      </c>
      <c r="F49" s="831"/>
      <c r="G49" s="831"/>
      <c r="H49" s="831"/>
      <c r="I49" s="831"/>
      <c r="J49" s="831">
        <v>1</v>
      </c>
      <c r="K49" s="831">
        <v>12209.4</v>
      </c>
      <c r="L49" s="831">
        <v>1</v>
      </c>
      <c r="M49" s="831">
        <v>12209.4</v>
      </c>
      <c r="N49" s="831"/>
      <c r="O49" s="831"/>
      <c r="P49" s="827"/>
      <c r="Q49" s="832"/>
    </row>
    <row r="50" spans="1:17" ht="14.45" customHeight="1" x14ac:dyDescent="0.2">
      <c r="A50" s="821" t="s">
        <v>5581</v>
      </c>
      <c r="B50" s="822" t="s">
        <v>5547</v>
      </c>
      <c r="C50" s="822" t="s">
        <v>5465</v>
      </c>
      <c r="D50" s="822" t="s">
        <v>5549</v>
      </c>
      <c r="E50" s="822" t="s">
        <v>5550</v>
      </c>
      <c r="F50" s="831">
        <v>15</v>
      </c>
      <c r="G50" s="831">
        <v>8700</v>
      </c>
      <c r="H50" s="831">
        <v>1.2393162393162394</v>
      </c>
      <c r="I50" s="831">
        <v>580</v>
      </c>
      <c r="J50" s="831">
        <v>12</v>
      </c>
      <c r="K50" s="831">
        <v>7020</v>
      </c>
      <c r="L50" s="831">
        <v>1</v>
      </c>
      <c r="M50" s="831">
        <v>585</v>
      </c>
      <c r="N50" s="831"/>
      <c r="O50" s="831"/>
      <c r="P50" s="827"/>
      <c r="Q50" s="832"/>
    </row>
    <row r="51" spans="1:17" ht="14.45" customHeight="1" x14ac:dyDescent="0.2">
      <c r="A51" s="821" t="s">
        <v>5588</v>
      </c>
      <c r="B51" s="822" t="s">
        <v>5464</v>
      </c>
      <c r="C51" s="822" t="s">
        <v>5510</v>
      </c>
      <c r="D51" s="822" t="s">
        <v>5513</v>
      </c>
      <c r="E51" s="822" t="s">
        <v>5514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5526.05</v>
      </c>
      <c r="P51" s="827"/>
      <c r="Q51" s="832">
        <v>5526.05</v>
      </c>
    </row>
    <row r="52" spans="1:17" ht="14.45" customHeight="1" x14ac:dyDescent="0.2">
      <c r="A52" s="821" t="s">
        <v>5588</v>
      </c>
      <c r="B52" s="822" t="s">
        <v>5464</v>
      </c>
      <c r="C52" s="822" t="s">
        <v>5510</v>
      </c>
      <c r="D52" s="822" t="s">
        <v>5516</v>
      </c>
      <c r="E52" s="822" t="s">
        <v>5517</v>
      </c>
      <c r="F52" s="831"/>
      <c r="G52" s="831"/>
      <c r="H52" s="831"/>
      <c r="I52" s="831"/>
      <c r="J52" s="831">
        <v>2</v>
      </c>
      <c r="K52" s="831">
        <v>4500.92</v>
      </c>
      <c r="L52" s="831">
        <v>1</v>
      </c>
      <c r="M52" s="831">
        <v>2250.46</v>
      </c>
      <c r="N52" s="831">
        <v>2</v>
      </c>
      <c r="O52" s="831">
        <v>4500.91</v>
      </c>
      <c r="P52" s="827">
        <v>0.99999777823200586</v>
      </c>
      <c r="Q52" s="832">
        <v>2250.4549999999999</v>
      </c>
    </row>
    <row r="53" spans="1:17" ht="14.45" customHeight="1" x14ac:dyDescent="0.2">
      <c r="A53" s="821" t="s">
        <v>5588</v>
      </c>
      <c r="B53" s="822" t="s">
        <v>5464</v>
      </c>
      <c r="C53" s="822" t="s">
        <v>5465</v>
      </c>
      <c r="D53" s="822" t="s">
        <v>5478</v>
      </c>
      <c r="E53" s="822" t="s">
        <v>5479</v>
      </c>
      <c r="F53" s="831">
        <v>3</v>
      </c>
      <c r="G53" s="831">
        <v>3030</v>
      </c>
      <c r="H53" s="831">
        <v>0.5982230997038499</v>
      </c>
      <c r="I53" s="831">
        <v>1010</v>
      </c>
      <c r="J53" s="831">
        <v>5</v>
      </c>
      <c r="K53" s="831">
        <v>5065</v>
      </c>
      <c r="L53" s="831">
        <v>1</v>
      </c>
      <c r="M53" s="831">
        <v>1013</v>
      </c>
      <c r="N53" s="831">
        <v>3</v>
      </c>
      <c r="O53" s="831">
        <v>3048</v>
      </c>
      <c r="P53" s="827">
        <v>0.60177690029615005</v>
      </c>
      <c r="Q53" s="832">
        <v>1016</v>
      </c>
    </row>
    <row r="54" spans="1:17" ht="14.45" customHeight="1" x14ac:dyDescent="0.2">
      <c r="A54" s="821" t="s">
        <v>5588</v>
      </c>
      <c r="B54" s="822" t="s">
        <v>5464</v>
      </c>
      <c r="C54" s="822" t="s">
        <v>5465</v>
      </c>
      <c r="D54" s="822" t="s">
        <v>5484</v>
      </c>
      <c r="E54" s="822" t="s">
        <v>5485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324</v>
      </c>
      <c r="P54" s="827"/>
      <c r="Q54" s="832">
        <v>324</v>
      </c>
    </row>
    <row r="55" spans="1:17" ht="14.45" customHeight="1" x14ac:dyDescent="0.2">
      <c r="A55" s="821" t="s">
        <v>5588</v>
      </c>
      <c r="B55" s="822" t="s">
        <v>5464</v>
      </c>
      <c r="C55" s="822" t="s">
        <v>5465</v>
      </c>
      <c r="D55" s="822" t="s">
        <v>5496</v>
      </c>
      <c r="E55" s="822" t="s">
        <v>5497</v>
      </c>
      <c r="F55" s="831"/>
      <c r="G55" s="831"/>
      <c r="H55" s="831"/>
      <c r="I55" s="831"/>
      <c r="J55" s="831">
        <v>1</v>
      </c>
      <c r="K55" s="831">
        <v>2019</v>
      </c>
      <c r="L55" s="831">
        <v>1</v>
      </c>
      <c r="M55" s="831">
        <v>2019</v>
      </c>
      <c r="N55" s="831">
        <v>2</v>
      </c>
      <c r="O55" s="831">
        <v>4044</v>
      </c>
      <c r="P55" s="827">
        <v>2.0029717682020802</v>
      </c>
      <c r="Q55" s="832">
        <v>2022</v>
      </c>
    </row>
    <row r="56" spans="1:17" ht="14.45" customHeight="1" x14ac:dyDescent="0.2">
      <c r="A56" s="821" t="s">
        <v>5588</v>
      </c>
      <c r="B56" s="822" t="s">
        <v>5464</v>
      </c>
      <c r="C56" s="822" t="s">
        <v>5465</v>
      </c>
      <c r="D56" s="822" t="s">
        <v>5524</v>
      </c>
      <c r="E56" s="822" t="s">
        <v>5525</v>
      </c>
      <c r="F56" s="831"/>
      <c r="G56" s="831"/>
      <c r="H56" s="831"/>
      <c r="I56" s="831"/>
      <c r="J56" s="831">
        <v>4</v>
      </c>
      <c r="K56" s="831">
        <v>4712</v>
      </c>
      <c r="L56" s="831">
        <v>1</v>
      </c>
      <c r="M56" s="831">
        <v>1178</v>
      </c>
      <c r="N56" s="831">
        <v>4</v>
      </c>
      <c r="O56" s="831">
        <v>4720</v>
      </c>
      <c r="P56" s="827">
        <v>1.0016977928692699</v>
      </c>
      <c r="Q56" s="832">
        <v>1180</v>
      </c>
    </row>
    <row r="57" spans="1:17" ht="14.45" customHeight="1" x14ac:dyDescent="0.2">
      <c r="A57" s="821" t="s">
        <v>5588</v>
      </c>
      <c r="B57" s="822" t="s">
        <v>5526</v>
      </c>
      <c r="C57" s="822" t="s">
        <v>5465</v>
      </c>
      <c r="D57" s="822" t="s">
        <v>5529</v>
      </c>
      <c r="E57" s="822" t="s">
        <v>5530</v>
      </c>
      <c r="F57" s="831">
        <v>2</v>
      </c>
      <c r="G57" s="831">
        <v>254</v>
      </c>
      <c r="H57" s="831">
        <v>2.0158730158730158</v>
      </c>
      <c r="I57" s="831">
        <v>127</v>
      </c>
      <c r="J57" s="831">
        <v>1</v>
      </c>
      <c r="K57" s="831">
        <v>126</v>
      </c>
      <c r="L57" s="831">
        <v>1</v>
      </c>
      <c r="M57" s="831">
        <v>126</v>
      </c>
      <c r="N57" s="831"/>
      <c r="O57" s="831"/>
      <c r="P57" s="827"/>
      <c r="Q57" s="832"/>
    </row>
    <row r="58" spans="1:17" ht="14.45" customHeight="1" x14ac:dyDescent="0.2">
      <c r="A58" s="821" t="s">
        <v>5588</v>
      </c>
      <c r="B58" s="822" t="s">
        <v>5547</v>
      </c>
      <c r="C58" s="822" t="s">
        <v>5510</v>
      </c>
      <c r="D58" s="822" t="s">
        <v>5513</v>
      </c>
      <c r="E58" s="822" t="s">
        <v>5514</v>
      </c>
      <c r="F58" s="831">
        <v>2</v>
      </c>
      <c r="G58" s="831">
        <v>13354.96</v>
      </c>
      <c r="H58" s="831"/>
      <c r="I58" s="831">
        <v>6677.48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5588</v>
      </c>
      <c r="B59" s="822" t="s">
        <v>5547</v>
      </c>
      <c r="C59" s="822" t="s">
        <v>5510</v>
      </c>
      <c r="D59" s="822" t="s">
        <v>5515</v>
      </c>
      <c r="E59" s="822" t="s">
        <v>5514</v>
      </c>
      <c r="F59" s="831"/>
      <c r="G59" s="831"/>
      <c r="H59" s="831"/>
      <c r="I59" s="831"/>
      <c r="J59" s="831">
        <v>1</v>
      </c>
      <c r="K59" s="831">
        <v>5568</v>
      </c>
      <c r="L59" s="831">
        <v>1</v>
      </c>
      <c r="M59" s="831">
        <v>5568</v>
      </c>
      <c r="N59" s="831"/>
      <c r="O59" s="831"/>
      <c r="P59" s="827"/>
      <c r="Q59" s="832"/>
    </row>
    <row r="60" spans="1:17" ht="14.45" customHeight="1" x14ac:dyDescent="0.2">
      <c r="A60" s="821" t="s">
        <v>5588</v>
      </c>
      <c r="B60" s="822" t="s">
        <v>5547</v>
      </c>
      <c r="C60" s="822" t="s">
        <v>5510</v>
      </c>
      <c r="D60" s="822" t="s">
        <v>5548</v>
      </c>
      <c r="E60" s="822" t="s">
        <v>5517</v>
      </c>
      <c r="F60" s="831">
        <v>1</v>
      </c>
      <c r="G60" s="831">
        <v>4368.43</v>
      </c>
      <c r="H60" s="831"/>
      <c r="I60" s="831">
        <v>4368.43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5588</v>
      </c>
      <c r="B61" s="822" t="s">
        <v>5547</v>
      </c>
      <c r="C61" s="822" t="s">
        <v>5465</v>
      </c>
      <c r="D61" s="822" t="s">
        <v>5549</v>
      </c>
      <c r="E61" s="822" t="s">
        <v>5550</v>
      </c>
      <c r="F61" s="831">
        <v>3</v>
      </c>
      <c r="G61" s="831">
        <v>1740</v>
      </c>
      <c r="H61" s="831">
        <v>1.4871794871794872</v>
      </c>
      <c r="I61" s="831">
        <v>580</v>
      </c>
      <c r="J61" s="831">
        <v>2</v>
      </c>
      <c r="K61" s="831">
        <v>1170</v>
      </c>
      <c r="L61" s="831">
        <v>1</v>
      </c>
      <c r="M61" s="831">
        <v>585</v>
      </c>
      <c r="N61" s="831"/>
      <c r="O61" s="831"/>
      <c r="P61" s="827"/>
      <c r="Q61" s="832"/>
    </row>
    <row r="62" spans="1:17" ht="14.45" customHeight="1" x14ac:dyDescent="0.2">
      <c r="A62" s="821" t="s">
        <v>5589</v>
      </c>
      <c r="B62" s="822" t="s">
        <v>5464</v>
      </c>
      <c r="C62" s="822" t="s">
        <v>5510</v>
      </c>
      <c r="D62" s="822" t="s">
        <v>5511</v>
      </c>
      <c r="E62" s="822" t="s">
        <v>5512</v>
      </c>
      <c r="F62" s="831"/>
      <c r="G62" s="831"/>
      <c r="H62" s="831"/>
      <c r="I62" s="831"/>
      <c r="J62" s="831"/>
      <c r="K62" s="831"/>
      <c r="L62" s="831"/>
      <c r="M62" s="831"/>
      <c r="N62" s="831">
        <v>2</v>
      </c>
      <c r="O62" s="831">
        <v>9712.7199999999993</v>
      </c>
      <c r="P62" s="827"/>
      <c r="Q62" s="832">
        <v>4856.3599999999997</v>
      </c>
    </row>
    <row r="63" spans="1:17" ht="14.45" customHeight="1" x14ac:dyDescent="0.2">
      <c r="A63" s="821" t="s">
        <v>5589</v>
      </c>
      <c r="B63" s="822" t="s">
        <v>5464</v>
      </c>
      <c r="C63" s="822" t="s">
        <v>5510</v>
      </c>
      <c r="D63" s="822" t="s">
        <v>5576</v>
      </c>
      <c r="E63" s="822" t="s">
        <v>5577</v>
      </c>
      <c r="F63" s="831"/>
      <c r="G63" s="831"/>
      <c r="H63" s="831"/>
      <c r="I63" s="831"/>
      <c r="J63" s="831">
        <v>2</v>
      </c>
      <c r="K63" s="831">
        <v>10113.1</v>
      </c>
      <c r="L63" s="831">
        <v>1</v>
      </c>
      <c r="M63" s="831">
        <v>5056.55</v>
      </c>
      <c r="N63" s="831">
        <v>6</v>
      </c>
      <c r="O63" s="831">
        <v>28072.67</v>
      </c>
      <c r="P63" s="827">
        <v>2.7758718889361322</v>
      </c>
      <c r="Q63" s="832">
        <v>4678.7783333333327</v>
      </c>
    </row>
    <row r="64" spans="1:17" ht="14.45" customHeight="1" x14ac:dyDescent="0.2">
      <c r="A64" s="821" t="s">
        <v>5589</v>
      </c>
      <c r="B64" s="822" t="s">
        <v>5464</v>
      </c>
      <c r="C64" s="822" t="s">
        <v>5510</v>
      </c>
      <c r="D64" s="822" t="s">
        <v>5513</v>
      </c>
      <c r="E64" s="822" t="s">
        <v>5514</v>
      </c>
      <c r="F64" s="831"/>
      <c r="G64" s="831"/>
      <c r="H64" s="831"/>
      <c r="I64" s="831"/>
      <c r="J64" s="831">
        <v>2</v>
      </c>
      <c r="K64" s="831">
        <v>12203.54</v>
      </c>
      <c r="L64" s="831">
        <v>1</v>
      </c>
      <c r="M64" s="831">
        <v>6101.77</v>
      </c>
      <c r="N64" s="831">
        <v>5</v>
      </c>
      <c r="O64" s="831">
        <v>31084.539999999997</v>
      </c>
      <c r="P64" s="827">
        <v>2.5471740167197381</v>
      </c>
      <c r="Q64" s="832">
        <v>6216.9079999999994</v>
      </c>
    </row>
    <row r="65" spans="1:17" ht="14.45" customHeight="1" x14ac:dyDescent="0.2">
      <c r="A65" s="821" t="s">
        <v>5589</v>
      </c>
      <c r="B65" s="822" t="s">
        <v>5464</v>
      </c>
      <c r="C65" s="822" t="s">
        <v>5510</v>
      </c>
      <c r="D65" s="822" t="s">
        <v>5515</v>
      </c>
      <c r="E65" s="822" t="s">
        <v>5514</v>
      </c>
      <c r="F65" s="831"/>
      <c r="G65" s="831"/>
      <c r="H65" s="831"/>
      <c r="I65" s="831"/>
      <c r="J65" s="831">
        <v>1</v>
      </c>
      <c r="K65" s="831">
        <v>5433.24</v>
      </c>
      <c r="L65" s="831">
        <v>1</v>
      </c>
      <c r="M65" s="831">
        <v>5433.24</v>
      </c>
      <c r="N65" s="831">
        <v>5</v>
      </c>
      <c r="O65" s="831">
        <v>25735.89</v>
      </c>
      <c r="P65" s="827">
        <v>4.7367482386200503</v>
      </c>
      <c r="Q65" s="832">
        <v>5147.1779999999999</v>
      </c>
    </row>
    <row r="66" spans="1:17" ht="14.45" customHeight="1" x14ac:dyDescent="0.2">
      <c r="A66" s="821" t="s">
        <v>5589</v>
      </c>
      <c r="B66" s="822" t="s">
        <v>5464</v>
      </c>
      <c r="C66" s="822" t="s">
        <v>5510</v>
      </c>
      <c r="D66" s="822" t="s">
        <v>5548</v>
      </c>
      <c r="E66" s="822" t="s">
        <v>5517</v>
      </c>
      <c r="F66" s="831"/>
      <c r="G66" s="831"/>
      <c r="H66" s="831"/>
      <c r="I66" s="831"/>
      <c r="J66" s="831">
        <v>1</v>
      </c>
      <c r="K66" s="831">
        <v>4368.43</v>
      </c>
      <c r="L66" s="831">
        <v>1</v>
      </c>
      <c r="M66" s="831">
        <v>4368.43</v>
      </c>
      <c r="N66" s="831"/>
      <c r="O66" s="831"/>
      <c r="P66" s="827"/>
      <c r="Q66" s="832"/>
    </row>
    <row r="67" spans="1:17" ht="14.45" customHeight="1" x14ac:dyDescent="0.2">
      <c r="A67" s="821" t="s">
        <v>5589</v>
      </c>
      <c r="B67" s="822" t="s">
        <v>5464</v>
      </c>
      <c r="C67" s="822" t="s">
        <v>5510</v>
      </c>
      <c r="D67" s="822" t="s">
        <v>5516</v>
      </c>
      <c r="E67" s="822" t="s">
        <v>5517</v>
      </c>
      <c r="F67" s="831"/>
      <c r="G67" s="831"/>
      <c r="H67" s="831"/>
      <c r="I67" s="831"/>
      <c r="J67" s="831">
        <v>13</v>
      </c>
      <c r="K67" s="831">
        <v>30707.889999999996</v>
      </c>
      <c r="L67" s="831">
        <v>1</v>
      </c>
      <c r="M67" s="831">
        <v>2362.1453846153845</v>
      </c>
      <c r="N67" s="831">
        <v>7</v>
      </c>
      <c r="O67" s="831">
        <v>15753.16</v>
      </c>
      <c r="P67" s="827">
        <v>0.51300040478196329</v>
      </c>
      <c r="Q67" s="832">
        <v>2250.4514285714286</v>
      </c>
    </row>
    <row r="68" spans="1:17" ht="14.45" customHeight="1" x14ac:dyDescent="0.2">
      <c r="A68" s="821" t="s">
        <v>5589</v>
      </c>
      <c r="B68" s="822" t="s">
        <v>5464</v>
      </c>
      <c r="C68" s="822" t="s">
        <v>5510</v>
      </c>
      <c r="D68" s="822" t="s">
        <v>5582</v>
      </c>
      <c r="E68" s="822" t="s">
        <v>5519</v>
      </c>
      <c r="F68" s="831"/>
      <c r="G68" s="831"/>
      <c r="H68" s="831"/>
      <c r="I68" s="831"/>
      <c r="J68" s="831">
        <v>4</v>
      </c>
      <c r="K68" s="831">
        <v>13112</v>
      </c>
      <c r="L68" s="831">
        <v>1</v>
      </c>
      <c r="M68" s="831">
        <v>3278</v>
      </c>
      <c r="N68" s="831">
        <v>5</v>
      </c>
      <c r="O68" s="831">
        <v>13688.95</v>
      </c>
      <c r="P68" s="827">
        <v>1.0440016778523491</v>
      </c>
      <c r="Q68" s="832">
        <v>2737.79</v>
      </c>
    </row>
    <row r="69" spans="1:17" ht="14.45" customHeight="1" x14ac:dyDescent="0.2">
      <c r="A69" s="821" t="s">
        <v>5589</v>
      </c>
      <c r="B69" s="822" t="s">
        <v>5464</v>
      </c>
      <c r="C69" s="822" t="s">
        <v>5510</v>
      </c>
      <c r="D69" s="822" t="s">
        <v>5518</v>
      </c>
      <c r="E69" s="822" t="s">
        <v>5519</v>
      </c>
      <c r="F69" s="831"/>
      <c r="G69" s="831"/>
      <c r="H69" s="831"/>
      <c r="I69" s="831"/>
      <c r="J69" s="831">
        <v>4</v>
      </c>
      <c r="K69" s="831">
        <v>12248</v>
      </c>
      <c r="L69" s="831">
        <v>1</v>
      </c>
      <c r="M69" s="831">
        <v>3062</v>
      </c>
      <c r="N69" s="831">
        <v>15</v>
      </c>
      <c r="O69" s="831">
        <v>36349.100000000006</v>
      </c>
      <c r="P69" s="827">
        <v>2.9677580013063363</v>
      </c>
      <c r="Q69" s="832">
        <v>2423.2733333333335</v>
      </c>
    </row>
    <row r="70" spans="1:17" ht="14.45" customHeight="1" x14ac:dyDescent="0.2">
      <c r="A70" s="821" t="s">
        <v>5589</v>
      </c>
      <c r="B70" s="822" t="s">
        <v>5464</v>
      </c>
      <c r="C70" s="822" t="s">
        <v>5510</v>
      </c>
      <c r="D70" s="822" t="s">
        <v>5520</v>
      </c>
      <c r="E70" s="822" t="s">
        <v>5521</v>
      </c>
      <c r="F70" s="831"/>
      <c r="G70" s="831"/>
      <c r="H70" s="831"/>
      <c r="I70" s="831"/>
      <c r="J70" s="831"/>
      <c r="K70" s="831"/>
      <c r="L70" s="831"/>
      <c r="M70" s="831"/>
      <c r="N70" s="831">
        <v>4</v>
      </c>
      <c r="O70" s="831">
        <v>6199.96</v>
      </c>
      <c r="P70" s="827"/>
      <c r="Q70" s="832">
        <v>1549.99</v>
      </c>
    </row>
    <row r="71" spans="1:17" ht="14.45" customHeight="1" x14ac:dyDescent="0.2">
      <c r="A71" s="821" t="s">
        <v>5589</v>
      </c>
      <c r="B71" s="822" t="s">
        <v>5464</v>
      </c>
      <c r="C71" s="822" t="s">
        <v>5465</v>
      </c>
      <c r="D71" s="822" t="s">
        <v>5468</v>
      </c>
      <c r="E71" s="822" t="s">
        <v>5469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38</v>
      </c>
      <c r="P71" s="827"/>
      <c r="Q71" s="832">
        <v>38</v>
      </c>
    </row>
    <row r="72" spans="1:17" ht="14.45" customHeight="1" x14ac:dyDescent="0.2">
      <c r="A72" s="821" t="s">
        <v>5589</v>
      </c>
      <c r="B72" s="822" t="s">
        <v>5464</v>
      </c>
      <c r="C72" s="822" t="s">
        <v>5465</v>
      </c>
      <c r="D72" s="822" t="s">
        <v>5478</v>
      </c>
      <c r="E72" s="822" t="s">
        <v>5479</v>
      </c>
      <c r="F72" s="831">
        <v>3</v>
      </c>
      <c r="G72" s="831">
        <v>3030</v>
      </c>
      <c r="H72" s="831">
        <v>2.9911154985192496</v>
      </c>
      <c r="I72" s="831">
        <v>1010</v>
      </c>
      <c r="J72" s="831">
        <v>1</v>
      </c>
      <c r="K72" s="831">
        <v>1013</v>
      </c>
      <c r="L72" s="831">
        <v>1</v>
      </c>
      <c r="M72" s="831">
        <v>1013</v>
      </c>
      <c r="N72" s="831">
        <v>3</v>
      </c>
      <c r="O72" s="831">
        <v>3048</v>
      </c>
      <c r="P72" s="827">
        <v>3.0088845014807504</v>
      </c>
      <c r="Q72" s="832">
        <v>1016</v>
      </c>
    </row>
    <row r="73" spans="1:17" ht="14.45" customHeight="1" x14ac:dyDescent="0.2">
      <c r="A73" s="821" t="s">
        <v>5589</v>
      </c>
      <c r="B73" s="822" t="s">
        <v>5464</v>
      </c>
      <c r="C73" s="822" t="s">
        <v>5465</v>
      </c>
      <c r="D73" s="822" t="s">
        <v>5496</v>
      </c>
      <c r="E73" s="822" t="s">
        <v>5497</v>
      </c>
      <c r="F73" s="831">
        <v>1</v>
      </c>
      <c r="G73" s="831">
        <v>2016</v>
      </c>
      <c r="H73" s="831"/>
      <c r="I73" s="831">
        <v>2016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5589</v>
      </c>
      <c r="B74" s="822" t="s">
        <v>5464</v>
      </c>
      <c r="C74" s="822" t="s">
        <v>5465</v>
      </c>
      <c r="D74" s="822" t="s">
        <v>5524</v>
      </c>
      <c r="E74" s="822" t="s">
        <v>5525</v>
      </c>
      <c r="F74" s="831"/>
      <c r="G74" s="831"/>
      <c r="H74" s="831"/>
      <c r="I74" s="831"/>
      <c r="J74" s="831">
        <v>60</v>
      </c>
      <c r="K74" s="831">
        <v>70680</v>
      </c>
      <c r="L74" s="831">
        <v>1</v>
      </c>
      <c r="M74" s="831">
        <v>1178</v>
      </c>
      <c r="N74" s="831">
        <v>51</v>
      </c>
      <c r="O74" s="831">
        <v>60180</v>
      </c>
      <c r="P74" s="827">
        <v>0.85144312393887944</v>
      </c>
      <c r="Q74" s="832">
        <v>1180</v>
      </c>
    </row>
    <row r="75" spans="1:17" ht="14.45" customHeight="1" x14ac:dyDescent="0.2">
      <c r="A75" s="821" t="s">
        <v>5589</v>
      </c>
      <c r="B75" s="822" t="s">
        <v>5547</v>
      </c>
      <c r="C75" s="822" t="s">
        <v>5510</v>
      </c>
      <c r="D75" s="822" t="s">
        <v>5511</v>
      </c>
      <c r="E75" s="822" t="s">
        <v>5512</v>
      </c>
      <c r="F75" s="831">
        <v>2</v>
      </c>
      <c r="G75" s="831">
        <v>9712.7199999999993</v>
      </c>
      <c r="H75" s="831"/>
      <c r="I75" s="831">
        <v>4856.3599999999997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5589</v>
      </c>
      <c r="B76" s="822" t="s">
        <v>5547</v>
      </c>
      <c r="C76" s="822" t="s">
        <v>5510</v>
      </c>
      <c r="D76" s="822" t="s">
        <v>5576</v>
      </c>
      <c r="E76" s="822" t="s">
        <v>5577</v>
      </c>
      <c r="F76" s="831"/>
      <c r="G76" s="831"/>
      <c r="H76" s="831"/>
      <c r="I76" s="831"/>
      <c r="J76" s="831">
        <v>5</v>
      </c>
      <c r="K76" s="831">
        <v>29424.449999999997</v>
      </c>
      <c r="L76" s="831">
        <v>1</v>
      </c>
      <c r="M76" s="831">
        <v>5884.8899999999994</v>
      </c>
      <c r="N76" s="831"/>
      <c r="O76" s="831"/>
      <c r="P76" s="827"/>
      <c r="Q76" s="832"/>
    </row>
    <row r="77" spans="1:17" ht="14.45" customHeight="1" x14ac:dyDescent="0.2">
      <c r="A77" s="821" t="s">
        <v>5589</v>
      </c>
      <c r="B77" s="822" t="s">
        <v>5547</v>
      </c>
      <c r="C77" s="822" t="s">
        <v>5510</v>
      </c>
      <c r="D77" s="822" t="s">
        <v>5513</v>
      </c>
      <c r="E77" s="822" t="s">
        <v>5514</v>
      </c>
      <c r="F77" s="831">
        <v>16</v>
      </c>
      <c r="G77" s="831">
        <v>106839.67999999998</v>
      </c>
      <c r="H77" s="831">
        <v>1.9999999999999998</v>
      </c>
      <c r="I77" s="831">
        <v>6677.4799999999987</v>
      </c>
      <c r="J77" s="831">
        <v>8</v>
      </c>
      <c r="K77" s="831">
        <v>53419.839999999997</v>
      </c>
      <c r="L77" s="831">
        <v>1</v>
      </c>
      <c r="M77" s="831">
        <v>6677.48</v>
      </c>
      <c r="N77" s="831"/>
      <c r="O77" s="831"/>
      <c r="P77" s="827"/>
      <c r="Q77" s="832"/>
    </row>
    <row r="78" spans="1:17" ht="14.45" customHeight="1" x14ac:dyDescent="0.2">
      <c r="A78" s="821" t="s">
        <v>5589</v>
      </c>
      <c r="B78" s="822" t="s">
        <v>5547</v>
      </c>
      <c r="C78" s="822" t="s">
        <v>5510</v>
      </c>
      <c r="D78" s="822" t="s">
        <v>5515</v>
      </c>
      <c r="E78" s="822" t="s">
        <v>5514</v>
      </c>
      <c r="F78" s="831">
        <v>10</v>
      </c>
      <c r="G78" s="831">
        <v>55680</v>
      </c>
      <c r="H78" s="831">
        <v>3.3333333333333335</v>
      </c>
      <c r="I78" s="831">
        <v>5568</v>
      </c>
      <c r="J78" s="831">
        <v>3</v>
      </c>
      <c r="K78" s="831">
        <v>16704</v>
      </c>
      <c r="L78" s="831">
        <v>1</v>
      </c>
      <c r="M78" s="831">
        <v>5568</v>
      </c>
      <c r="N78" s="831"/>
      <c r="O78" s="831"/>
      <c r="P78" s="827"/>
      <c r="Q78" s="832"/>
    </row>
    <row r="79" spans="1:17" ht="14.45" customHeight="1" x14ac:dyDescent="0.2">
      <c r="A79" s="821" t="s">
        <v>5589</v>
      </c>
      <c r="B79" s="822" t="s">
        <v>5547</v>
      </c>
      <c r="C79" s="822" t="s">
        <v>5510</v>
      </c>
      <c r="D79" s="822" t="s">
        <v>5548</v>
      </c>
      <c r="E79" s="822" t="s">
        <v>5517</v>
      </c>
      <c r="F79" s="831">
        <v>2</v>
      </c>
      <c r="G79" s="831">
        <v>8736.86</v>
      </c>
      <c r="H79" s="831"/>
      <c r="I79" s="831">
        <v>4368.43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5589</v>
      </c>
      <c r="B80" s="822" t="s">
        <v>5547</v>
      </c>
      <c r="C80" s="822" t="s">
        <v>5510</v>
      </c>
      <c r="D80" s="822" t="s">
        <v>5516</v>
      </c>
      <c r="E80" s="822" t="s">
        <v>5517</v>
      </c>
      <c r="F80" s="831">
        <v>5</v>
      </c>
      <c r="G80" s="831">
        <v>12462.25</v>
      </c>
      <c r="H80" s="831">
        <v>0.5</v>
      </c>
      <c r="I80" s="831">
        <v>2492.4499999999998</v>
      </c>
      <c r="J80" s="831">
        <v>10</v>
      </c>
      <c r="K80" s="831">
        <v>24924.5</v>
      </c>
      <c r="L80" s="831">
        <v>1</v>
      </c>
      <c r="M80" s="831">
        <v>2492.4499999999998</v>
      </c>
      <c r="N80" s="831"/>
      <c r="O80" s="831"/>
      <c r="P80" s="827"/>
      <c r="Q80" s="832"/>
    </row>
    <row r="81" spans="1:17" ht="14.45" customHeight="1" x14ac:dyDescent="0.2">
      <c r="A81" s="821" t="s">
        <v>5589</v>
      </c>
      <c r="B81" s="822" t="s">
        <v>5547</v>
      </c>
      <c r="C81" s="822" t="s">
        <v>5510</v>
      </c>
      <c r="D81" s="822" t="s">
        <v>5582</v>
      </c>
      <c r="E81" s="822" t="s">
        <v>5519</v>
      </c>
      <c r="F81" s="831"/>
      <c r="G81" s="831"/>
      <c r="H81" s="831"/>
      <c r="I81" s="831"/>
      <c r="J81" s="831">
        <v>3</v>
      </c>
      <c r="K81" s="831">
        <v>9834</v>
      </c>
      <c r="L81" s="831">
        <v>1</v>
      </c>
      <c r="M81" s="831">
        <v>3278</v>
      </c>
      <c r="N81" s="831"/>
      <c r="O81" s="831"/>
      <c r="P81" s="827"/>
      <c r="Q81" s="832"/>
    </row>
    <row r="82" spans="1:17" ht="14.45" customHeight="1" x14ac:dyDescent="0.2">
      <c r="A82" s="821" t="s">
        <v>5589</v>
      </c>
      <c r="B82" s="822" t="s">
        <v>5547</v>
      </c>
      <c r="C82" s="822" t="s">
        <v>5510</v>
      </c>
      <c r="D82" s="822" t="s">
        <v>5518</v>
      </c>
      <c r="E82" s="822" t="s">
        <v>5519</v>
      </c>
      <c r="F82" s="831"/>
      <c r="G82" s="831"/>
      <c r="H82" s="831"/>
      <c r="I82" s="831"/>
      <c r="J82" s="831">
        <v>3</v>
      </c>
      <c r="K82" s="831">
        <v>9186</v>
      </c>
      <c r="L82" s="831">
        <v>1</v>
      </c>
      <c r="M82" s="831">
        <v>3062</v>
      </c>
      <c r="N82" s="831"/>
      <c r="O82" s="831"/>
      <c r="P82" s="827"/>
      <c r="Q82" s="832"/>
    </row>
    <row r="83" spans="1:17" ht="14.45" customHeight="1" x14ac:dyDescent="0.2">
      <c r="A83" s="821" t="s">
        <v>5589</v>
      </c>
      <c r="B83" s="822" t="s">
        <v>5547</v>
      </c>
      <c r="C83" s="822" t="s">
        <v>5465</v>
      </c>
      <c r="D83" s="822" t="s">
        <v>5549</v>
      </c>
      <c r="E83" s="822" t="s">
        <v>5550</v>
      </c>
      <c r="F83" s="831">
        <v>39</v>
      </c>
      <c r="G83" s="831">
        <v>22620</v>
      </c>
      <c r="H83" s="831">
        <v>1.0740740740740742</v>
      </c>
      <c r="I83" s="831">
        <v>580</v>
      </c>
      <c r="J83" s="831">
        <v>36</v>
      </c>
      <c r="K83" s="831">
        <v>21060</v>
      </c>
      <c r="L83" s="831">
        <v>1</v>
      </c>
      <c r="M83" s="831">
        <v>585</v>
      </c>
      <c r="N83" s="831"/>
      <c r="O83" s="831"/>
      <c r="P83" s="827"/>
      <c r="Q83" s="832"/>
    </row>
    <row r="84" spans="1:17" ht="14.45" customHeight="1" x14ac:dyDescent="0.2">
      <c r="A84" s="821" t="s">
        <v>5590</v>
      </c>
      <c r="B84" s="822" t="s">
        <v>5464</v>
      </c>
      <c r="C84" s="822" t="s">
        <v>5510</v>
      </c>
      <c r="D84" s="822" t="s">
        <v>5516</v>
      </c>
      <c r="E84" s="822" t="s">
        <v>5517</v>
      </c>
      <c r="F84" s="831"/>
      <c r="G84" s="831"/>
      <c r="H84" s="831"/>
      <c r="I84" s="831"/>
      <c r="J84" s="831">
        <v>3</v>
      </c>
      <c r="K84" s="831">
        <v>6751.35</v>
      </c>
      <c r="L84" s="831">
        <v>1</v>
      </c>
      <c r="M84" s="831">
        <v>2250.4500000000003</v>
      </c>
      <c r="N84" s="831"/>
      <c r="O84" s="831"/>
      <c r="P84" s="827"/>
      <c r="Q84" s="832"/>
    </row>
    <row r="85" spans="1:17" ht="14.45" customHeight="1" x14ac:dyDescent="0.2">
      <c r="A85" s="821" t="s">
        <v>5590</v>
      </c>
      <c r="B85" s="822" t="s">
        <v>5464</v>
      </c>
      <c r="C85" s="822" t="s">
        <v>5510</v>
      </c>
      <c r="D85" s="822" t="s">
        <v>5518</v>
      </c>
      <c r="E85" s="822" t="s">
        <v>5519</v>
      </c>
      <c r="F85" s="831"/>
      <c r="G85" s="831"/>
      <c r="H85" s="831"/>
      <c r="I85" s="831"/>
      <c r="J85" s="831"/>
      <c r="K85" s="831"/>
      <c r="L85" s="831"/>
      <c r="M85" s="831"/>
      <c r="N85" s="831">
        <v>5</v>
      </c>
      <c r="O85" s="831">
        <v>13256.949999999999</v>
      </c>
      <c r="P85" s="827"/>
      <c r="Q85" s="832">
        <v>2651.39</v>
      </c>
    </row>
    <row r="86" spans="1:17" ht="14.45" customHeight="1" x14ac:dyDescent="0.2">
      <c r="A86" s="821" t="s">
        <v>5590</v>
      </c>
      <c r="B86" s="822" t="s">
        <v>5464</v>
      </c>
      <c r="C86" s="822" t="s">
        <v>5465</v>
      </c>
      <c r="D86" s="822" t="s">
        <v>5468</v>
      </c>
      <c r="E86" s="822" t="s">
        <v>5469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38</v>
      </c>
      <c r="P86" s="827"/>
      <c r="Q86" s="832">
        <v>38</v>
      </c>
    </row>
    <row r="87" spans="1:17" ht="14.45" customHeight="1" x14ac:dyDescent="0.2">
      <c r="A87" s="821" t="s">
        <v>5590</v>
      </c>
      <c r="B87" s="822" t="s">
        <v>5464</v>
      </c>
      <c r="C87" s="822" t="s">
        <v>5465</v>
      </c>
      <c r="D87" s="822" t="s">
        <v>5478</v>
      </c>
      <c r="E87" s="822" t="s">
        <v>5479</v>
      </c>
      <c r="F87" s="831"/>
      <c r="G87" s="831"/>
      <c r="H87" s="831"/>
      <c r="I87" s="831"/>
      <c r="J87" s="831">
        <v>1</v>
      </c>
      <c r="K87" s="831">
        <v>1013</v>
      </c>
      <c r="L87" s="831">
        <v>1</v>
      </c>
      <c r="M87" s="831">
        <v>1013</v>
      </c>
      <c r="N87" s="831">
        <v>1</v>
      </c>
      <c r="O87" s="831">
        <v>1016</v>
      </c>
      <c r="P87" s="827">
        <v>1.0029615004935835</v>
      </c>
      <c r="Q87" s="832">
        <v>1016</v>
      </c>
    </row>
    <row r="88" spans="1:17" ht="14.45" customHeight="1" x14ac:dyDescent="0.2">
      <c r="A88" s="821" t="s">
        <v>5590</v>
      </c>
      <c r="B88" s="822" t="s">
        <v>5464</v>
      </c>
      <c r="C88" s="822" t="s">
        <v>5465</v>
      </c>
      <c r="D88" s="822" t="s">
        <v>5524</v>
      </c>
      <c r="E88" s="822" t="s">
        <v>5525</v>
      </c>
      <c r="F88" s="831"/>
      <c r="G88" s="831"/>
      <c r="H88" s="831"/>
      <c r="I88" s="831"/>
      <c r="J88" s="831">
        <v>4</v>
      </c>
      <c r="K88" s="831">
        <v>4712</v>
      </c>
      <c r="L88" s="831">
        <v>1</v>
      </c>
      <c r="M88" s="831">
        <v>1178</v>
      </c>
      <c r="N88" s="831">
        <v>6</v>
      </c>
      <c r="O88" s="831">
        <v>7080</v>
      </c>
      <c r="P88" s="827">
        <v>1.502546689303905</v>
      </c>
      <c r="Q88" s="832">
        <v>1180</v>
      </c>
    </row>
    <row r="89" spans="1:17" ht="14.45" customHeight="1" x14ac:dyDescent="0.2">
      <c r="A89" s="821" t="s">
        <v>5590</v>
      </c>
      <c r="B89" s="822" t="s">
        <v>5591</v>
      </c>
      <c r="C89" s="822" t="s">
        <v>5465</v>
      </c>
      <c r="D89" s="822" t="s">
        <v>5592</v>
      </c>
      <c r="E89" s="822" t="s">
        <v>5593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0</v>
      </c>
      <c r="P89" s="827"/>
      <c r="Q89" s="832">
        <v>0</v>
      </c>
    </row>
    <row r="90" spans="1:17" ht="14.45" customHeight="1" x14ac:dyDescent="0.2">
      <c r="A90" s="821" t="s">
        <v>5590</v>
      </c>
      <c r="B90" s="822" t="s">
        <v>5547</v>
      </c>
      <c r="C90" s="822" t="s">
        <v>5465</v>
      </c>
      <c r="D90" s="822" t="s">
        <v>5549</v>
      </c>
      <c r="E90" s="822" t="s">
        <v>5550</v>
      </c>
      <c r="F90" s="831">
        <v>2</v>
      </c>
      <c r="G90" s="831">
        <v>1160</v>
      </c>
      <c r="H90" s="831">
        <v>1.982905982905983</v>
      </c>
      <c r="I90" s="831">
        <v>580</v>
      </c>
      <c r="J90" s="831">
        <v>1</v>
      </c>
      <c r="K90" s="831">
        <v>585</v>
      </c>
      <c r="L90" s="831">
        <v>1</v>
      </c>
      <c r="M90" s="831">
        <v>585</v>
      </c>
      <c r="N90" s="831"/>
      <c r="O90" s="831"/>
      <c r="P90" s="827"/>
      <c r="Q90" s="832"/>
    </row>
    <row r="91" spans="1:17" ht="14.45" customHeight="1" x14ac:dyDescent="0.2">
      <c r="A91" s="821" t="s">
        <v>5463</v>
      </c>
      <c r="B91" s="822" t="s">
        <v>5464</v>
      </c>
      <c r="C91" s="822" t="s">
        <v>5510</v>
      </c>
      <c r="D91" s="822" t="s">
        <v>5576</v>
      </c>
      <c r="E91" s="822" t="s">
        <v>5577</v>
      </c>
      <c r="F91" s="831"/>
      <c r="G91" s="831"/>
      <c r="H91" s="831"/>
      <c r="I91" s="831"/>
      <c r="J91" s="831">
        <v>1</v>
      </c>
      <c r="K91" s="831">
        <v>5884.89</v>
      </c>
      <c r="L91" s="831">
        <v>1</v>
      </c>
      <c r="M91" s="831">
        <v>5884.89</v>
      </c>
      <c r="N91" s="831">
        <v>1</v>
      </c>
      <c r="O91" s="831">
        <v>4969.7299999999996</v>
      </c>
      <c r="P91" s="827">
        <v>0.84448987151841404</v>
      </c>
      <c r="Q91" s="832">
        <v>4969.7299999999996</v>
      </c>
    </row>
    <row r="92" spans="1:17" ht="14.45" customHeight="1" x14ac:dyDescent="0.2">
      <c r="A92" s="821" t="s">
        <v>5463</v>
      </c>
      <c r="B92" s="822" t="s">
        <v>5464</v>
      </c>
      <c r="C92" s="822" t="s">
        <v>5510</v>
      </c>
      <c r="D92" s="822" t="s">
        <v>5513</v>
      </c>
      <c r="E92" s="822" t="s">
        <v>5514</v>
      </c>
      <c r="F92" s="831"/>
      <c r="G92" s="831"/>
      <c r="H92" s="831"/>
      <c r="I92" s="831"/>
      <c r="J92" s="831">
        <v>2</v>
      </c>
      <c r="K92" s="831">
        <v>11052.11</v>
      </c>
      <c r="L92" s="831">
        <v>1</v>
      </c>
      <c r="M92" s="831">
        <v>5526.0550000000003</v>
      </c>
      <c r="N92" s="831"/>
      <c r="O92" s="831"/>
      <c r="P92" s="827"/>
      <c r="Q92" s="832"/>
    </row>
    <row r="93" spans="1:17" ht="14.45" customHeight="1" x14ac:dyDescent="0.2">
      <c r="A93" s="821" t="s">
        <v>5463</v>
      </c>
      <c r="B93" s="822" t="s">
        <v>5464</v>
      </c>
      <c r="C93" s="822" t="s">
        <v>5510</v>
      </c>
      <c r="D93" s="822" t="s">
        <v>5515</v>
      </c>
      <c r="E93" s="822" t="s">
        <v>5514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5197.4799999999996</v>
      </c>
      <c r="P93" s="827"/>
      <c r="Q93" s="832">
        <v>5197.4799999999996</v>
      </c>
    </row>
    <row r="94" spans="1:17" ht="14.45" customHeight="1" x14ac:dyDescent="0.2">
      <c r="A94" s="821" t="s">
        <v>5463</v>
      </c>
      <c r="B94" s="822" t="s">
        <v>5464</v>
      </c>
      <c r="C94" s="822" t="s">
        <v>5510</v>
      </c>
      <c r="D94" s="822" t="s">
        <v>5580</v>
      </c>
      <c r="E94" s="822" t="s">
        <v>5514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6071</v>
      </c>
      <c r="P94" s="827"/>
      <c r="Q94" s="832">
        <v>6071</v>
      </c>
    </row>
    <row r="95" spans="1:17" ht="14.45" customHeight="1" x14ac:dyDescent="0.2">
      <c r="A95" s="821" t="s">
        <v>5463</v>
      </c>
      <c r="B95" s="822" t="s">
        <v>5464</v>
      </c>
      <c r="C95" s="822" t="s">
        <v>5510</v>
      </c>
      <c r="D95" s="822" t="s">
        <v>5516</v>
      </c>
      <c r="E95" s="822" t="s">
        <v>5517</v>
      </c>
      <c r="F95" s="831"/>
      <c r="G95" s="831"/>
      <c r="H95" s="831"/>
      <c r="I95" s="831"/>
      <c r="J95" s="831">
        <v>2</v>
      </c>
      <c r="K95" s="831">
        <v>4742.8999999999996</v>
      </c>
      <c r="L95" s="831">
        <v>1</v>
      </c>
      <c r="M95" s="831">
        <v>2371.4499999999998</v>
      </c>
      <c r="N95" s="831">
        <v>1</v>
      </c>
      <c r="O95" s="831">
        <v>2250.4499999999998</v>
      </c>
      <c r="P95" s="827">
        <v>0.47448818233570178</v>
      </c>
      <c r="Q95" s="832">
        <v>2250.4499999999998</v>
      </c>
    </row>
    <row r="96" spans="1:17" ht="14.45" customHeight="1" x14ac:dyDescent="0.2">
      <c r="A96" s="821" t="s">
        <v>5463</v>
      </c>
      <c r="B96" s="822" t="s">
        <v>5464</v>
      </c>
      <c r="C96" s="822" t="s">
        <v>5510</v>
      </c>
      <c r="D96" s="822" t="s">
        <v>5582</v>
      </c>
      <c r="E96" s="822" t="s">
        <v>5519</v>
      </c>
      <c r="F96" s="831"/>
      <c r="G96" s="831"/>
      <c r="H96" s="831"/>
      <c r="I96" s="831"/>
      <c r="J96" s="831"/>
      <c r="K96" s="831"/>
      <c r="L96" s="831"/>
      <c r="M96" s="831"/>
      <c r="N96" s="831">
        <v>8</v>
      </c>
      <c r="O96" s="831">
        <v>20821.900000000001</v>
      </c>
      <c r="P96" s="827"/>
      <c r="Q96" s="832">
        <v>2602.7375000000002</v>
      </c>
    </row>
    <row r="97" spans="1:17" ht="14.45" customHeight="1" x14ac:dyDescent="0.2">
      <c r="A97" s="821" t="s">
        <v>5463</v>
      </c>
      <c r="B97" s="822" t="s">
        <v>5464</v>
      </c>
      <c r="C97" s="822" t="s">
        <v>5510</v>
      </c>
      <c r="D97" s="822" t="s">
        <v>5518</v>
      </c>
      <c r="E97" s="822" t="s">
        <v>5519</v>
      </c>
      <c r="F97" s="831"/>
      <c r="G97" s="831"/>
      <c r="H97" s="831"/>
      <c r="I97" s="831"/>
      <c r="J97" s="831"/>
      <c r="K97" s="831"/>
      <c r="L97" s="831"/>
      <c r="M97" s="831"/>
      <c r="N97" s="831">
        <v>9</v>
      </c>
      <c r="O97" s="831">
        <v>23451.9</v>
      </c>
      <c r="P97" s="827"/>
      <c r="Q97" s="832">
        <v>2605.7666666666669</v>
      </c>
    </row>
    <row r="98" spans="1:17" ht="14.45" customHeight="1" x14ac:dyDescent="0.2">
      <c r="A98" s="821" t="s">
        <v>5463</v>
      </c>
      <c r="B98" s="822" t="s">
        <v>5464</v>
      </c>
      <c r="C98" s="822" t="s">
        <v>5465</v>
      </c>
      <c r="D98" s="822" t="s">
        <v>5524</v>
      </c>
      <c r="E98" s="822" t="s">
        <v>5525</v>
      </c>
      <c r="F98" s="831"/>
      <c r="G98" s="831"/>
      <c r="H98" s="831"/>
      <c r="I98" s="831"/>
      <c r="J98" s="831">
        <v>5</v>
      </c>
      <c r="K98" s="831">
        <v>5890</v>
      </c>
      <c r="L98" s="831">
        <v>1</v>
      </c>
      <c r="M98" s="831">
        <v>1178</v>
      </c>
      <c r="N98" s="831">
        <v>22</v>
      </c>
      <c r="O98" s="831">
        <v>25960</v>
      </c>
      <c r="P98" s="827">
        <v>4.4074702886247881</v>
      </c>
      <c r="Q98" s="832">
        <v>1180</v>
      </c>
    </row>
    <row r="99" spans="1:17" ht="14.45" customHeight="1" x14ac:dyDescent="0.2">
      <c r="A99" s="821" t="s">
        <v>5463</v>
      </c>
      <c r="B99" s="822" t="s">
        <v>5526</v>
      </c>
      <c r="C99" s="822" t="s">
        <v>5465</v>
      </c>
      <c r="D99" s="822" t="s">
        <v>5529</v>
      </c>
      <c r="E99" s="822" t="s">
        <v>5530</v>
      </c>
      <c r="F99" s="831">
        <v>1</v>
      </c>
      <c r="G99" s="831">
        <v>127</v>
      </c>
      <c r="H99" s="831"/>
      <c r="I99" s="831">
        <v>127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5463</v>
      </c>
      <c r="B100" s="822" t="s">
        <v>5526</v>
      </c>
      <c r="C100" s="822" t="s">
        <v>5465</v>
      </c>
      <c r="D100" s="822" t="s">
        <v>5545</v>
      </c>
      <c r="E100" s="822" t="s">
        <v>5546</v>
      </c>
      <c r="F100" s="831">
        <v>1</v>
      </c>
      <c r="G100" s="831">
        <v>252</v>
      </c>
      <c r="H100" s="831"/>
      <c r="I100" s="831">
        <v>252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5463</v>
      </c>
      <c r="B101" s="822" t="s">
        <v>5547</v>
      </c>
      <c r="C101" s="822" t="s">
        <v>5510</v>
      </c>
      <c r="D101" s="822" t="s">
        <v>5576</v>
      </c>
      <c r="E101" s="822" t="s">
        <v>5577</v>
      </c>
      <c r="F101" s="831"/>
      <c r="G101" s="831"/>
      <c r="H101" s="831"/>
      <c r="I101" s="831"/>
      <c r="J101" s="831">
        <v>1</v>
      </c>
      <c r="K101" s="831">
        <v>5884.89</v>
      </c>
      <c r="L101" s="831">
        <v>1</v>
      </c>
      <c r="M101" s="831">
        <v>5884.89</v>
      </c>
      <c r="N101" s="831"/>
      <c r="O101" s="831"/>
      <c r="P101" s="827"/>
      <c r="Q101" s="832"/>
    </row>
    <row r="102" spans="1:17" ht="14.45" customHeight="1" x14ac:dyDescent="0.2">
      <c r="A102" s="821" t="s">
        <v>5463</v>
      </c>
      <c r="B102" s="822" t="s">
        <v>5547</v>
      </c>
      <c r="C102" s="822" t="s">
        <v>5465</v>
      </c>
      <c r="D102" s="822" t="s">
        <v>5549</v>
      </c>
      <c r="E102" s="822" t="s">
        <v>5550</v>
      </c>
      <c r="F102" s="831"/>
      <c r="G102" s="831"/>
      <c r="H102" s="831"/>
      <c r="I102" s="831"/>
      <c r="J102" s="831">
        <v>1</v>
      </c>
      <c r="K102" s="831">
        <v>585</v>
      </c>
      <c r="L102" s="831">
        <v>1</v>
      </c>
      <c r="M102" s="831">
        <v>585</v>
      </c>
      <c r="N102" s="831"/>
      <c r="O102" s="831"/>
      <c r="P102" s="827"/>
      <c r="Q102" s="832"/>
    </row>
    <row r="103" spans="1:17" ht="14.45" customHeight="1" x14ac:dyDescent="0.2">
      <c r="A103" s="821" t="s">
        <v>5594</v>
      </c>
      <c r="B103" s="822" t="s">
        <v>5464</v>
      </c>
      <c r="C103" s="822" t="s">
        <v>5510</v>
      </c>
      <c r="D103" s="822" t="s">
        <v>5576</v>
      </c>
      <c r="E103" s="822" t="s">
        <v>5577</v>
      </c>
      <c r="F103" s="831"/>
      <c r="G103" s="831"/>
      <c r="H103" s="831"/>
      <c r="I103" s="831"/>
      <c r="J103" s="831">
        <v>1</v>
      </c>
      <c r="K103" s="831">
        <v>5056.55</v>
      </c>
      <c r="L103" s="831">
        <v>1</v>
      </c>
      <c r="M103" s="831">
        <v>5056.55</v>
      </c>
      <c r="N103" s="831">
        <v>3</v>
      </c>
      <c r="O103" s="831">
        <v>13716.06</v>
      </c>
      <c r="P103" s="827">
        <v>2.7125332489543266</v>
      </c>
      <c r="Q103" s="832">
        <v>4572.0199999999995</v>
      </c>
    </row>
    <row r="104" spans="1:17" ht="14.45" customHeight="1" x14ac:dyDescent="0.2">
      <c r="A104" s="821" t="s">
        <v>5594</v>
      </c>
      <c r="B104" s="822" t="s">
        <v>5464</v>
      </c>
      <c r="C104" s="822" t="s">
        <v>5510</v>
      </c>
      <c r="D104" s="822" t="s">
        <v>5513</v>
      </c>
      <c r="E104" s="822" t="s">
        <v>5514</v>
      </c>
      <c r="F104" s="831"/>
      <c r="G104" s="831"/>
      <c r="H104" s="831"/>
      <c r="I104" s="831"/>
      <c r="J104" s="831">
        <v>7</v>
      </c>
      <c r="K104" s="831">
        <v>40985.259999999995</v>
      </c>
      <c r="L104" s="831">
        <v>1</v>
      </c>
      <c r="M104" s="831">
        <v>5855.0371428571425</v>
      </c>
      <c r="N104" s="831">
        <v>2</v>
      </c>
      <c r="O104" s="831">
        <v>11052.1</v>
      </c>
      <c r="P104" s="827">
        <v>0.26966036082240302</v>
      </c>
      <c r="Q104" s="832">
        <v>5526.05</v>
      </c>
    </row>
    <row r="105" spans="1:17" ht="14.45" customHeight="1" x14ac:dyDescent="0.2">
      <c r="A105" s="821" t="s">
        <v>5594</v>
      </c>
      <c r="B105" s="822" t="s">
        <v>5464</v>
      </c>
      <c r="C105" s="822" t="s">
        <v>5510</v>
      </c>
      <c r="D105" s="822" t="s">
        <v>5515</v>
      </c>
      <c r="E105" s="822" t="s">
        <v>5514</v>
      </c>
      <c r="F105" s="831"/>
      <c r="G105" s="831"/>
      <c r="H105" s="831"/>
      <c r="I105" s="831"/>
      <c r="J105" s="831">
        <v>1</v>
      </c>
      <c r="K105" s="831">
        <v>5433.24</v>
      </c>
      <c r="L105" s="831">
        <v>1</v>
      </c>
      <c r="M105" s="831">
        <v>5433.24</v>
      </c>
      <c r="N105" s="831">
        <v>3</v>
      </c>
      <c r="O105" s="831">
        <v>15788.9</v>
      </c>
      <c r="P105" s="827">
        <v>2.9059824340540819</v>
      </c>
      <c r="Q105" s="832">
        <v>5262.9666666666662</v>
      </c>
    </row>
    <row r="106" spans="1:17" ht="14.45" customHeight="1" x14ac:dyDescent="0.2">
      <c r="A106" s="821" t="s">
        <v>5594</v>
      </c>
      <c r="B106" s="822" t="s">
        <v>5464</v>
      </c>
      <c r="C106" s="822" t="s">
        <v>5510</v>
      </c>
      <c r="D106" s="822" t="s">
        <v>5580</v>
      </c>
      <c r="E106" s="822" t="s">
        <v>5514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6071</v>
      </c>
      <c r="P106" s="827"/>
      <c r="Q106" s="832">
        <v>6071</v>
      </c>
    </row>
    <row r="107" spans="1:17" ht="14.45" customHeight="1" x14ac:dyDescent="0.2">
      <c r="A107" s="821" t="s">
        <v>5594</v>
      </c>
      <c r="B107" s="822" t="s">
        <v>5464</v>
      </c>
      <c r="C107" s="822" t="s">
        <v>5510</v>
      </c>
      <c r="D107" s="822" t="s">
        <v>5516</v>
      </c>
      <c r="E107" s="822" t="s">
        <v>5517</v>
      </c>
      <c r="F107" s="831"/>
      <c r="G107" s="831"/>
      <c r="H107" s="831"/>
      <c r="I107" s="831"/>
      <c r="J107" s="831">
        <v>1</v>
      </c>
      <c r="K107" s="831">
        <v>2250.4499999999998</v>
      </c>
      <c r="L107" s="831">
        <v>1</v>
      </c>
      <c r="M107" s="831">
        <v>2250.4499999999998</v>
      </c>
      <c r="N107" s="831">
        <v>3</v>
      </c>
      <c r="O107" s="831">
        <v>6751.37</v>
      </c>
      <c r="P107" s="827">
        <v>3.0000088871114667</v>
      </c>
      <c r="Q107" s="832">
        <v>2250.4566666666665</v>
      </c>
    </row>
    <row r="108" spans="1:17" ht="14.45" customHeight="1" x14ac:dyDescent="0.2">
      <c r="A108" s="821" t="s">
        <v>5594</v>
      </c>
      <c r="B108" s="822" t="s">
        <v>5464</v>
      </c>
      <c r="C108" s="822" t="s">
        <v>5510</v>
      </c>
      <c r="D108" s="822" t="s">
        <v>5582</v>
      </c>
      <c r="E108" s="822" t="s">
        <v>5519</v>
      </c>
      <c r="F108" s="831"/>
      <c r="G108" s="831"/>
      <c r="H108" s="831"/>
      <c r="I108" s="831"/>
      <c r="J108" s="831"/>
      <c r="K108" s="831"/>
      <c r="L108" s="831"/>
      <c r="M108" s="831"/>
      <c r="N108" s="831">
        <v>4</v>
      </c>
      <c r="O108" s="831">
        <v>9510.6</v>
      </c>
      <c r="P108" s="827"/>
      <c r="Q108" s="832">
        <v>2377.65</v>
      </c>
    </row>
    <row r="109" spans="1:17" ht="14.45" customHeight="1" x14ac:dyDescent="0.2">
      <c r="A109" s="821" t="s">
        <v>5594</v>
      </c>
      <c r="B109" s="822" t="s">
        <v>5464</v>
      </c>
      <c r="C109" s="822" t="s">
        <v>5510</v>
      </c>
      <c r="D109" s="822" t="s">
        <v>5518</v>
      </c>
      <c r="E109" s="822" t="s">
        <v>5519</v>
      </c>
      <c r="F109" s="831"/>
      <c r="G109" s="831"/>
      <c r="H109" s="831"/>
      <c r="I109" s="831"/>
      <c r="J109" s="831">
        <v>2</v>
      </c>
      <c r="K109" s="831">
        <v>4755.3</v>
      </c>
      <c r="L109" s="831">
        <v>1</v>
      </c>
      <c r="M109" s="831">
        <v>2377.65</v>
      </c>
      <c r="N109" s="831">
        <v>4</v>
      </c>
      <c r="O109" s="831">
        <v>9510.6</v>
      </c>
      <c r="P109" s="827">
        <v>2</v>
      </c>
      <c r="Q109" s="832">
        <v>2377.65</v>
      </c>
    </row>
    <row r="110" spans="1:17" ht="14.45" customHeight="1" x14ac:dyDescent="0.2">
      <c r="A110" s="821" t="s">
        <v>5594</v>
      </c>
      <c r="B110" s="822" t="s">
        <v>5464</v>
      </c>
      <c r="C110" s="822" t="s">
        <v>5465</v>
      </c>
      <c r="D110" s="822" t="s">
        <v>5476</v>
      </c>
      <c r="E110" s="822" t="s">
        <v>5477</v>
      </c>
      <c r="F110" s="831">
        <v>1</v>
      </c>
      <c r="G110" s="831">
        <v>432</v>
      </c>
      <c r="H110" s="831"/>
      <c r="I110" s="831">
        <v>432</v>
      </c>
      <c r="J110" s="831"/>
      <c r="K110" s="831"/>
      <c r="L110" s="831"/>
      <c r="M110" s="831"/>
      <c r="N110" s="831">
        <v>3</v>
      </c>
      <c r="O110" s="831">
        <v>1311</v>
      </c>
      <c r="P110" s="827"/>
      <c r="Q110" s="832">
        <v>437</v>
      </c>
    </row>
    <row r="111" spans="1:17" ht="14.45" customHeight="1" x14ac:dyDescent="0.2">
      <c r="A111" s="821" t="s">
        <v>5594</v>
      </c>
      <c r="B111" s="822" t="s">
        <v>5464</v>
      </c>
      <c r="C111" s="822" t="s">
        <v>5465</v>
      </c>
      <c r="D111" s="822" t="s">
        <v>5478</v>
      </c>
      <c r="E111" s="822" t="s">
        <v>5479</v>
      </c>
      <c r="F111" s="831">
        <v>25</v>
      </c>
      <c r="G111" s="831">
        <v>25250</v>
      </c>
      <c r="H111" s="831">
        <v>2.2659965897873104</v>
      </c>
      <c r="I111" s="831">
        <v>1010</v>
      </c>
      <c r="J111" s="831">
        <v>11</v>
      </c>
      <c r="K111" s="831">
        <v>11143</v>
      </c>
      <c r="L111" s="831">
        <v>1</v>
      </c>
      <c r="M111" s="831">
        <v>1013</v>
      </c>
      <c r="N111" s="831">
        <v>12</v>
      </c>
      <c r="O111" s="831">
        <v>12192</v>
      </c>
      <c r="P111" s="827">
        <v>1.0941398187202729</v>
      </c>
      <c r="Q111" s="832">
        <v>1016</v>
      </c>
    </row>
    <row r="112" spans="1:17" ht="14.45" customHeight="1" x14ac:dyDescent="0.2">
      <c r="A112" s="821" t="s">
        <v>5594</v>
      </c>
      <c r="B112" s="822" t="s">
        <v>5464</v>
      </c>
      <c r="C112" s="822" t="s">
        <v>5465</v>
      </c>
      <c r="D112" s="822" t="s">
        <v>5496</v>
      </c>
      <c r="E112" s="822" t="s">
        <v>5497</v>
      </c>
      <c r="F112" s="831">
        <v>6</v>
      </c>
      <c r="G112" s="831">
        <v>12096</v>
      </c>
      <c r="H112" s="831">
        <v>2.9955423476968797</v>
      </c>
      <c r="I112" s="831">
        <v>2016</v>
      </c>
      <c r="J112" s="831">
        <v>2</v>
      </c>
      <c r="K112" s="831">
        <v>4038</v>
      </c>
      <c r="L112" s="831">
        <v>1</v>
      </c>
      <c r="M112" s="831">
        <v>2019</v>
      </c>
      <c r="N112" s="831">
        <v>5</v>
      </c>
      <c r="O112" s="831">
        <v>10110</v>
      </c>
      <c r="P112" s="827">
        <v>2.5037147102526003</v>
      </c>
      <c r="Q112" s="832">
        <v>2022</v>
      </c>
    </row>
    <row r="113" spans="1:17" ht="14.45" customHeight="1" x14ac:dyDescent="0.2">
      <c r="A113" s="821" t="s">
        <v>5594</v>
      </c>
      <c r="B113" s="822" t="s">
        <v>5464</v>
      </c>
      <c r="C113" s="822" t="s">
        <v>5465</v>
      </c>
      <c r="D113" s="822" t="s">
        <v>5524</v>
      </c>
      <c r="E113" s="822" t="s">
        <v>5525</v>
      </c>
      <c r="F113" s="831"/>
      <c r="G113" s="831"/>
      <c r="H113" s="831"/>
      <c r="I113" s="831"/>
      <c r="J113" s="831">
        <v>16</v>
      </c>
      <c r="K113" s="831">
        <v>18848</v>
      </c>
      <c r="L113" s="831">
        <v>1</v>
      </c>
      <c r="M113" s="831">
        <v>1178</v>
      </c>
      <c r="N113" s="831">
        <v>20</v>
      </c>
      <c r="O113" s="831">
        <v>23600</v>
      </c>
      <c r="P113" s="827">
        <v>1.2521222410865875</v>
      </c>
      <c r="Q113" s="832">
        <v>1180</v>
      </c>
    </row>
    <row r="114" spans="1:17" ht="14.45" customHeight="1" x14ac:dyDescent="0.2">
      <c r="A114" s="821" t="s">
        <v>5594</v>
      </c>
      <c r="B114" s="822" t="s">
        <v>5526</v>
      </c>
      <c r="C114" s="822" t="s">
        <v>5465</v>
      </c>
      <c r="D114" s="822" t="s">
        <v>5529</v>
      </c>
      <c r="E114" s="822" t="s">
        <v>5530</v>
      </c>
      <c r="F114" s="831">
        <v>1</v>
      </c>
      <c r="G114" s="831">
        <v>127</v>
      </c>
      <c r="H114" s="831">
        <v>0.33597883597883599</v>
      </c>
      <c r="I114" s="831">
        <v>127</v>
      </c>
      <c r="J114" s="831">
        <v>3</v>
      </c>
      <c r="K114" s="831">
        <v>378</v>
      </c>
      <c r="L114" s="831">
        <v>1</v>
      </c>
      <c r="M114" s="831">
        <v>126</v>
      </c>
      <c r="N114" s="831">
        <v>8</v>
      </c>
      <c r="O114" s="831">
        <v>1016</v>
      </c>
      <c r="P114" s="827">
        <v>2.6878306878306879</v>
      </c>
      <c r="Q114" s="832">
        <v>127</v>
      </c>
    </row>
    <row r="115" spans="1:17" ht="14.45" customHeight="1" x14ac:dyDescent="0.2">
      <c r="A115" s="821" t="s">
        <v>5594</v>
      </c>
      <c r="B115" s="822" t="s">
        <v>5526</v>
      </c>
      <c r="C115" s="822" t="s">
        <v>5465</v>
      </c>
      <c r="D115" s="822" t="s">
        <v>5541</v>
      </c>
      <c r="E115" s="822" t="s">
        <v>5542</v>
      </c>
      <c r="F115" s="831">
        <v>1</v>
      </c>
      <c r="G115" s="831">
        <v>375</v>
      </c>
      <c r="H115" s="831"/>
      <c r="I115" s="831">
        <v>375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5594</v>
      </c>
      <c r="B116" s="822" t="s">
        <v>5526</v>
      </c>
      <c r="C116" s="822" t="s">
        <v>5465</v>
      </c>
      <c r="D116" s="822" t="s">
        <v>5543</v>
      </c>
      <c r="E116" s="822" t="s">
        <v>5544</v>
      </c>
      <c r="F116" s="831">
        <v>1</v>
      </c>
      <c r="G116" s="831">
        <v>374</v>
      </c>
      <c r="H116" s="831">
        <v>0.99468085106382975</v>
      </c>
      <c r="I116" s="831">
        <v>374</v>
      </c>
      <c r="J116" s="831">
        <v>1</v>
      </c>
      <c r="K116" s="831">
        <v>376</v>
      </c>
      <c r="L116" s="831">
        <v>1</v>
      </c>
      <c r="M116" s="831">
        <v>376</v>
      </c>
      <c r="N116" s="831">
        <v>1</v>
      </c>
      <c r="O116" s="831">
        <v>379</v>
      </c>
      <c r="P116" s="827">
        <v>1.0079787234042554</v>
      </c>
      <c r="Q116" s="832">
        <v>379</v>
      </c>
    </row>
    <row r="117" spans="1:17" ht="14.45" customHeight="1" x14ac:dyDescent="0.2">
      <c r="A117" s="821" t="s">
        <v>5594</v>
      </c>
      <c r="B117" s="822" t="s">
        <v>5526</v>
      </c>
      <c r="C117" s="822" t="s">
        <v>5465</v>
      </c>
      <c r="D117" s="822" t="s">
        <v>5545</v>
      </c>
      <c r="E117" s="822" t="s">
        <v>5546</v>
      </c>
      <c r="F117" s="831"/>
      <c r="G117" s="831"/>
      <c r="H117" s="831"/>
      <c r="I117" s="831"/>
      <c r="J117" s="831">
        <v>2</v>
      </c>
      <c r="K117" s="831">
        <v>508</v>
      </c>
      <c r="L117" s="831">
        <v>1</v>
      </c>
      <c r="M117" s="831">
        <v>254</v>
      </c>
      <c r="N117" s="831"/>
      <c r="O117" s="831"/>
      <c r="P117" s="827"/>
      <c r="Q117" s="832"/>
    </row>
    <row r="118" spans="1:17" ht="14.45" customHeight="1" x14ac:dyDescent="0.2">
      <c r="A118" s="821" t="s">
        <v>5594</v>
      </c>
      <c r="B118" s="822" t="s">
        <v>5547</v>
      </c>
      <c r="C118" s="822" t="s">
        <v>5510</v>
      </c>
      <c r="D118" s="822" t="s">
        <v>5576</v>
      </c>
      <c r="E118" s="822" t="s">
        <v>5577</v>
      </c>
      <c r="F118" s="831"/>
      <c r="G118" s="831"/>
      <c r="H118" s="831"/>
      <c r="I118" s="831"/>
      <c r="J118" s="831">
        <v>2</v>
      </c>
      <c r="K118" s="831">
        <v>11769.78</v>
      </c>
      <c r="L118" s="831">
        <v>1</v>
      </c>
      <c r="M118" s="831">
        <v>5884.89</v>
      </c>
      <c r="N118" s="831"/>
      <c r="O118" s="831"/>
      <c r="P118" s="827"/>
      <c r="Q118" s="832"/>
    </row>
    <row r="119" spans="1:17" ht="14.45" customHeight="1" x14ac:dyDescent="0.2">
      <c r="A119" s="821" t="s">
        <v>5594</v>
      </c>
      <c r="B119" s="822" t="s">
        <v>5547</v>
      </c>
      <c r="C119" s="822" t="s">
        <v>5510</v>
      </c>
      <c r="D119" s="822" t="s">
        <v>5513</v>
      </c>
      <c r="E119" s="822" t="s">
        <v>5514</v>
      </c>
      <c r="F119" s="831">
        <v>2</v>
      </c>
      <c r="G119" s="831">
        <v>13354.96</v>
      </c>
      <c r="H119" s="831">
        <v>2</v>
      </c>
      <c r="I119" s="831">
        <v>6677.48</v>
      </c>
      <c r="J119" s="831">
        <v>1</v>
      </c>
      <c r="K119" s="831">
        <v>6677.48</v>
      </c>
      <c r="L119" s="831">
        <v>1</v>
      </c>
      <c r="M119" s="831">
        <v>6677.48</v>
      </c>
      <c r="N119" s="831"/>
      <c r="O119" s="831"/>
      <c r="P119" s="827"/>
      <c r="Q119" s="832"/>
    </row>
    <row r="120" spans="1:17" ht="14.45" customHeight="1" x14ac:dyDescent="0.2">
      <c r="A120" s="821" t="s">
        <v>5594</v>
      </c>
      <c r="B120" s="822" t="s">
        <v>5547</v>
      </c>
      <c r="C120" s="822" t="s">
        <v>5510</v>
      </c>
      <c r="D120" s="822" t="s">
        <v>5580</v>
      </c>
      <c r="E120" s="822" t="s">
        <v>5514</v>
      </c>
      <c r="F120" s="831"/>
      <c r="G120" s="831"/>
      <c r="H120" s="831"/>
      <c r="I120" s="831"/>
      <c r="J120" s="831">
        <v>1</v>
      </c>
      <c r="K120" s="831">
        <v>6071</v>
      </c>
      <c r="L120" s="831">
        <v>1</v>
      </c>
      <c r="M120" s="831">
        <v>6071</v>
      </c>
      <c r="N120" s="831"/>
      <c r="O120" s="831"/>
      <c r="P120" s="827"/>
      <c r="Q120" s="832"/>
    </row>
    <row r="121" spans="1:17" ht="14.45" customHeight="1" x14ac:dyDescent="0.2">
      <c r="A121" s="821" t="s">
        <v>5594</v>
      </c>
      <c r="B121" s="822" t="s">
        <v>5547</v>
      </c>
      <c r="C121" s="822" t="s">
        <v>5465</v>
      </c>
      <c r="D121" s="822" t="s">
        <v>5549</v>
      </c>
      <c r="E121" s="822" t="s">
        <v>5550</v>
      </c>
      <c r="F121" s="831">
        <v>2</v>
      </c>
      <c r="G121" s="831">
        <v>1160</v>
      </c>
      <c r="H121" s="831">
        <v>0.49572649572649574</v>
      </c>
      <c r="I121" s="831">
        <v>580</v>
      </c>
      <c r="J121" s="831">
        <v>4</v>
      </c>
      <c r="K121" s="831">
        <v>2340</v>
      </c>
      <c r="L121" s="831">
        <v>1</v>
      </c>
      <c r="M121" s="831">
        <v>585</v>
      </c>
      <c r="N121" s="831"/>
      <c r="O121" s="831"/>
      <c r="P121" s="827"/>
      <c r="Q121" s="832"/>
    </row>
    <row r="122" spans="1:17" ht="14.45" customHeight="1" x14ac:dyDescent="0.2">
      <c r="A122" s="821" t="s">
        <v>5595</v>
      </c>
      <c r="B122" s="822" t="s">
        <v>5464</v>
      </c>
      <c r="C122" s="822" t="s">
        <v>5510</v>
      </c>
      <c r="D122" s="822" t="s">
        <v>5516</v>
      </c>
      <c r="E122" s="822" t="s">
        <v>5517</v>
      </c>
      <c r="F122" s="831"/>
      <c r="G122" s="831"/>
      <c r="H122" s="831"/>
      <c r="I122" s="831"/>
      <c r="J122" s="831"/>
      <c r="K122" s="831"/>
      <c r="L122" s="831"/>
      <c r="M122" s="831"/>
      <c r="N122" s="831">
        <v>2</v>
      </c>
      <c r="O122" s="831">
        <v>4500.91</v>
      </c>
      <c r="P122" s="827"/>
      <c r="Q122" s="832">
        <v>2250.4549999999999</v>
      </c>
    </row>
    <row r="123" spans="1:17" ht="14.45" customHeight="1" x14ac:dyDescent="0.2">
      <c r="A123" s="821" t="s">
        <v>5595</v>
      </c>
      <c r="B123" s="822" t="s">
        <v>5464</v>
      </c>
      <c r="C123" s="822" t="s">
        <v>5510</v>
      </c>
      <c r="D123" s="822" t="s">
        <v>5518</v>
      </c>
      <c r="E123" s="822" t="s">
        <v>5519</v>
      </c>
      <c r="F123" s="831"/>
      <c r="G123" s="831"/>
      <c r="H123" s="831"/>
      <c r="I123" s="831"/>
      <c r="J123" s="831"/>
      <c r="K123" s="831"/>
      <c r="L123" s="831"/>
      <c r="M123" s="831"/>
      <c r="N123" s="831">
        <v>4</v>
      </c>
      <c r="O123" s="831">
        <v>10194.950000000001</v>
      </c>
      <c r="P123" s="827"/>
      <c r="Q123" s="832">
        <v>2548.7375000000002</v>
      </c>
    </row>
    <row r="124" spans="1:17" ht="14.45" customHeight="1" x14ac:dyDescent="0.2">
      <c r="A124" s="821" t="s">
        <v>5595</v>
      </c>
      <c r="B124" s="822" t="s">
        <v>5464</v>
      </c>
      <c r="C124" s="822" t="s">
        <v>5465</v>
      </c>
      <c r="D124" s="822" t="s">
        <v>5468</v>
      </c>
      <c r="E124" s="822" t="s">
        <v>5469</v>
      </c>
      <c r="F124" s="831">
        <v>1</v>
      </c>
      <c r="G124" s="831">
        <v>37</v>
      </c>
      <c r="H124" s="831"/>
      <c r="I124" s="831">
        <v>37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5595</v>
      </c>
      <c r="B125" s="822" t="s">
        <v>5464</v>
      </c>
      <c r="C125" s="822" t="s">
        <v>5465</v>
      </c>
      <c r="D125" s="822" t="s">
        <v>5478</v>
      </c>
      <c r="E125" s="822" t="s">
        <v>5479</v>
      </c>
      <c r="F125" s="831">
        <v>1</v>
      </c>
      <c r="G125" s="831">
        <v>1010</v>
      </c>
      <c r="H125" s="831"/>
      <c r="I125" s="831">
        <v>1010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5595</v>
      </c>
      <c r="B126" s="822" t="s">
        <v>5464</v>
      </c>
      <c r="C126" s="822" t="s">
        <v>5465</v>
      </c>
      <c r="D126" s="822" t="s">
        <v>5498</v>
      </c>
      <c r="E126" s="822" t="s">
        <v>5499</v>
      </c>
      <c r="F126" s="831">
        <v>1</v>
      </c>
      <c r="G126" s="831">
        <v>355</v>
      </c>
      <c r="H126" s="831"/>
      <c r="I126" s="831">
        <v>355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5595</v>
      </c>
      <c r="B127" s="822" t="s">
        <v>5464</v>
      </c>
      <c r="C127" s="822" t="s">
        <v>5465</v>
      </c>
      <c r="D127" s="822" t="s">
        <v>5524</v>
      </c>
      <c r="E127" s="822" t="s">
        <v>5525</v>
      </c>
      <c r="F127" s="831"/>
      <c r="G127" s="831"/>
      <c r="H127" s="831"/>
      <c r="I127" s="831"/>
      <c r="J127" s="831">
        <v>3</v>
      </c>
      <c r="K127" s="831">
        <v>3534</v>
      </c>
      <c r="L127" s="831">
        <v>1</v>
      </c>
      <c r="M127" s="831">
        <v>1178</v>
      </c>
      <c r="N127" s="831">
        <v>6</v>
      </c>
      <c r="O127" s="831">
        <v>7080</v>
      </c>
      <c r="P127" s="827">
        <v>2.0033955857385397</v>
      </c>
      <c r="Q127" s="832">
        <v>1180</v>
      </c>
    </row>
    <row r="128" spans="1:17" ht="14.45" customHeight="1" x14ac:dyDescent="0.2">
      <c r="A128" s="821" t="s">
        <v>5595</v>
      </c>
      <c r="B128" s="822" t="s">
        <v>5547</v>
      </c>
      <c r="C128" s="822" t="s">
        <v>5510</v>
      </c>
      <c r="D128" s="822" t="s">
        <v>5516</v>
      </c>
      <c r="E128" s="822" t="s">
        <v>5517</v>
      </c>
      <c r="F128" s="831"/>
      <c r="G128" s="831"/>
      <c r="H128" s="831"/>
      <c r="I128" s="831"/>
      <c r="J128" s="831">
        <v>1</v>
      </c>
      <c r="K128" s="831">
        <v>2492.4499999999998</v>
      </c>
      <c r="L128" s="831">
        <v>1</v>
      </c>
      <c r="M128" s="831">
        <v>2492.4499999999998</v>
      </c>
      <c r="N128" s="831"/>
      <c r="O128" s="831"/>
      <c r="P128" s="827"/>
      <c r="Q128" s="832"/>
    </row>
    <row r="129" spans="1:17" ht="14.45" customHeight="1" x14ac:dyDescent="0.2">
      <c r="A129" s="821" t="s">
        <v>5595</v>
      </c>
      <c r="B129" s="822" t="s">
        <v>5547</v>
      </c>
      <c r="C129" s="822" t="s">
        <v>5465</v>
      </c>
      <c r="D129" s="822" t="s">
        <v>5549</v>
      </c>
      <c r="E129" s="822" t="s">
        <v>5550</v>
      </c>
      <c r="F129" s="831">
        <v>1</v>
      </c>
      <c r="G129" s="831">
        <v>580</v>
      </c>
      <c r="H129" s="831">
        <v>0.99145299145299148</v>
      </c>
      <c r="I129" s="831">
        <v>580</v>
      </c>
      <c r="J129" s="831">
        <v>1</v>
      </c>
      <c r="K129" s="831">
        <v>585</v>
      </c>
      <c r="L129" s="831">
        <v>1</v>
      </c>
      <c r="M129" s="831">
        <v>585</v>
      </c>
      <c r="N129" s="831"/>
      <c r="O129" s="831"/>
      <c r="P129" s="827"/>
      <c r="Q129" s="832"/>
    </row>
    <row r="130" spans="1:17" ht="14.45" customHeight="1" x14ac:dyDescent="0.2">
      <c r="A130" s="821" t="s">
        <v>5596</v>
      </c>
      <c r="B130" s="822" t="s">
        <v>5464</v>
      </c>
      <c r="C130" s="822" t="s">
        <v>5510</v>
      </c>
      <c r="D130" s="822" t="s">
        <v>5511</v>
      </c>
      <c r="E130" s="822" t="s">
        <v>5512</v>
      </c>
      <c r="F130" s="831"/>
      <c r="G130" s="831"/>
      <c r="H130" s="831"/>
      <c r="I130" s="831"/>
      <c r="J130" s="831"/>
      <c r="K130" s="831"/>
      <c r="L130" s="831"/>
      <c r="M130" s="831"/>
      <c r="N130" s="831">
        <v>5</v>
      </c>
      <c r="O130" s="831">
        <v>24281.8</v>
      </c>
      <c r="P130" s="827"/>
      <c r="Q130" s="832">
        <v>4856.3599999999997</v>
      </c>
    </row>
    <row r="131" spans="1:17" ht="14.45" customHeight="1" x14ac:dyDescent="0.2">
      <c r="A131" s="821" t="s">
        <v>5596</v>
      </c>
      <c r="B131" s="822" t="s">
        <v>5464</v>
      </c>
      <c r="C131" s="822" t="s">
        <v>5510</v>
      </c>
      <c r="D131" s="822" t="s">
        <v>5515</v>
      </c>
      <c r="E131" s="822" t="s">
        <v>5514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5568</v>
      </c>
      <c r="P131" s="827"/>
      <c r="Q131" s="832">
        <v>5568</v>
      </c>
    </row>
    <row r="132" spans="1:17" ht="14.45" customHeight="1" x14ac:dyDescent="0.2">
      <c r="A132" s="821" t="s">
        <v>5596</v>
      </c>
      <c r="B132" s="822" t="s">
        <v>5464</v>
      </c>
      <c r="C132" s="822" t="s">
        <v>5510</v>
      </c>
      <c r="D132" s="822" t="s">
        <v>5516</v>
      </c>
      <c r="E132" s="822" t="s">
        <v>5517</v>
      </c>
      <c r="F132" s="831"/>
      <c r="G132" s="831"/>
      <c r="H132" s="831"/>
      <c r="I132" s="831"/>
      <c r="J132" s="831">
        <v>2</v>
      </c>
      <c r="K132" s="831">
        <v>4500.8999999999996</v>
      </c>
      <c r="L132" s="831">
        <v>1</v>
      </c>
      <c r="M132" s="831">
        <v>2250.4499999999998</v>
      </c>
      <c r="N132" s="831"/>
      <c r="O132" s="831"/>
      <c r="P132" s="827"/>
      <c r="Q132" s="832"/>
    </row>
    <row r="133" spans="1:17" ht="14.45" customHeight="1" x14ac:dyDescent="0.2">
      <c r="A133" s="821" t="s">
        <v>5596</v>
      </c>
      <c r="B133" s="822" t="s">
        <v>5464</v>
      </c>
      <c r="C133" s="822" t="s">
        <v>5465</v>
      </c>
      <c r="D133" s="822" t="s">
        <v>5476</v>
      </c>
      <c r="E133" s="822" t="s">
        <v>5477</v>
      </c>
      <c r="F133" s="831"/>
      <c r="G133" s="831"/>
      <c r="H133" s="831"/>
      <c r="I133" s="831"/>
      <c r="J133" s="831">
        <v>1</v>
      </c>
      <c r="K133" s="831">
        <v>435</v>
      </c>
      <c r="L133" s="831">
        <v>1</v>
      </c>
      <c r="M133" s="831">
        <v>435</v>
      </c>
      <c r="N133" s="831"/>
      <c r="O133" s="831"/>
      <c r="P133" s="827"/>
      <c r="Q133" s="832"/>
    </row>
    <row r="134" spans="1:17" ht="14.45" customHeight="1" x14ac:dyDescent="0.2">
      <c r="A134" s="821" t="s">
        <v>5596</v>
      </c>
      <c r="B134" s="822" t="s">
        <v>5464</v>
      </c>
      <c r="C134" s="822" t="s">
        <v>5465</v>
      </c>
      <c r="D134" s="822" t="s">
        <v>5496</v>
      </c>
      <c r="E134" s="822" t="s">
        <v>5497</v>
      </c>
      <c r="F134" s="831"/>
      <c r="G134" s="831"/>
      <c r="H134" s="831"/>
      <c r="I134" s="831"/>
      <c r="J134" s="831">
        <v>1</v>
      </c>
      <c r="K134" s="831">
        <v>2019</v>
      </c>
      <c r="L134" s="831">
        <v>1</v>
      </c>
      <c r="M134" s="831">
        <v>2019</v>
      </c>
      <c r="N134" s="831"/>
      <c r="O134" s="831"/>
      <c r="P134" s="827"/>
      <c r="Q134" s="832"/>
    </row>
    <row r="135" spans="1:17" ht="14.45" customHeight="1" x14ac:dyDescent="0.2">
      <c r="A135" s="821" t="s">
        <v>5596</v>
      </c>
      <c r="B135" s="822" t="s">
        <v>5464</v>
      </c>
      <c r="C135" s="822" t="s">
        <v>5465</v>
      </c>
      <c r="D135" s="822" t="s">
        <v>5524</v>
      </c>
      <c r="E135" s="822" t="s">
        <v>5525</v>
      </c>
      <c r="F135" s="831"/>
      <c r="G135" s="831"/>
      <c r="H135" s="831"/>
      <c r="I135" s="831"/>
      <c r="J135" s="831">
        <v>4</v>
      </c>
      <c r="K135" s="831">
        <v>4712</v>
      </c>
      <c r="L135" s="831">
        <v>1</v>
      </c>
      <c r="M135" s="831">
        <v>1178</v>
      </c>
      <c r="N135" s="831">
        <v>8</v>
      </c>
      <c r="O135" s="831">
        <v>9440</v>
      </c>
      <c r="P135" s="827">
        <v>2.0033955857385397</v>
      </c>
      <c r="Q135" s="832">
        <v>1180</v>
      </c>
    </row>
    <row r="136" spans="1:17" ht="14.45" customHeight="1" x14ac:dyDescent="0.2">
      <c r="A136" s="821" t="s">
        <v>5597</v>
      </c>
      <c r="B136" s="822" t="s">
        <v>5464</v>
      </c>
      <c r="C136" s="822" t="s">
        <v>5510</v>
      </c>
      <c r="D136" s="822" t="s">
        <v>5515</v>
      </c>
      <c r="E136" s="822" t="s">
        <v>5514</v>
      </c>
      <c r="F136" s="831"/>
      <c r="G136" s="831"/>
      <c r="H136" s="831"/>
      <c r="I136" s="831"/>
      <c r="J136" s="831">
        <v>1</v>
      </c>
      <c r="K136" s="831">
        <v>5433.24</v>
      </c>
      <c r="L136" s="831">
        <v>1</v>
      </c>
      <c r="M136" s="831">
        <v>5433.24</v>
      </c>
      <c r="N136" s="831"/>
      <c r="O136" s="831"/>
      <c r="P136" s="827"/>
      <c r="Q136" s="832"/>
    </row>
    <row r="137" spans="1:17" ht="14.45" customHeight="1" x14ac:dyDescent="0.2">
      <c r="A137" s="821" t="s">
        <v>5597</v>
      </c>
      <c r="B137" s="822" t="s">
        <v>5464</v>
      </c>
      <c r="C137" s="822" t="s">
        <v>5510</v>
      </c>
      <c r="D137" s="822" t="s">
        <v>5516</v>
      </c>
      <c r="E137" s="822" t="s">
        <v>5517</v>
      </c>
      <c r="F137" s="831"/>
      <c r="G137" s="831"/>
      <c r="H137" s="831"/>
      <c r="I137" s="831"/>
      <c r="J137" s="831">
        <v>6</v>
      </c>
      <c r="K137" s="831">
        <v>13986.74</v>
      </c>
      <c r="L137" s="831">
        <v>1</v>
      </c>
      <c r="M137" s="831">
        <v>2331.1233333333334</v>
      </c>
      <c r="N137" s="831">
        <v>15</v>
      </c>
      <c r="O137" s="831">
        <v>33998.770000000004</v>
      </c>
      <c r="P137" s="827">
        <v>2.430785872905338</v>
      </c>
      <c r="Q137" s="832">
        <v>2266.5846666666671</v>
      </c>
    </row>
    <row r="138" spans="1:17" ht="14.45" customHeight="1" x14ac:dyDescent="0.2">
      <c r="A138" s="821" t="s">
        <v>5597</v>
      </c>
      <c r="B138" s="822" t="s">
        <v>5464</v>
      </c>
      <c r="C138" s="822" t="s">
        <v>5510</v>
      </c>
      <c r="D138" s="822" t="s">
        <v>5518</v>
      </c>
      <c r="E138" s="822" t="s">
        <v>5519</v>
      </c>
      <c r="F138" s="831"/>
      <c r="G138" s="831"/>
      <c r="H138" s="831"/>
      <c r="I138" s="831"/>
      <c r="J138" s="831"/>
      <c r="K138" s="831"/>
      <c r="L138" s="831"/>
      <c r="M138" s="831"/>
      <c r="N138" s="831">
        <v>15</v>
      </c>
      <c r="O138" s="831">
        <v>36349.1</v>
      </c>
      <c r="P138" s="827"/>
      <c r="Q138" s="832">
        <v>2423.2733333333331</v>
      </c>
    </row>
    <row r="139" spans="1:17" ht="14.45" customHeight="1" x14ac:dyDescent="0.2">
      <c r="A139" s="821" t="s">
        <v>5597</v>
      </c>
      <c r="B139" s="822" t="s">
        <v>5464</v>
      </c>
      <c r="C139" s="822" t="s">
        <v>5510</v>
      </c>
      <c r="D139" s="822" t="s">
        <v>5520</v>
      </c>
      <c r="E139" s="822" t="s">
        <v>5521</v>
      </c>
      <c r="F139" s="831"/>
      <c r="G139" s="831"/>
      <c r="H139" s="831"/>
      <c r="I139" s="831"/>
      <c r="J139" s="831"/>
      <c r="K139" s="831"/>
      <c r="L139" s="831"/>
      <c r="M139" s="831"/>
      <c r="N139" s="831">
        <v>3</v>
      </c>
      <c r="O139" s="831">
        <v>4649.97</v>
      </c>
      <c r="P139" s="827"/>
      <c r="Q139" s="832">
        <v>1549.99</v>
      </c>
    </row>
    <row r="140" spans="1:17" ht="14.45" customHeight="1" x14ac:dyDescent="0.2">
      <c r="A140" s="821" t="s">
        <v>5597</v>
      </c>
      <c r="B140" s="822" t="s">
        <v>5464</v>
      </c>
      <c r="C140" s="822" t="s">
        <v>5465</v>
      </c>
      <c r="D140" s="822" t="s">
        <v>5524</v>
      </c>
      <c r="E140" s="822" t="s">
        <v>5525</v>
      </c>
      <c r="F140" s="831"/>
      <c r="G140" s="831"/>
      <c r="H140" s="831"/>
      <c r="I140" s="831"/>
      <c r="J140" s="831">
        <v>19</v>
      </c>
      <c r="K140" s="831">
        <v>22382</v>
      </c>
      <c r="L140" s="831">
        <v>1</v>
      </c>
      <c r="M140" s="831">
        <v>1178</v>
      </c>
      <c r="N140" s="831">
        <v>37</v>
      </c>
      <c r="O140" s="831">
        <v>43660</v>
      </c>
      <c r="P140" s="827">
        <v>1.9506746492717362</v>
      </c>
      <c r="Q140" s="832">
        <v>1180</v>
      </c>
    </row>
    <row r="141" spans="1:17" ht="14.45" customHeight="1" x14ac:dyDescent="0.2">
      <c r="A141" s="821" t="s">
        <v>5597</v>
      </c>
      <c r="B141" s="822" t="s">
        <v>5547</v>
      </c>
      <c r="C141" s="822" t="s">
        <v>5510</v>
      </c>
      <c r="D141" s="822" t="s">
        <v>5516</v>
      </c>
      <c r="E141" s="822" t="s">
        <v>5517</v>
      </c>
      <c r="F141" s="831"/>
      <c r="G141" s="831"/>
      <c r="H141" s="831"/>
      <c r="I141" s="831"/>
      <c r="J141" s="831">
        <v>1</v>
      </c>
      <c r="K141" s="831">
        <v>2492.4499999999998</v>
      </c>
      <c r="L141" s="831">
        <v>1</v>
      </c>
      <c r="M141" s="831">
        <v>2492.4499999999998</v>
      </c>
      <c r="N141" s="831"/>
      <c r="O141" s="831"/>
      <c r="P141" s="827"/>
      <c r="Q141" s="832"/>
    </row>
    <row r="142" spans="1:17" ht="14.45" customHeight="1" x14ac:dyDescent="0.2">
      <c r="A142" s="821" t="s">
        <v>5597</v>
      </c>
      <c r="B142" s="822" t="s">
        <v>5547</v>
      </c>
      <c r="C142" s="822" t="s">
        <v>5465</v>
      </c>
      <c r="D142" s="822" t="s">
        <v>5549</v>
      </c>
      <c r="E142" s="822" t="s">
        <v>5550</v>
      </c>
      <c r="F142" s="831"/>
      <c r="G142" s="831"/>
      <c r="H142" s="831"/>
      <c r="I142" s="831"/>
      <c r="J142" s="831">
        <v>3</v>
      </c>
      <c r="K142" s="831">
        <v>1755</v>
      </c>
      <c r="L142" s="831">
        <v>1</v>
      </c>
      <c r="M142" s="831">
        <v>585</v>
      </c>
      <c r="N142" s="831"/>
      <c r="O142" s="831"/>
      <c r="P142" s="827"/>
      <c r="Q142" s="832"/>
    </row>
    <row r="143" spans="1:17" ht="14.45" customHeight="1" x14ac:dyDescent="0.2">
      <c r="A143" s="821" t="s">
        <v>5598</v>
      </c>
      <c r="B143" s="822" t="s">
        <v>5464</v>
      </c>
      <c r="C143" s="822" t="s">
        <v>5510</v>
      </c>
      <c r="D143" s="822" t="s">
        <v>5511</v>
      </c>
      <c r="E143" s="822" t="s">
        <v>5512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4856.3599999999997</v>
      </c>
      <c r="P143" s="827"/>
      <c r="Q143" s="832">
        <v>4856.3599999999997</v>
      </c>
    </row>
    <row r="144" spans="1:17" ht="14.45" customHeight="1" x14ac:dyDescent="0.2">
      <c r="A144" s="821" t="s">
        <v>5598</v>
      </c>
      <c r="B144" s="822" t="s">
        <v>5464</v>
      </c>
      <c r="C144" s="822" t="s">
        <v>5510</v>
      </c>
      <c r="D144" s="822" t="s">
        <v>5513</v>
      </c>
      <c r="E144" s="822" t="s">
        <v>5514</v>
      </c>
      <c r="F144" s="831"/>
      <c r="G144" s="831"/>
      <c r="H144" s="831"/>
      <c r="I144" s="831"/>
      <c r="J144" s="831">
        <v>1</v>
      </c>
      <c r="K144" s="831">
        <v>5526.06</v>
      </c>
      <c r="L144" s="831">
        <v>1</v>
      </c>
      <c r="M144" s="831">
        <v>5526.06</v>
      </c>
      <c r="N144" s="831">
        <v>1</v>
      </c>
      <c r="O144" s="831">
        <v>5526.05</v>
      </c>
      <c r="P144" s="827">
        <v>0.99999819039243143</v>
      </c>
      <c r="Q144" s="832">
        <v>5526.05</v>
      </c>
    </row>
    <row r="145" spans="1:17" ht="14.45" customHeight="1" x14ac:dyDescent="0.2">
      <c r="A145" s="821" t="s">
        <v>5598</v>
      </c>
      <c r="B145" s="822" t="s">
        <v>5464</v>
      </c>
      <c r="C145" s="822" t="s">
        <v>5510</v>
      </c>
      <c r="D145" s="822" t="s">
        <v>5515</v>
      </c>
      <c r="E145" s="822" t="s">
        <v>5514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5103.17</v>
      </c>
      <c r="P145" s="827"/>
      <c r="Q145" s="832">
        <v>5103.17</v>
      </c>
    </row>
    <row r="146" spans="1:17" ht="14.45" customHeight="1" x14ac:dyDescent="0.2">
      <c r="A146" s="821" t="s">
        <v>5598</v>
      </c>
      <c r="B146" s="822" t="s">
        <v>5464</v>
      </c>
      <c r="C146" s="822" t="s">
        <v>5510</v>
      </c>
      <c r="D146" s="822" t="s">
        <v>5516</v>
      </c>
      <c r="E146" s="822" t="s">
        <v>5517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2250.4499999999998</v>
      </c>
      <c r="P146" s="827"/>
      <c r="Q146" s="832">
        <v>2250.4499999999998</v>
      </c>
    </row>
    <row r="147" spans="1:17" ht="14.45" customHeight="1" x14ac:dyDescent="0.2">
      <c r="A147" s="821" t="s">
        <v>5598</v>
      </c>
      <c r="B147" s="822" t="s">
        <v>5464</v>
      </c>
      <c r="C147" s="822" t="s">
        <v>5510</v>
      </c>
      <c r="D147" s="822" t="s">
        <v>5518</v>
      </c>
      <c r="E147" s="822" t="s">
        <v>5519</v>
      </c>
      <c r="F147" s="831"/>
      <c r="G147" s="831"/>
      <c r="H147" s="831"/>
      <c r="I147" s="831"/>
      <c r="J147" s="831"/>
      <c r="K147" s="831"/>
      <c r="L147" s="831"/>
      <c r="M147" s="831"/>
      <c r="N147" s="831">
        <v>3</v>
      </c>
      <c r="O147" s="831">
        <v>7132.9500000000007</v>
      </c>
      <c r="P147" s="827"/>
      <c r="Q147" s="832">
        <v>2377.65</v>
      </c>
    </row>
    <row r="148" spans="1:17" ht="14.45" customHeight="1" x14ac:dyDescent="0.2">
      <c r="A148" s="821" t="s">
        <v>5598</v>
      </c>
      <c r="B148" s="822" t="s">
        <v>5464</v>
      </c>
      <c r="C148" s="822" t="s">
        <v>5465</v>
      </c>
      <c r="D148" s="822" t="s">
        <v>5524</v>
      </c>
      <c r="E148" s="822" t="s">
        <v>5525</v>
      </c>
      <c r="F148" s="831"/>
      <c r="G148" s="831"/>
      <c r="H148" s="831"/>
      <c r="I148" s="831"/>
      <c r="J148" s="831">
        <v>1</v>
      </c>
      <c r="K148" s="831">
        <v>1178</v>
      </c>
      <c r="L148" s="831">
        <v>1</v>
      </c>
      <c r="M148" s="831">
        <v>1178</v>
      </c>
      <c r="N148" s="831">
        <v>6</v>
      </c>
      <c r="O148" s="831">
        <v>7080</v>
      </c>
      <c r="P148" s="827">
        <v>6.01018675721562</v>
      </c>
      <c r="Q148" s="832">
        <v>1180</v>
      </c>
    </row>
    <row r="149" spans="1:17" ht="14.45" customHeight="1" x14ac:dyDescent="0.2">
      <c r="A149" s="821" t="s">
        <v>5598</v>
      </c>
      <c r="B149" s="822" t="s">
        <v>5526</v>
      </c>
      <c r="C149" s="822" t="s">
        <v>5465</v>
      </c>
      <c r="D149" s="822" t="s">
        <v>5529</v>
      </c>
      <c r="E149" s="822" t="s">
        <v>5530</v>
      </c>
      <c r="F149" s="831"/>
      <c r="G149" s="831"/>
      <c r="H149" s="831"/>
      <c r="I149" s="831"/>
      <c r="J149" s="831">
        <v>1</v>
      </c>
      <c r="K149" s="831">
        <v>126</v>
      </c>
      <c r="L149" s="831">
        <v>1</v>
      </c>
      <c r="M149" s="831">
        <v>126</v>
      </c>
      <c r="N149" s="831"/>
      <c r="O149" s="831"/>
      <c r="P149" s="827"/>
      <c r="Q149" s="832"/>
    </row>
    <row r="150" spans="1:17" ht="14.45" customHeight="1" x14ac:dyDescent="0.2">
      <c r="A150" s="821" t="s">
        <v>5599</v>
      </c>
      <c r="B150" s="822" t="s">
        <v>5464</v>
      </c>
      <c r="C150" s="822" t="s">
        <v>5510</v>
      </c>
      <c r="D150" s="822" t="s">
        <v>5576</v>
      </c>
      <c r="E150" s="822" t="s">
        <v>5577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3776.6</v>
      </c>
      <c r="P150" s="827"/>
      <c r="Q150" s="832">
        <v>3776.6</v>
      </c>
    </row>
    <row r="151" spans="1:17" ht="14.45" customHeight="1" x14ac:dyDescent="0.2">
      <c r="A151" s="821" t="s">
        <v>5599</v>
      </c>
      <c r="B151" s="822" t="s">
        <v>5464</v>
      </c>
      <c r="C151" s="822" t="s">
        <v>5510</v>
      </c>
      <c r="D151" s="822" t="s">
        <v>5513</v>
      </c>
      <c r="E151" s="822" t="s">
        <v>5514</v>
      </c>
      <c r="F151" s="831"/>
      <c r="G151" s="831"/>
      <c r="H151" s="831"/>
      <c r="I151" s="831"/>
      <c r="J151" s="831">
        <v>1</v>
      </c>
      <c r="K151" s="831">
        <v>5526.06</v>
      </c>
      <c r="L151" s="831">
        <v>1</v>
      </c>
      <c r="M151" s="831">
        <v>5526.06</v>
      </c>
      <c r="N151" s="831"/>
      <c r="O151" s="831"/>
      <c r="P151" s="827"/>
      <c r="Q151" s="832"/>
    </row>
    <row r="152" spans="1:17" ht="14.45" customHeight="1" x14ac:dyDescent="0.2">
      <c r="A152" s="821" t="s">
        <v>5599</v>
      </c>
      <c r="B152" s="822" t="s">
        <v>5464</v>
      </c>
      <c r="C152" s="822" t="s">
        <v>5510</v>
      </c>
      <c r="D152" s="822" t="s">
        <v>5548</v>
      </c>
      <c r="E152" s="822" t="s">
        <v>5517</v>
      </c>
      <c r="F152" s="831"/>
      <c r="G152" s="831"/>
      <c r="H152" s="831"/>
      <c r="I152" s="831"/>
      <c r="J152" s="831">
        <v>1</v>
      </c>
      <c r="K152" s="831">
        <v>4368.43</v>
      </c>
      <c r="L152" s="831">
        <v>1</v>
      </c>
      <c r="M152" s="831">
        <v>4368.43</v>
      </c>
      <c r="N152" s="831"/>
      <c r="O152" s="831"/>
      <c r="P152" s="827"/>
      <c r="Q152" s="832"/>
    </row>
    <row r="153" spans="1:17" ht="14.45" customHeight="1" x14ac:dyDescent="0.2">
      <c r="A153" s="821" t="s">
        <v>5599</v>
      </c>
      <c r="B153" s="822" t="s">
        <v>5464</v>
      </c>
      <c r="C153" s="822" t="s">
        <v>5510</v>
      </c>
      <c r="D153" s="822" t="s">
        <v>5516</v>
      </c>
      <c r="E153" s="822" t="s">
        <v>5517</v>
      </c>
      <c r="F153" s="831"/>
      <c r="G153" s="831"/>
      <c r="H153" s="831"/>
      <c r="I153" s="831"/>
      <c r="J153" s="831">
        <v>1</v>
      </c>
      <c r="K153" s="831">
        <v>2250.46</v>
      </c>
      <c r="L153" s="831">
        <v>1</v>
      </c>
      <c r="M153" s="831">
        <v>2250.46</v>
      </c>
      <c r="N153" s="831">
        <v>1</v>
      </c>
      <c r="O153" s="831">
        <v>2250.4499999999998</v>
      </c>
      <c r="P153" s="827">
        <v>0.99999555646401173</v>
      </c>
      <c r="Q153" s="832">
        <v>2250.4499999999998</v>
      </c>
    </row>
    <row r="154" spans="1:17" ht="14.45" customHeight="1" x14ac:dyDescent="0.2">
      <c r="A154" s="821" t="s">
        <v>5599</v>
      </c>
      <c r="B154" s="822" t="s">
        <v>5464</v>
      </c>
      <c r="C154" s="822" t="s">
        <v>5510</v>
      </c>
      <c r="D154" s="822" t="s">
        <v>5582</v>
      </c>
      <c r="E154" s="822" t="s">
        <v>5519</v>
      </c>
      <c r="F154" s="831"/>
      <c r="G154" s="831"/>
      <c r="H154" s="831"/>
      <c r="I154" s="831"/>
      <c r="J154" s="831">
        <v>1</v>
      </c>
      <c r="K154" s="831">
        <v>3278</v>
      </c>
      <c r="L154" s="831">
        <v>1</v>
      </c>
      <c r="M154" s="831">
        <v>3278</v>
      </c>
      <c r="N154" s="831">
        <v>3.1</v>
      </c>
      <c r="O154" s="831">
        <v>8361.1</v>
      </c>
      <c r="P154" s="827">
        <v>2.5506711409395972</v>
      </c>
      <c r="Q154" s="832">
        <v>2697.1290322580644</v>
      </c>
    </row>
    <row r="155" spans="1:17" ht="14.45" customHeight="1" x14ac:dyDescent="0.2">
      <c r="A155" s="821" t="s">
        <v>5599</v>
      </c>
      <c r="B155" s="822" t="s">
        <v>5464</v>
      </c>
      <c r="C155" s="822" t="s">
        <v>5510</v>
      </c>
      <c r="D155" s="822" t="s">
        <v>5518</v>
      </c>
      <c r="E155" s="822" t="s">
        <v>5519</v>
      </c>
      <c r="F155" s="831"/>
      <c r="G155" s="831"/>
      <c r="H155" s="831"/>
      <c r="I155" s="831"/>
      <c r="J155" s="831">
        <v>1</v>
      </c>
      <c r="K155" s="831">
        <v>2377.65</v>
      </c>
      <c r="L155" s="831">
        <v>1</v>
      </c>
      <c r="M155" s="831">
        <v>2377.65</v>
      </c>
      <c r="N155" s="831">
        <v>5</v>
      </c>
      <c r="O155" s="831">
        <v>11888.25</v>
      </c>
      <c r="P155" s="827">
        <v>5</v>
      </c>
      <c r="Q155" s="832">
        <v>2377.65</v>
      </c>
    </row>
    <row r="156" spans="1:17" ht="14.45" customHeight="1" x14ac:dyDescent="0.2">
      <c r="A156" s="821" t="s">
        <v>5599</v>
      </c>
      <c r="B156" s="822" t="s">
        <v>5464</v>
      </c>
      <c r="C156" s="822" t="s">
        <v>5465</v>
      </c>
      <c r="D156" s="822" t="s">
        <v>5524</v>
      </c>
      <c r="E156" s="822" t="s">
        <v>5525</v>
      </c>
      <c r="F156" s="831"/>
      <c r="G156" s="831"/>
      <c r="H156" s="831"/>
      <c r="I156" s="831"/>
      <c r="J156" s="831">
        <v>6</v>
      </c>
      <c r="K156" s="831">
        <v>7068</v>
      </c>
      <c r="L156" s="831">
        <v>1</v>
      </c>
      <c r="M156" s="831">
        <v>1178</v>
      </c>
      <c r="N156" s="831">
        <v>11</v>
      </c>
      <c r="O156" s="831">
        <v>12980</v>
      </c>
      <c r="P156" s="827">
        <v>1.8364459535936615</v>
      </c>
      <c r="Q156" s="832">
        <v>1180</v>
      </c>
    </row>
    <row r="157" spans="1:17" ht="14.45" customHeight="1" x14ac:dyDescent="0.2">
      <c r="A157" s="821" t="s">
        <v>5599</v>
      </c>
      <c r="B157" s="822" t="s">
        <v>5547</v>
      </c>
      <c r="C157" s="822" t="s">
        <v>5510</v>
      </c>
      <c r="D157" s="822" t="s">
        <v>5515</v>
      </c>
      <c r="E157" s="822" t="s">
        <v>5514</v>
      </c>
      <c r="F157" s="831"/>
      <c r="G157" s="831"/>
      <c r="H157" s="831"/>
      <c r="I157" s="831"/>
      <c r="J157" s="831">
        <v>1</v>
      </c>
      <c r="K157" s="831">
        <v>5568</v>
      </c>
      <c r="L157" s="831">
        <v>1</v>
      </c>
      <c r="M157" s="831">
        <v>5568</v>
      </c>
      <c r="N157" s="831"/>
      <c r="O157" s="831"/>
      <c r="P157" s="827"/>
      <c r="Q157" s="832"/>
    </row>
    <row r="158" spans="1:17" ht="14.45" customHeight="1" x14ac:dyDescent="0.2">
      <c r="A158" s="821" t="s">
        <v>5599</v>
      </c>
      <c r="B158" s="822" t="s">
        <v>5547</v>
      </c>
      <c r="C158" s="822" t="s">
        <v>5510</v>
      </c>
      <c r="D158" s="822" t="s">
        <v>5516</v>
      </c>
      <c r="E158" s="822" t="s">
        <v>5517</v>
      </c>
      <c r="F158" s="831">
        <v>1</v>
      </c>
      <c r="G158" s="831">
        <v>2492.4499999999998</v>
      </c>
      <c r="H158" s="831"/>
      <c r="I158" s="831">
        <v>2492.4499999999998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5599</v>
      </c>
      <c r="B159" s="822" t="s">
        <v>5547</v>
      </c>
      <c r="C159" s="822" t="s">
        <v>5465</v>
      </c>
      <c r="D159" s="822" t="s">
        <v>5549</v>
      </c>
      <c r="E159" s="822" t="s">
        <v>5550</v>
      </c>
      <c r="F159" s="831">
        <v>1</v>
      </c>
      <c r="G159" s="831">
        <v>580</v>
      </c>
      <c r="H159" s="831">
        <v>0.99145299145299148</v>
      </c>
      <c r="I159" s="831">
        <v>580</v>
      </c>
      <c r="J159" s="831">
        <v>1</v>
      </c>
      <c r="K159" s="831">
        <v>585</v>
      </c>
      <c r="L159" s="831">
        <v>1</v>
      </c>
      <c r="M159" s="831">
        <v>585</v>
      </c>
      <c r="N159" s="831"/>
      <c r="O159" s="831"/>
      <c r="P159" s="827"/>
      <c r="Q159" s="832"/>
    </row>
    <row r="160" spans="1:17" ht="14.45" customHeight="1" x14ac:dyDescent="0.2">
      <c r="A160" s="821" t="s">
        <v>5600</v>
      </c>
      <c r="B160" s="822" t="s">
        <v>5464</v>
      </c>
      <c r="C160" s="822" t="s">
        <v>5510</v>
      </c>
      <c r="D160" s="822" t="s">
        <v>5511</v>
      </c>
      <c r="E160" s="822" t="s">
        <v>5512</v>
      </c>
      <c r="F160" s="831"/>
      <c r="G160" s="831"/>
      <c r="H160" s="831"/>
      <c r="I160" s="831"/>
      <c r="J160" s="831"/>
      <c r="K160" s="831"/>
      <c r="L160" s="831"/>
      <c r="M160" s="831"/>
      <c r="N160" s="831">
        <v>2</v>
      </c>
      <c r="O160" s="831">
        <v>9712.7199999999993</v>
      </c>
      <c r="P160" s="827"/>
      <c r="Q160" s="832">
        <v>4856.3599999999997</v>
      </c>
    </row>
    <row r="161" spans="1:17" ht="14.45" customHeight="1" x14ac:dyDescent="0.2">
      <c r="A161" s="821" t="s">
        <v>5600</v>
      </c>
      <c r="B161" s="822" t="s">
        <v>5464</v>
      </c>
      <c r="C161" s="822" t="s">
        <v>5510</v>
      </c>
      <c r="D161" s="822" t="s">
        <v>5515</v>
      </c>
      <c r="E161" s="822" t="s">
        <v>5514</v>
      </c>
      <c r="F161" s="831"/>
      <c r="G161" s="831"/>
      <c r="H161" s="831"/>
      <c r="I161" s="831"/>
      <c r="J161" s="831">
        <v>1</v>
      </c>
      <c r="K161" s="831">
        <v>5433.24</v>
      </c>
      <c r="L161" s="831">
        <v>1</v>
      </c>
      <c r="M161" s="831">
        <v>5433.24</v>
      </c>
      <c r="N161" s="831">
        <v>10</v>
      </c>
      <c r="O161" s="831">
        <v>49514.69</v>
      </c>
      <c r="P161" s="827">
        <v>9.1132896761416777</v>
      </c>
      <c r="Q161" s="832">
        <v>4951.4690000000001</v>
      </c>
    </row>
    <row r="162" spans="1:17" ht="14.45" customHeight="1" x14ac:dyDescent="0.2">
      <c r="A162" s="821" t="s">
        <v>5600</v>
      </c>
      <c r="B162" s="822" t="s">
        <v>5464</v>
      </c>
      <c r="C162" s="822" t="s">
        <v>5510</v>
      </c>
      <c r="D162" s="822" t="s">
        <v>5516</v>
      </c>
      <c r="E162" s="822" t="s">
        <v>5517</v>
      </c>
      <c r="F162" s="831"/>
      <c r="G162" s="831"/>
      <c r="H162" s="831"/>
      <c r="I162" s="831"/>
      <c r="J162" s="831">
        <v>7</v>
      </c>
      <c r="K162" s="831">
        <v>16479.16</v>
      </c>
      <c r="L162" s="831">
        <v>1</v>
      </c>
      <c r="M162" s="831">
        <v>2354.1657142857143</v>
      </c>
      <c r="N162" s="831">
        <v>14</v>
      </c>
      <c r="O162" s="831">
        <v>31748.35</v>
      </c>
      <c r="P162" s="827">
        <v>1.9265757477929699</v>
      </c>
      <c r="Q162" s="832">
        <v>2267.7392857142854</v>
      </c>
    </row>
    <row r="163" spans="1:17" ht="14.45" customHeight="1" x14ac:dyDescent="0.2">
      <c r="A163" s="821" t="s">
        <v>5600</v>
      </c>
      <c r="B163" s="822" t="s">
        <v>5464</v>
      </c>
      <c r="C163" s="822" t="s">
        <v>5510</v>
      </c>
      <c r="D163" s="822" t="s">
        <v>5582</v>
      </c>
      <c r="E163" s="822" t="s">
        <v>5519</v>
      </c>
      <c r="F163" s="831"/>
      <c r="G163" s="831"/>
      <c r="H163" s="831"/>
      <c r="I163" s="831"/>
      <c r="J163" s="831"/>
      <c r="K163" s="831"/>
      <c r="L163" s="831"/>
      <c r="M163" s="831"/>
      <c r="N163" s="831">
        <v>2</v>
      </c>
      <c r="O163" s="831">
        <v>4755.3</v>
      </c>
      <c r="P163" s="827"/>
      <c r="Q163" s="832">
        <v>2377.65</v>
      </c>
    </row>
    <row r="164" spans="1:17" ht="14.45" customHeight="1" x14ac:dyDescent="0.2">
      <c r="A164" s="821" t="s">
        <v>5600</v>
      </c>
      <c r="B164" s="822" t="s">
        <v>5464</v>
      </c>
      <c r="C164" s="822" t="s">
        <v>5510</v>
      </c>
      <c r="D164" s="822" t="s">
        <v>5518</v>
      </c>
      <c r="E164" s="822" t="s">
        <v>5519</v>
      </c>
      <c r="F164" s="831"/>
      <c r="G164" s="831"/>
      <c r="H164" s="831"/>
      <c r="I164" s="831"/>
      <c r="J164" s="831">
        <v>1</v>
      </c>
      <c r="K164" s="831">
        <v>3062</v>
      </c>
      <c r="L164" s="831">
        <v>1</v>
      </c>
      <c r="M164" s="831">
        <v>3062</v>
      </c>
      <c r="N164" s="831">
        <v>9</v>
      </c>
      <c r="O164" s="831">
        <v>23451.9</v>
      </c>
      <c r="P164" s="827">
        <v>7.6590137165251475</v>
      </c>
      <c r="Q164" s="832">
        <v>2605.7666666666669</v>
      </c>
    </row>
    <row r="165" spans="1:17" ht="14.45" customHeight="1" x14ac:dyDescent="0.2">
      <c r="A165" s="821" t="s">
        <v>5600</v>
      </c>
      <c r="B165" s="822" t="s">
        <v>5464</v>
      </c>
      <c r="C165" s="822" t="s">
        <v>5510</v>
      </c>
      <c r="D165" s="822" t="s">
        <v>5520</v>
      </c>
      <c r="E165" s="822" t="s">
        <v>5521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3099.98</v>
      </c>
      <c r="P165" s="827"/>
      <c r="Q165" s="832">
        <v>1549.99</v>
      </c>
    </row>
    <row r="166" spans="1:17" ht="14.45" customHeight="1" x14ac:dyDescent="0.2">
      <c r="A166" s="821" t="s">
        <v>5600</v>
      </c>
      <c r="B166" s="822" t="s">
        <v>5464</v>
      </c>
      <c r="C166" s="822" t="s">
        <v>5465</v>
      </c>
      <c r="D166" s="822" t="s">
        <v>5478</v>
      </c>
      <c r="E166" s="822" t="s">
        <v>5479</v>
      </c>
      <c r="F166" s="831">
        <v>1</v>
      </c>
      <c r="G166" s="831">
        <v>1010</v>
      </c>
      <c r="H166" s="831">
        <v>0.99703849950641654</v>
      </c>
      <c r="I166" s="831">
        <v>1010</v>
      </c>
      <c r="J166" s="831">
        <v>1</v>
      </c>
      <c r="K166" s="831">
        <v>1013</v>
      </c>
      <c r="L166" s="831">
        <v>1</v>
      </c>
      <c r="M166" s="831">
        <v>1013</v>
      </c>
      <c r="N166" s="831"/>
      <c r="O166" s="831"/>
      <c r="P166" s="827"/>
      <c r="Q166" s="832"/>
    </row>
    <row r="167" spans="1:17" ht="14.45" customHeight="1" x14ac:dyDescent="0.2">
      <c r="A167" s="821" t="s">
        <v>5600</v>
      </c>
      <c r="B167" s="822" t="s">
        <v>5464</v>
      </c>
      <c r="C167" s="822" t="s">
        <v>5465</v>
      </c>
      <c r="D167" s="822" t="s">
        <v>5524</v>
      </c>
      <c r="E167" s="822" t="s">
        <v>5525</v>
      </c>
      <c r="F167" s="831"/>
      <c r="G167" s="831"/>
      <c r="H167" s="831"/>
      <c r="I167" s="831"/>
      <c r="J167" s="831">
        <v>16</v>
      </c>
      <c r="K167" s="831">
        <v>18848</v>
      </c>
      <c r="L167" s="831">
        <v>1</v>
      </c>
      <c r="M167" s="831">
        <v>1178</v>
      </c>
      <c r="N167" s="831">
        <v>40</v>
      </c>
      <c r="O167" s="831">
        <v>47200</v>
      </c>
      <c r="P167" s="827">
        <v>2.5042444821731751</v>
      </c>
      <c r="Q167" s="832">
        <v>1180</v>
      </c>
    </row>
    <row r="168" spans="1:17" ht="14.45" customHeight="1" x14ac:dyDescent="0.2">
      <c r="A168" s="821" t="s">
        <v>5600</v>
      </c>
      <c r="B168" s="822" t="s">
        <v>5526</v>
      </c>
      <c r="C168" s="822" t="s">
        <v>5465</v>
      </c>
      <c r="D168" s="822" t="s">
        <v>5543</v>
      </c>
      <c r="E168" s="822" t="s">
        <v>5544</v>
      </c>
      <c r="F168" s="831">
        <v>1</v>
      </c>
      <c r="G168" s="831">
        <v>374</v>
      </c>
      <c r="H168" s="831"/>
      <c r="I168" s="831">
        <v>374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5600</v>
      </c>
      <c r="B169" s="822" t="s">
        <v>5526</v>
      </c>
      <c r="C169" s="822" t="s">
        <v>5465</v>
      </c>
      <c r="D169" s="822" t="s">
        <v>5545</v>
      </c>
      <c r="E169" s="822" t="s">
        <v>5546</v>
      </c>
      <c r="F169" s="831">
        <v>1</v>
      </c>
      <c r="G169" s="831">
        <v>252</v>
      </c>
      <c r="H169" s="831"/>
      <c r="I169" s="831">
        <v>252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5600</v>
      </c>
      <c r="B170" s="822" t="s">
        <v>5547</v>
      </c>
      <c r="C170" s="822" t="s">
        <v>5510</v>
      </c>
      <c r="D170" s="822" t="s">
        <v>5511</v>
      </c>
      <c r="E170" s="822" t="s">
        <v>5512</v>
      </c>
      <c r="F170" s="831"/>
      <c r="G170" s="831"/>
      <c r="H170" s="831"/>
      <c r="I170" s="831"/>
      <c r="J170" s="831">
        <v>2</v>
      </c>
      <c r="K170" s="831">
        <v>9712.7199999999993</v>
      </c>
      <c r="L170" s="831">
        <v>1</v>
      </c>
      <c r="M170" s="831">
        <v>4856.3599999999997</v>
      </c>
      <c r="N170" s="831"/>
      <c r="O170" s="831"/>
      <c r="P170" s="827"/>
      <c r="Q170" s="832"/>
    </row>
    <row r="171" spans="1:17" ht="14.45" customHeight="1" x14ac:dyDescent="0.2">
      <c r="A171" s="821" t="s">
        <v>5600</v>
      </c>
      <c r="B171" s="822" t="s">
        <v>5547</v>
      </c>
      <c r="C171" s="822" t="s">
        <v>5510</v>
      </c>
      <c r="D171" s="822" t="s">
        <v>5513</v>
      </c>
      <c r="E171" s="822" t="s">
        <v>5514</v>
      </c>
      <c r="F171" s="831">
        <v>1</v>
      </c>
      <c r="G171" s="831">
        <v>6677.48</v>
      </c>
      <c r="H171" s="831"/>
      <c r="I171" s="831">
        <v>6677.48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5600</v>
      </c>
      <c r="B172" s="822" t="s">
        <v>5547</v>
      </c>
      <c r="C172" s="822" t="s">
        <v>5510</v>
      </c>
      <c r="D172" s="822" t="s">
        <v>5515</v>
      </c>
      <c r="E172" s="822" t="s">
        <v>5514</v>
      </c>
      <c r="F172" s="831">
        <v>2</v>
      </c>
      <c r="G172" s="831">
        <v>11136</v>
      </c>
      <c r="H172" s="831">
        <v>2</v>
      </c>
      <c r="I172" s="831">
        <v>5568</v>
      </c>
      <c r="J172" s="831">
        <v>1</v>
      </c>
      <c r="K172" s="831">
        <v>5568</v>
      </c>
      <c r="L172" s="831">
        <v>1</v>
      </c>
      <c r="M172" s="831">
        <v>5568</v>
      </c>
      <c r="N172" s="831"/>
      <c r="O172" s="831"/>
      <c r="P172" s="827"/>
      <c r="Q172" s="832"/>
    </row>
    <row r="173" spans="1:17" ht="14.45" customHeight="1" x14ac:dyDescent="0.2">
      <c r="A173" s="821" t="s">
        <v>5600</v>
      </c>
      <c r="B173" s="822" t="s">
        <v>5547</v>
      </c>
      <c r="C173" s="822" t="s">
        <v>5510</v>
      </c>
      <c r="D173" s="822" t="s">
        <v>5548</v>
      </c>
      <c r="E173" s="822" t="s">
        <v>5517</v>
      </c>
      <c r="F173" s="831"/>
      <c r="G173" s="831"/>
      <c r="H173" s="831"/>
      <c r="I173" s="831"/>
      <c r="J173" s="831">
        <v>1</v>
      </c>
      <c r="K173" s="831">
        <v>4368.43</v>
      </c>
      <c r="L173" s="831">
        <v>1</v>
      </c>
      <c r="M173" s="831">
        <v>4368.43</v>
      </c>
      <c r="N173" s="831"/>
      <c r="O173" s="831"/>
      <c r="P173" s="827"/>
      <c r="Q173" s="832"/>
    </row>
    <row r="174" spans="1:17" ht="14.45" customHeight="1" x14ac:dyDescent="0.2">
      <c r="A174" s="821" t="s">
        <v>5600</v>
      </c>
      <c r="B174" s="822" t="s">
        <v>5547</v>
      </c>
      <c r="C174" s="822" t="s">
        <v>5510</v>
      </c>
      <c r="D174" s="822" t="s">
        <v>5516</v>
      </c>
      <c r="E174" s="822" t="s">
        <v>5517</v>
      </c>
      <c r="F174" s="831"/>
      <c r="G174" s="831"/>
      <c r="H174" s="831"/>
      <c r="I174" s="831"/>
      <c r="J174" s="831">
        <v>5</v>
      </c>
      <c r="K174" s="831">
        <v>12462.25</v>
      </c>
      <c r="L174" s="831">
        <v>1</v>
      </c>
      <c r="M174" s="831">
        <v>2492.4499999999998</v>
      </c>
      <c r="N174" s="831"/>
      <c r="O174" s="831"/>
      <c r="P174" s="827"/>
      <c r="Q174" s="832"/>
    </row>
    <row r="175" spans="1:17" ht="14.45" customHeight="1" x14ac:dyDescent="0.2">
      <c r="A175" s="821" t="s">
        <v>5600</v>
      </c>
      <c r="B175" s="822" t="s">
        <v>5547</v>
      </c>
      <c r="C175" s="822" t="s">
        <v>5465</v>
      </c>
      <c r="D175" s="822" t="s">
        <v>5549</v>
      </c>
      <c r="E175" s="822" t="s">
        <v>5550</v>
      </c>
      <c r="F175" s="831">
        <v>6</v>
      </c>
      <c r="G175" s="831">
        <v>3480</v>
      </c>
      <c r="H175" s="831">
        <v>0.5407925407925408</v>
      </c>
      <c r="I175" s="831">
        <v>580</v>
      </c>
      <c r="J175" s="831">
        <v>11</v>
      </c>
      <c r="K175" s="831">
        <v>6435</v>
      </c>
      <c r="L175" s="831">
        <v>1</v>
      </c>
      <c r="M175" s="831">
        <v>585</v>
      </c>
      <c r="N175" s="831"/>
      <c r="O175" s="831"/>
      <c r="P175" s="827"/>
      <c r="Q175" s="832"/>
    </row>
    <row r="176" spans="1:17" ht="14.45" customHeight="1" x14ac:dyDescent="0.2">
      <c r="A176" s="821" t="s">
        <v>5601</v>
      </c>
      <c r="B176" s="822" t="s">
        <v>5464</v>
      </c>
      <c r="C176" s="822" t="s">
        <v>5510</v>
      </c>
      <c r="D176" s="822" t="s">
        <v>5515</v>
      </c>
      <c r="E176" s="822" t="s">
        <v>5514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4533.05</v>
      </c>
      <c r="P176" s="827"/>
      <c r="Q176" s="832">
        <v>4533.05</v>
      </c>
    </row>
    <row r="177" spans="1:17" ht="14.45" customHeight="1" x14ac:dyDescent="0.2">
      <c r="A177" s="821" t="s">
        <v>5601</v>
      </c>
      <c r="B177" s="822" t="s">
        <v>5464</v>
      </c>
      <c r="C177" s="822" t="s">
        <v>5510</v>
      </c>
      <c r="D177" s="822" t="s">
        <v>5516</v>
      </c>
      <c r="E177" s="822" t="s">
        <v>5517</v>
      </c>
      <c r="F177" s="831"/>
      <c r="G177" s="831"/>
      <c r="H177" s="831"/>
      <c r="I177" s="831"/>
      <c r="J177" s="831"/>
      <c r="K177" s="831"/>
      <c r="L177" s="831"/>
      <c r="M177" s="831"/>
      <c r="N177" s="831">
        <v>3</v>
      </c>
      <c r="O177" s="831">
        <v>6751.3499999999995</v>
      </c>
      <c r="P177" s="827"/>
      <c r="Q177" s="832">
        <v>2250.4499999999998</v>
      </c>
    </row>
    <row r="178" spans="1:17" ht="14.45" customHeight="1" x14ac:dyDescent="0.2">
      <c r="A178" s="821" t="s">
        <v>5601</v>
      </c>
      <c r="B178" s="822" t="s">
        <v>5464</v>
      </c>
      <c r="C178" s="822" t="s">
        <v>5465</v>
      </c>
      <c r="D178" s="822" t="s">
        <v>5478</v>
      </c>
      <c r="E178" s="822" t="s">
        <v>5479</v>
      </c>
      <c r="F178" s="831">
        <v>3</v>
      </c>
      <c r="G178" s="831">
        <v>3030</v>
      </c>
      <c r="H178" s="831">
        <v>0.99703849950641654</v>
      </c>
      <c r="I178" s="831">
        <v>1010</v>
      </c>
      <c r="J178" s="831">
        <v>3</v>
      </c>
      <c r="K178" s="831">
        <v>3039</v>
      </c>
      <c r="L178" s="831">
        <v>1</v>
      </c>
      <c r="M178" s="831">
        <v>1013</v>
      </c>
      <c r="N178" s="831">
        <v>4</v>
      </c>
      <c r="O178" s="831">
        <v>4064</v>
      </c>
      <c r="P178" s="827">
        <v>1.3372820006581112</v>
      </c>
      <c r="Q178" s="832">
        <v>1016</v>
      </c>
    </row>
    <row r="179" spans="1:17" ht="14.45" customHeight="1" x14ac:dyDescent="0.2">
      <c r="A179" s="821" t="s">
        <v>5601</v>
      </c>
      <c r="B179" s="822" t="s">
        <v>5464</v>
      </c>
      <c r="C179" s="822" t="s">
        <v>5465</v>
      </c>
      <c r="D179" s="822" t="s">
        <v>5496</v>
      </c>
      <c r="E179" s="822" t="s">
        <v>5497</v>
      </c>
      <c r="F179" s="831">
        <v>2</v>
      </c>
      <c r="G179" s="831">
        <v>4032</v>
      </c>
      <c r="H179" s="831">
        <v>0.99851411589895989</v>
      </c>
      <c r="I179" s="831">
        <v>2016</v>
      </c>
      <c r="J179" s="831">
        <v>2</v>
      </c>
      <c r="K179" s="831">
        <v>4038</v>
      </c>
      <c r="L179" s="831">
        <v>1</v>
      </c>
      <c r="M179" s="831">
        <v>2019</v>
      </c>
      <c r="N179" s="831">
        <v>2</v>
      </c>
      <c r="O179" s="831">
        <v>4044</v>
      </c>
      <c r="P179" s="827">
        <v>1.0014858841010401</v>
      </c>
      <c r="Q179" s="832">
        <v>2022</v>
      </c>
    </row>
    <row r="180" spans="1:17" ht="14.45" customHeight="1" x14ac:dyDescent="0.2">
      <c r="A180" s="821" t="s">
        <v>5601</v>
      </c>
      <c r="B180" s="822" t="s">
        <v>5464</v>
      </c>
      <c r="C180" s="822" t="s">
        <v>5465</v>
      </c>
      <c r="D180" s="822" t="s">
        <v>5524</v>
      </c>
      <c r="E180" s="822" t="s">
        <v>5525</v>
      </c>
      <c r="F180" s="831"/>
      <c r="G180" s="831"/>
      <c r="H180" s="831"/>
      <c r="I180" s="831"/>
      <c r="J180" s="831">
        <v>1</v>
      </c>
      <c r="K180" s="831">
        <v>1178</v>
      </c>
      <c r="L180" s="831">
        <v>1</v>
      </c>
      <c r="M180" s="831">
        <v>1178</v>
      </c>
      <c r="N180" s="831">
        <v>4</v>
      </c>
      <c r="O180" s="831">
        <v>4720</v>
      </c>
      <c r="P180" s="827">
        <v>4.0067911714770794</v>
      </c>
      <c r="Q180" s="832">
        <v>1180</v>
      </c>
    </row>
    <row r="181" spans="1:17" ht="14.45" customHeight="1" x14ac:dyDescent="0.2">
      <c r="A181" s="821" t="s">
        <v>5601</v>
      </c>
      <c r="B181" s="822" t="s">
        <v>5526</v>
      </c>
      <c r="C181" s="822" t="s">
        <v>5465</v>
      </c>
      <c r="D181" s="822" t="s">
        <v>5529</v>
      </c>
      <c r="E181" s="822" t="s">
        <v>5530</v>
      </c>
      <c r="F181" s="831"/>
      <c r="G181" s="831"/>
      <c r="H181" s="831"/>
      <c r="I181" s="831"/>
      <c r="J181" s="831">
        <v>1</v>
      </c>
      <c r="K181" s="831">
        <v>126</v>
      </c>
      <c r="L181" s="831">
        <v>1</v>
      </c>
      <c r="M181" s="831">
        <v>126</v>
      </c>
      <c r="N181" s="831">
        <v>1</v>
      </c>
      <c r="O181" s="831">
        <v>127</v>
      </c>
      <c r="P181" s="827">
        <v>1.0079365079365079</v>
      </c>
      <c r="Q181" s="832">
        <v>127</v>
      </c>
    </row>
    <row r="182" spans="1:17" ht="14.45" customHeight="1" x14ac:dyDescent="0.2">
      <c r="A182" s="821" t="s">
        <v>5601</v>
      </c>
      <c r="B182" s="822" t="s">
        <v>5547</v>
      </c>
      <c r="C182" s="822" t="s">
        <v>5465</v>
      </c>
      <c r="D182" s="822" t="s">
        <v>5549</v>
      </c>
      <c r="E182" s="822" t="s">
        <v>5550</v>
      </c>
      <c r="F182" s="831"/>
      <c r="G182" s="831"/>
      <c r="H182" s="831"/>
      <c r="I182" s="831"/>
      <c r="J182" s="831">
        <v>1</v>
      </c>
      <c r="K182" s="831">
        <v>585</v>
      </c>
      <c r="L182" s="831">
        <v>1</v>
      </c>
      <c r="M182" s="831">
        <v>585</v>
      </c>
      <c r="N182" s="831"/>
      <c r="O182" s="831"/>
      <c r="P182" s="827"/>
      <c r="Q182" s="832"/>
    </row>
    <row r="183" spans="1:17" ht="14.45" customHeight="1" x14ac:dyDescent="0.2">
      <c r="A183" s="821" t="s">
        <v>5602</v>
      </c>
      <c r="B183" s="822" t="s">
        <v>5464</v>
      </c>
      <c r="C183" s="822" t="s">
        <v>5510</v>
      </c>
      <c r="D183" s="822" t="s">
        <v>5516</v>
      </c>
      <c r="E183" s="822" t="s">
        <v>5517</v>
      </c>
      <c r="F183" s="831"/>
      <c r="G183" s="831"/>
      <c r="H183" s="831"/>
      <c r="I183" s="831"/>
      <c r="J183" s="831"/>
      <c r="K183" s="831"/>
      <c r="L183" s="831"/>
      <c r="M183" s="831"/>
      <c r="N183" s="831">
        <v>3</v>
      </c>
      <c r="O183" s="831">
        <v>6993.3499999999995</v>
      </c>
      <c r="P183" s="827"/>
      <c r="Q183" s="832">
        <v>2331.1166666666663</v>
      </c>
    </row>
    <row r="184" spans="1:17" ht="14.45" customHeight="1" x14ac:dyDescent="0.2">
      <c r="A184" s="821" t="s">
        <v>5602</v>
      </c>
      <c r="B184" s="822" t="s">
        <v>5464</v>
      </c>
      <c r="C184" s="822" t="s">
        <v>5510</v>
      </c>
      <c r="D184" s="822" t="s">
        <v>5518</v>
      </c>
      <c r="E184" s="822" t="s">
        <v>5519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2377.65</v>
      </c>
      <c r="P184" s="827"/>
      <c r="Q184" s="832">
        <v>2377.65</v>
      </c>
    </row>
    <row r="185" spans="1:17" ht="14.45" customHeight="1" x14ac:dyDescent="0.2">
      <c r="A185" s="821" t="s">
        <v>5602</v>
      </c>
      <c r="B185" s="822" t="s">
        <v>5464</v>
      </c>
      <c r="C185" s="822" t="s">
        <v>5465</v>
      </c>
      <c r="D185" s="822" t="s">
        <v>5524</v>
      </c>
      <c r="E185" s="822" t="s">
        <v>5525</v>
      </c>
      <c r="F185" s="831"/>
      <c r="G185" s="831"/>
      <c r="H185" s="831"/>
      <c r="I185" s="831"/>
      <c r="J185" s="831"/>
      <c r="K185" s="831"/>
      <c r="L185" s="831"/>
      <c r="M185" s="831"/>
      <c r="N185" s="831">
        <v>4</v>
      </c>
      <c r="O185" s="831">
        <v>4720</v>
      </c>
      <c r="P185" s="827"/>
      <c r="Q185" s="832">
        <v>1180</v>
      </c>
    </row>
    <row r="186" spans="1:17" ht="14.45" customHeight="1" x14ac:dyDescent="0.2">
      <c r="A186" s="821" t="s">
        <v>5602</v>
      </c>
      <c r="B186" s="822" t="s">
        <v>5547</v>
      </c>
      <c r="C186" s="822" t="s">
        <v>5510</v>
      </c>
      <c r="D186" s="822" t="s">
        <v>5513</v>
      </c>
      <c r="E186" s="822" t="s">
        <v>5514</v>
      </c>
      <c r="F186" s="831">
        <v>1</v>
      </c>
      <c r="G186" s="831">
        <v>6677.48</v>
      </c>
      <c r="H186" s="831"/>
      <c r="I186" s="831">
        <v>6677.48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5602</v>
      </c>
      <c r="B187" s="822" t="s">
        <v>5547</v>
      </c>
      <c r="C187" s="822" t="s">
        <v>5465</v>
      </c>
      <c r="D187" s="822" t="s">
        <v>5549</v>
      </c>
      <c r="E187" s="822" t="s">
        <v>5550</v>
      </c>
      <c r="F187" s="831">
        <v>1</v>
      </c>
      <c r="G187" s="831">
        <v>580</v>
      </c>
      <c r="H187" s="831"/>
      <c r="I187" s="831">
        <v>580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5603</v>
      </c>
      <c r="B188" s="822" t="s">
        <v>5464</v>
      </c>
      <c r="C188" s="822" t="s">
        <v>5510</v>
      </c>
      <c r="D188" s="822" t="s">
        <v>5511</v>
      </c>
      <c r="E188" s="822" t="s">
        <v>5512</v>
      </c>
      <c r="F188" s="831"/>
      <c r="G188" s="831"/>
      <c r="H188" s="831"/>
      <c r="I188" s="831"/>
      <c r="J188" s="831"/>
      <c r="K188" s="831"/>
      <c r="L188" s="831"/>
      <c r="M188" s="831"/>
      <c r="N188" s="831">
        <v>2</v>
      </c>
      <c r="O188" s="831">
        <v>9712.7199999999993</v>
      </c>
      <c r="P188" s="827"/>
      <c r="Q188" s="832">
        <v>4856.3599999999997</v>
      </c>
    </row>
    <row r="189" spans="1:17" ht="14.45" customHeight="1" x14ac:dyDescent="0.2">
      <c r="A189" s="821" t="s">
        <v>5603</v>
      </c>
      <c r="B189" s="822" t="s">
        <v>5464</v>
      </c>
      <c r="C189" s="822" t="s">
        <v>5510</v>
      </c>
      <c r="D189" s="822" t="s">
        <v>5576</v>
      </c>
      <c r="E189" s="822" t="s">
        <v>5577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4693.4399999999996</v>
      </c>
      <c r="P189" s="827"/>
      <c r="Q189" s="832">
        <v>4693.4399999999996</v>
      </c>
    </row>
    <row r="190" spans="1:17" ht="14.45" customHeight="1" x14ac:dyDescent="0.2">
      <c r="A190" s="821" t="s">
        <v>5603</v>
      </c>
      <c r="B190" s="822" t="s">
        <v>5464</v>
      </c>
      <c r="C190" s="822" t="s">
        <v>5510</v>
      </c>
      <c r="D190" s="822" t="s">
        <v>5515</v>
      </c>
      <c r="E190" s="822" t="s">
        <v>5514</v>
      </c>
      <c r="F190" s="831"/>
      <c r="G190" s="831"/>
      <c r="H190" s="831"/>
      <c r="I190" s="831"/>
      <c r="J190" s="831">
        <v>19</v>
      </c>
      <c r="K190" s="831">
        <v>104309.64</v>
      </c>
      <c r="L190" s="831">
        <v>1</v>
      </c>
      <c r="M190" s="831">
        <v>5489.9810526315787</v>
      </c>
      <c r="N190" s="831">
        <v>81</v>
      </c>
      <c r="O190" s="831">
        <v>417048.35</v>
      </c>
      <c r="P190" s="827">
        <v>3.9981764868520298</v>
      </c>
      <c r="Q190" s="832">
        <v>5148.7450617283948</v>
      </c>
    </row>
    <row r="191" spans="1:17" ht="14.45" customHeight="1" x14ac:dyDescent="0.2">
      <c r="A191" s="821" t="s">
        <v>5603</v>
      </c>
      <c r="B191" s="822" t="s">
        <v>5464</v>
      </c>
      <c r="C191" s="822" t="s">
        <v>5510</v>
      </c>
      <c r="D191" s="822" t="s">
        <v>5516</v>
      </c>
      <c r="E191" s="822" t="s">
        <v>5517</v>
      </c>
      <c r="F191" s="831"/>
      <c r="G191" s="831"/>
      <c r="H191" s="831"/>
      <c r="I191" s="831"/>
      <c r="J191" s="831">
        <v>5</v>
      </c>
      <c r="K191" s="831">
        <v>11494.259999999998</v>
      </c>
      <c r="L191" s="831">
        <v>1</v>
      </c>
      <c r="M191" s="831">
        <v>2298.8519999999999</v>
      </c>
      <c r="N191" s="831">
        <v>1</v>
      </c>
      <c r="O191" s="831">
        <v>2250.4499999999998</v>
      </c>
      <c r="P191" s="827">
        <v>0.19578902861080227</v>
      </c>
      <c r="Q191" s="832">
        <v>2250.4499999999998</v>
      </c>
    </row>
    <row r="192" spans="1:17" ht="14.45" customHeight="1" x14ac:dyDescent="0.2">
      <c r="A192" s="821" t="s">
        <v>5603</v>
      </c>
      <c r="B192" s="822" t="s">
        <v>5464</v>
      </c>
      <c r="C192" s="822" t="s">
        <v>5510</v>
      </c>
      <c r="D192" s="822" t="s">
        <v>5520</v>
      </c>
      <c r="E192" s="822" t="s">
        <v>5521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1549.99</v>
      </c>
      <c r="P192" s="827"/>
      <c r="Q192" s="832">
        <v>1549.99</v>
      </c>
    </row>
    <row r="193" spans="1:17" ht="14.45" customHeight="1" x14ac:dyDescent="0.2">
      <c r="A193" s="821" t="s">
        <v>5603</v>
      </c>
      <c r="B193" s="822" t="s">
        <v>5464</v>
      </c>
      <c r="C193" s="822" t="s">
        <v>5465</v>
      </c>
      <c r="D193" s="822" t="s">
        <v>5524</v>
      </c>
      <c r="E193" s="822" t="s">
        <v>5525</v>
      </c>
      <c r="F193" s="831"/>
      <c r="G193" s="831"/>
      <c r="H193" s="831"/>
      <c r="I193" s="831"/>
      <c r="J193" s="831">
        <v>45</v>
      </c>
      <c r="K193" s="831">
        <v>53010</v>
      </c>
      <c r="L193" s="831">
        <v>1</v>
      </c>
      <c r="M193" s="831">
        <v>1178</v>
      </c>
      <c r="N193" s="831">
        <v>91</v>
      </c>
      <c r="O193" s="831">
        <v>107380</v>
      </c>
      <c r="P193" s="827">
        <v>2.0256555366911901</v>
      </c>
      <c r="Q193" s="832">
        <v>1180</v>
      </c>
    </row>
    <row r="194" spans="1:17" ht="14.45" customHeight="1" x14ac:dyDescent="0.2">
      <c r="A194" s="821" t="s">
        <v>5603</v>
      </c>
      <c r="B194" s="822" t="s">
        <v>5547</v>
      </c>
      <c r="C194" s="822" t="s">
        <v>5510</v>
      </c>
      <c r="D194" s="822" t="s">
        <v>5511</v>
      </c>
      <c r="E194" s="822" t="s">
        <v>5512</v>
      </c>
      <c r="F194" s="831"/>
      <c r="G194" s="831"/>
      <c r="H194" s="831"/>
      <c r="I194" s="831"/>
      <c r="J194" s="831">
        <v>3</v>
      </c>
      <c r="K194" s="831">
        <v>14569.079999999998</v>
      </c>
      <c r="L194" s="831">
        <v>1</v>
      </c>
      <c r="M194" s="831">
        <v>4856.3599999999997</v>
      </c>
      <c r="N194" s="831"/>
      <c r="O194" s="831"/>
      <c r="P194" s="827"/>
      <c r="Q194" s="832"/>
    </row>
    <row r="195" spans="1:17" ht="14.45" customHeight="1" x14ac:dyDescent="0.2">
      <c r="A195" s="821" t="s">
        <v>5603</v>
      </c>
      <c r="B195" s="822" t="s">
        <v>5547</v>
      </c>
      <c r="C195" s="822" t="s">
        <v>5510</v>
      </c>
      <c r="D195" s="822" t="s">
        <v>5513</v>
      </c>
      <c r="E195" s="822" t="s">
        <v>5514</v>
      </c>
      <c r="F195" s="831">
        <v>3</v>
      </c>
      <c r="G195" s="831">
        <v>20032.439999999999</v>
      </c>
      <c r="H195" s="831">
        <v>3</v>
      </c>
      <c r="I195" s="831">
        <v>6677.48</v>
      </c>
      <c r="J195" s="831">
        <v>1</v>
      </c>
      <c r="K195" s="831">
        <v>6677.48</v>
      </c>
      <c r="L195" s="831">
        <v>1</v>
      </c>
      <c r="M195" s="831">
        <v>6677.48</v>
      </c>
      <c r="N195" s="831"/>
      <c r="O195" s="831"/>
      <c r="P195" s="827"/>
      <c r="Q195" s="832"/>
    </row>
    <row r="196" spans="1:17" ht="14.45" customHeight="1" x14ac:dyDescent="0.2">
      <c r="A196" s="821" t="s">
        <v>5603</v>
      </c>
      <c r="B196" s="822" t="s">
        <v>5547</v>
      </c>
      <c r="C196" s="822" t="s">
        <v>5510</v>
      </c>
      <c r="D196" s="822" t="s">
        <v>5515</v>
      </c>
      <c r="E196" s="822" t="s">
        <v>5514</v>
      </c>
      <c r="F196" s="831">
        <v>7</v>
      </c>
      <c r="G196" s="831">
        <v>38976</v>
      </c>
      <c r="H196" s="831">
        <v>0.35</v>
      </c>
      <c r="I196" s="831">
        <v>5568</v>
      </c>
      <c r="J196" s="831">
        <v>20</v>
      </c>
      <c r="K196" s="831">
        <v>111360</v>
      </c>
      <c r="L196" s="831">
        <v>1</v>
      </c>
      <c r="M196" s="831">
        <v>5568</v>
      </c>
      <c r="N196" s="831"/>
      <c r="O196" s="831"/>
      <c r="P196" s="827"/>
      <c r="Q196" s="832"/>
    </row>
    <row r="197" spans="1:17" ht="14.45" customHeight="1" x14ac:dyDescent="0.2">
      <c r="A197" s="821" t="s">
        <v>5603</v>
      </c>
      <c r="B197" s="822" t="s">
        <v>5547</v>
      </c>
      <c r="C197" s="822" t="s">
        <v>5510</v>
      </c>
      <c r="D197" s="822" t="s">
        <v>5548</v>
      </c>
      <c r="E197" s="822" t="s">
        <v>5517</v>
      </c>
      <c r="F197" s="831">
        <v>1</v>
      </c>
      <c r="G197" s="831">
        <v>4368.43</v>
      </c>
      <c r="H197" s="831"/>
      <c r="I197" s="831">
        <v>4368.43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5603</v>
      </c>
      <c r="B198" s="822" t="s">
        <v>5547</v>
      </c>
      <c r="C198" s="822" t="s">
        <v>5510</v>
      </c>
      <c r="D198" s="822" t="s">
        <v>5516</v>
      </c>
      <c r="E198" s="822" t="s">
        <v>5517</v>
      </c>
      <c r="F198" s="831"/>
      <c r="G198" s="831"/>
      <c r="H198" s="831"/>
      <c r="I198" s="831"/>
      <c r="J198" s="831">
        <v>1</v>
      </c>
      <c r="K198" s="831">
        <v>2492.4499999999998</v>
      </c>
      <c r="L198" s="831">
        <v>1</v>
      </c>
      <c r="M198" s="831">
        <v>2492.4499999999998</v>
      </c>
      <c r="N198" s="831"/>
      <c r="O198" s="831"/>
      <c r="P198" s="827"/>
      <c r="Q198" s="832"/>
    </row>
    <row r="199" spans="1:17" ht="14.45" customHeight="1" x14ac:dyDescent="0.2">
      <c r="A199" s="821" t="s">
        <v>5603</v>
      </c>
      <c r="B199" s="822" t="s">
        <v>5547</v>
      </c>
      <c r="C199" s="822" t="s">
        <v>5510</v>
      </c>
      <c r="D199" s="822" t="s">
        <v>5518</v>
      </c>
      <c r="E199" s="822" t="s">
        <v>5519</v>
      </c>
      <c r="F199" s="831"/>
      <c r="G199" s="831"/>
      <c r="H199" s="831"/>
      <c r="I199" s="831"/>
      <c r="J199" s="831">
        <v>1</v>
      </c>
      <c r="K199" s="831">
        <v>3062</v>
      </c>
      <c r="L199" s="831">
        <v>1</v>
      </c>
      <c r="M199" s="831">
        <v>3062</v>
      </c>
      <c r="N199" s="831"/>
      <c r="O199" s="831"/>
      <c r="P199" s="827"/>
      <c r="Q199" s="832"/>
    </row>
    <row r="200" spans="1:17" ht="14.45" customHeight="1" x14ac:dyDescent="0.2">
      <c r="A200" s="821" t="s">
        <v>5603</v>
      </c>
      <c r="B200" s="822" t="s">
        <v>5547</v>
      </c>
      <c r="C200" s="822" t="s">
        <v>5465</v>
      </c>
      <c r="D200" s="822" t="s">
        <v>5604</v>
      </c>
      <c r="E200" s="822" t="s">
        <v>5605</v>
      </c>
      <c r="F200" s="831">
        <v>1</v>
      </c>
      <c r="G200" s="831">
        <v>720</v>
      </c>
      <c r="H200" s="831"/>
      <c r="I200" s="831">
        <v>720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5603</v>
      </c>
      <c r="B201" s="822" t="s">
        <v>5547</v>
      </c>
      <c r="C201" s="822" t="s">
        <v>5465</v>
      </c>
      <c r="D201" s="822" t="s">
        <v>5549</v>
      </c>
      <c r="E201" s="822" t="s">
        <v>5550</v>
      </c>
      <c r="F201" s="831">
        <v>12</v>
      </c>
      <c r="G201" s="831">
        <v>6960</v>
      </c>
      <c r="H201" s="831">
        <v>0.45759368836291914</v>
      </c>
      <c r="I201" s="831">
        <v>580</v>
      </c>
      <c r="J201" s="831">
        <v>26</v>
      </c>
      <c r="K201" s="831">
        <v>15210</v>
      </c>
      <c r="L201" s="831">
        <v>1</v>
      </c>
      <c r="M201" s="831">
        <v>585</v>
      </c>
      <c r="N201" s="831"/>
      <c r="O201" s="831"/>
      <c r="P201" s="827"/>
      <c r="Q201" s="832"/>
    </row>
    <row r="202" spans="1:17" ht="14.45" customHeight="1" x14ac:dyDescent="0.2">
      <c r="A202" s="821" t="s">
        <v>5606</v>
      </c>
      <c r="B202" s="822" t="s">
        <v>5464</v>
      </c>
      <c r="C202" s="822" t="s">
        <v>5510</v>
      </c>
      <c r="D202" s="822" t="s">
        <v>5511</v>
      </c>
      <c r="E202" s="822" t="s">
        <v>5512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4856.3599999999997</v>
      </c>
      <c r="P202" s="827"/>
      <c r="Q202" s="832">
        <v>4856.3599999999997</v>
      </c>
    </row>
    <row r="203" spans="1:17" ht="14.45" customHeight="1" x14ac:dyDescent="0.2">
      <c r="A203" s="821" t="s">
        <v>5606</v>
      </c>
      <c r="B203" s="822" t="s">
        <v>5464</v>
      </c>
      <c r="C203" s="822" t="s">
        <v>5510</v>
      </c>
      <c r="D203" s="822" t="s">
        <v>5576</v>
      </c>
      <c r="E203" s="822" t="s">
        <v>5577</v>
      </c>
      <c r="F203" s="831"/>
      <c r="G203" s="831"/>
      <c r="H203" s="831"/>
      <c r="I203" s="831"/>
      <c r="J203" s="831"/>
      <c r="K203" s="831"/>
      <c r="L203" s="831"/>
      <c r="M203" s="831"/>
      <c r="N203" s="831">
        <v>3</v>
      </c>
      <c r="O203" s="831">
        <v>12522.93</v>
      </c>
      <c r="P203" s="827"/>
      <c r="Q203" s="832">
        <v>4174.3100000000004</v>
      </c>
    </row>
    <row r="204" spans="1:17" ht="14.45" customHeight="1" x14ac:dyDescent="0.2">
      <c r="A204" s="821" t="s">
        <v>5606</v>
      </c>
      <c r="B204" s="822" t="s">
        <v>5464</v>
      </c>
      <c r="C204" s="822" t="s">
        <v>5510</v>
      </c>
      <c r="D204" s="822" t="s">
        <v>5513</v>
      </c>
      <c r="E204" s="822" t="s">
        <v>5514</v>
      </c>
      <c r="F204" s="831"/>
      <c r="G204" s="831"/>
      <c r="H204" s="831"/>
      <c r="I204" s="831"/>
      <c r="J204" s="831">
        <v>5</v>
      </c>
      <c r="K204" s="831">
        <v>29933.129999999997</v>
      </c>
      <c r="L204" s="831">
        <v>1</v>
      </c>
      <c r="M204" s="831">
        <v>5986.6259999999993</v>
      </c>
      <c r="N204" s="831">
        <v>1</v>
      </c>
      <c r="O204" s="831">
        <v>6677.48</v>
      </c>
      <c r="P204" s="827">
        <v>0.22307991179004669</v>
      </c>
      <c r="Q204" s="832">
        <v>6677.48</v>
      </c>
    </row>
    <row r="205" spans="1:17" ht="14.45" customHeight="1" x14ac:dyDescent="0.2">
      <c r="A205" s="821" t="s">
        <v>5606</v>
      </c>
      <c r="B205" s="822" t="s">
        <v>5464</v>
      </c>
      <c r="C205" s="822" t="s">
        <v>5510</v>
      </c>
      <c r="D205" s="822" t="s">
        <v>5515</v>
      </c>
      <c r="E205" s="822" t="s">
        <v>5514</v>
      </c>
      <c r="F205" s="831"/>
      <c r="G205" s="831"/>
      <c r="H205" s="831"/>
      <c r="I205" s="831"/>
      <c r="J205" s="831"/>
      <c r="K205" s="831"/>
      <c r="L205" s="831"/>
      <c r="M205" s="831"/>
      <c r="N205" s="831">
        <v>2</v>
      </c>
      <c r="O205" s="831">
        <v>10355.66</v>
      </c>
      <c r="P205" s="827"/>
      <c r="Q205" s="832">
        <v>5177.83</v>
      </c>
    </row>
    <row r="206" spans="1:17" ht="14.45" customHeight="1" x14ac:dyDescent="0.2">
      <c r="A206" s="821" t="s">
        <v>5606</v>
      </c>
      <c r="B206" s="822" t="s">
        <v>5464</v>
      </c>
      <c r="C206" s="822" t="s">
        <v>5510</v>
      </c>
      <c r="D206" s="822" t="s">
        <v>5548</v>
      </c>
      <c r="E206" s="822" t="s">
        <v>5517</v>
      </c>
      <c r="F206" s="831"/>
      <c r="G206" s="831"/>
      <c r="H206" s="831"/>
      <c r="I206" s="831"/>
      <c r="J206" s="831">
        <v>2</v>
      </c>
      <c r="K206" s="831">
        <v>8736.86</v>
      </c>
      <c r="L206" s="831">
        <v>1</v>
      </c>
      <c r="M206" s="831">
        <v>4368.43</v>
      </c>
      <c r="N206" s="831"/>
      <c r="O206" s="831"/>
      <c r="P206" s="827"/>
      <c r="Q206" s="832"/>
    </row>
    <row r="207" spans="1:17" ht="14.45" customHeight="1" x14ac:dyDescent="0.2">
      <c r="A207" s="821" t="s">
        <v>5606</v>
      </c>
      <c r="B207" s="822" t="s">
        <v>5464</v>
      </c>
      <c r="C207" s="822" t="s">
        <v>5510</v>
      </c>
      <c r="D207" s="822" t="s">
        <v>5516</v>
      </c>
      <c r="E207" s="822" t="s">
        <v>5517</v>
      </c>
      <c r="F207" s="831"/>
      <c r="G207" s="831"/>
      <c r="H207" s="831"/>
      <c r="I207" s="831"/>
      <c r="J207" s="831">
        <v>2</v>
      </c>
      <c r="K207" s="831">
        <v>4742.8999999999996</v>
      </c>
      <c r="L207" s="831">
        <v>1</v>
      </c>
      <c r="M207" s="831">
        <v>2371.4499999999998</v>
      </c>
      <c r="N207" s="831">
        <v>1</v>
      </c>
      <c r="O207" s="831">
        <v>2250.4499999999998</v>
      </c>
      <c r="P207" s="827">
        <v>0.47448818233570178</v>
      </c>
      <c r="Q207" s="832">
        <v>2250.4499999999998</v>
      </c>
    </row>
    <row r="208" spans="1:17" ht="14.45" customHeight="1" x14ac:dyDescent="0.2">
      <c r="A208" s="821" t="s">
        <v>5606</v>
      </c>
      <c r="B208" s="822" t="s">
        <v>5464</v>
      </c>
      <c r="C208" s="822" t="s">
        <v>5510</v>
      </c>
      <c r="D208" s="822" t="s">
        <v>5582</v>
      </c>
      <c r="E208" s="822" t="s">
        <v>5519</v>
      </c>
      <c r="F208" s="831"/>
      <c r="G208" s="831"/>
      <c r="H208" s="831"/>
      <c r="I208" s="831"/>
      <c r="J208" s="831">
        <v>2</v>
      </c>
      <c r="K208" s="831">
        <v>6556</v>
      </c>
      <c r="L208" s="831">
        <v>1</v>
      </c>
      <c r="M208" s="831">
        <v>3278</v>
      </c>
      <c r="N208" s="831">
        <v>9</v>
      </c>
      <c r="O208" s="831">
        <v>22299.200000000001</v>
      </c>
      <c r="P208" s="827">
        <v>3.4013422818791947</v>
      </c>
      <c r="Q208" s="832">
        <v>2477.6888888888889</v>
      </c>
    </row>
    <row r="209" spans="1:17" ht="14.45" customHeight="1" x14ac:dyDescent="0.2">
      <c r="A209" s="821" t="s">
        <v>5606</v>
      </c>
      <c r="B209" s="822" t="s">
        <v>5464</v>
      </c>
      <c r="C209" s="822" t="s">
        <v>5510</v>
      </c>
      <c r="D209" s="822" t="s">
        <v>5518</v>
      </c>
      <c r="E209" s="822" t="s">
        <v>5519</v>
      </c>
      <c r="F209" s="831"/>
      <c r="G209" s="831"/>
      <c r="H209" s="831"/>
      <c r="I209" s="831"/>
      <c r="J209" s="831"/>
      <c r="K209" s="831"/>
      <c r="L209" s="831"/>
      <c r="M209" s="831"/>
      <c r="N209" s="831">
        <v>6</v>
      </c>
      <c r="O209" s="831">
        <v>14950.25</v>
      </c>
      <c r="P209" s="827"/>
      <c r="Q209" s="832">
        <v>2491.7083333333335</v>
      </c>
    </row>
    <row r="210" spans="1:17" ht="14.45" customHeight="1" x14ac:dyDescent="0.2">
      <c r="A210" s="821" t="s">
        <v>5606</v>
      </c>
      <c r="B210" s="822" t="s">
        <v>5464</v>
      </c>
      <c r="C210" s="822" t="s">
        <v>5510</v>
      </c>
      <c r="D210" s="822" t="s">
        <v>5520</v>
      </c>
      <c r="E210" s="822" t="s">
        <v>5521</v>
      </c>
      <c r="F210" s="831"/>
      <c r="G210" s="831"/>
      <c r="H210" s="831"/>
      <c r="I210" s="831"/>
      <c r="J210" s="831"/>
      <c r="K210" s="831"/>
      <c r="L210" s="831"/>
      <c r="M210" s="831"/>
      <c r="N210" s="831">
        <v>2</v>
      </c>
      <c r="O210" s="831">
        <v>3099.98</v>
      </c>
      <c r="P210" s="827"/>
      <c r="Q210" s="832">
        <v>1549.99</v>
      </c>
    </row>
    <row r="211" spans="1:17" ht="14.45" customHeight="1" x14ac:dyDescent="0.2">
      <c r="A211" s="821" t="s">
        <v>5606</v>
      </c>
      <c r="B211" s="822" t="s">
        <v>5464</v>
      </c>
      <c r="C211" s="822" t="s">
        <v>5465</v>
      </c>
      <c r="D211" s="822" t="s">
        <v>5524</v>
      </c>
      <c r="E211" s="822" t="s">
        <v>5525</v>
      </c>
      <c r="F211" s="831"/>
      <c r="G211" s="831"/>
      <c r="H211" s="831"/>
      <c r="I211" s="831"/>
      <c r="J211" s="831">
        <v>15</v>
      </c>
      <c r="K211" s="831">
        <v>17670</v>
      </c>
      <c r="L211" s="831">
        <v>1</v>
      </c>
      <c r="M211" s="831">
        <v>1178</v>
      </c>
      <c r="N211" s="831">
        <v>25</v>
      </c>
      <c r="O211" s="831">
        <v>29500</v>
      </c>
      <c r="P211" s="827">
        <v>1.6694963214487832</v>
      </c>
      <c r="Q211" s="832">
        <v>1180</v>
      </c>
    </row>
    <row r="212" spans="1:17" ht="14.45" customHeight="1" x14ac:dyDescent="0.2">
      <c r="A212" s="821" t="s">
        <v>5606</v>
      </c>
      <c r="B212" s="822" t="s">
        <v>5547</v>
      </c>
      <c r="C212" s="822" t="s">
        <v>5510</v>
      </c>
      <c r="D212" s="822" t="s">
        <v>5576</v>
      </c>
      <c r="E212" s="822" t="s">
        <v>5577</v>
      </c>
      <c r="F212" s="831"/>
      <c r="G212" s="831"/>
      <c r="H212" s="831"/>
      <c r="I212" s="831"/>
      <c r="J212" s="831">
        <v>1</v>
      </c>
      <c r="K212" s="831">
        <v>5884.89</v>
      </c>
      <c r="L212" s="831">
        <v>1</v>
      </c>
      <c r="M212" s="831">
        <v>5884.89</v>
      </c>
      <c r="N212" s="831"/>
      <c r="O212" s="831"/>
      <c r="P212" s="827"/>
      <c r="Q212" s="832"/>
    </row>
    <row r="213" spans="1:17" ht="14.45" customHeight="1" x14ac:dyDescent="0.2">
      <c r="A213" s="821" t="s">
        <v>5606</v>
      </c>
      <c r="B213" s="822" t="s">
        <v>5547</v>
      </c>
      <c r="C213" s="822" t="s">
        <v>5510</v>
      </c>
      <c r="D213" s="822" t="s">
        <v>5513</v>
      </c>
      <c r="E213" s="822" t="s">
        <v>5514</v>
      </c>
      <c r="F213" s="831">
        <v>10</v>
      </c>
      <c r="G213" s="831">
        <v>66774.8</v>
      </c>
      <c r="H213" s="831">
        <v>2.0000000000000004</v>
      </c>
      <c r="I213" s="831">
        <v>6677.4800000000005</v>
      </c>
      <c r="J213" s="831">
        <v>5</v>
      </c>
      <c r="K213" s="831">
        <v>33387.399999999994</v>
      </c>
      <c r="L213" s="831">
        <v>1</v>
      </c>
      <c r="M213" s="831">
        <v>6677.4799999999987</v>
      </c>
      <c r="N213" s="831"/>
      <c r="O213" s="831"/>
      <c r="P213" s="827"/>
      <c r="Q213" s="832"/>
    </row>
    <row r="214" spans="1:17" ht="14.45" customHeight="1" x14ac:dyDescent="0.2">
      <c r="A214" s="821" t="s">
        <v>5606</v>
      </c>
      <c r="B214" s="822" t="s">
        <v>5547</v>
      </c>
      <c r="C214" s="822" t="s">
        <v>5510</v>
      </c>
      <c r="D214" s="822" t="s">
        <v>5515</v>
      </c>
      <c r="E214" s="822" t="s">
        <v>5514</v>
      </c>
      <c r="F214" s="831">
        <v>2</v>
      </c>
      <c r="G214" s="831">
        <v>11136</v>
      </c>
      <c r="H214" s="831"/>
      <c r="I214" s="831">
        <v>5568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5606</v>
      </c>
      <c r="B215" s="822" t="s">
        <v>5547</v>
      </c>
      <c r="C215" s="822" t="s">
        <v>5510</v>
      </c>
      <c r="D215" s="822" t="s">
        <v>5548</v>
      </c>
      <c r="E215" s="822" t="s">
        <v>5517</v>
      </c>
      <c r="F215" s="831"/>
      <c r="G215" s="831"/>
      <c r="H215" s="831"/>
      <c r="I215" s="831"/>
      <c r="J215" s="831">
        <v>1</v>
      </c>
      <c r="K215" s="831">
        <v>4368.43</v>
      </c>
      <c r="L215" s="831">
        <v>1</v>
      </c>
      <c r="M215" s="831">
        <v>4368.43</v>
      </c>
      <c r="N215" s="831"/>
      <c r="O215" s="831"/>
      <c r="P215" s="827"/>
      <c r="Q215" s="832"/>
    </row>
    <row r="216" spans="1:17" ht="14.45" customHeight="1" x14ac:dyDescent="0.2">
      <c r="A216" s="821" t="s">
        <v>5606</v>
      </c>
      <c r="B216" s="822" t="s">
        <v>5547</v>
      </c>
      <c r="C216" s="822" t="s">
        <v>5510</v>
      </c>
      <c r="D216" s="822" t="s">
        <v>5516</v>
      </c>
      <c r="E216" s="822" t="s">
        <v>5517</v>
      </c>
      <c r="F216" s="831">
        <v>4</v>
      </c>
      <c r="G216" s="831">
        <v>9969.7999999999993</v>
      </c>
      <c r="H216" s="831">
        <v>2</v>
      </c>
      <c r="I216" s="831">
        <v>2492.4499999999998</v>
      </c>
      <c r="J216" s="831">
        <v>2</v>
      </c>
      <c r="K216" s="831">
        <v>4984.8999999999996</v>
      </c>
      <c r="L216" s="831">
        <v>1</v>
      </c>
      <c r="M216" s="831">
        <v>2492.4499999999998</v>
      </c>
      <c r="N216" s="831"/>
      <c r="O216" s="831"/>
      <c r="P216" s="827"/>
      <c r="Q216" s="832"/>
    </row>
    <row r="217" spans="1:17" ht="14.45" customHeight="1" x14ac:dyDescent="0.2">
      <c r="A217" s="821" t="s">
        <v>5606</v>
      </c>
      <c r="B217" s="822" t="s">
        <v>5547</v>
      </c>
      <c r="C217" s="822" t="s">
        <v>5510</v>
      </c>
      <c r="D217" s="822" t="s">
        <v>5518</v>
      </c>
      <c r="E217" s="822" t="s">
        <v>5519</v>
      </c>
      <c r="F217" s="831"/>
      <c r="G217" s="831"/>
      <c r="H217" s="831"/>
      <c r="I217" s="831"/>
      <c r="J217" s="831">
        <v>1</v>
      </c>
      <c r="K217" s="831">
        <v>3062</v>
      </c>
      <c r="L217" s="831">
        <v>1</v>
      </c>
      <c r="M217" s="831">
        <v>3062</v>
      </c>
      <c r="N217" s="831"/>
      <c r="O217" s="831"/>
      <c r="P217" s="827"/>
      <c r="Q217" s="832"/>
    </row>
    <row r="218" spans="1:17" ht="14.45" customHeight="1" x14ac:dyDescent="0.2">
      <c r="A218" s="821" t="s">
        <v>5606</v>
      </c>
      <c r="B218" s="822" t="s">
        <v>5547</v>
      </c>
      <c r="C218" s="822" t="s">
        <v>5465</v>
      </c>
      <c r="D218" s="822" t="s">
        <v>5549</v>
      </c>
      <c r="E218" s="822" t="s">
        <v>5550</v>
      </c>
      <c r="F218" s="831">
        <v>16</v>
      </c>
      <c r="G218" s="831">
        <v>9280</v>
      </c>
      <c r="H218" s="831">
        <v>1.5863247863247862</v>
      </c>
      <c r="I218" s="831">
        <v>580</v>
      </c>
      <c r="J218" s="831">
        <v>10</v>
      </c>
      <c r="K218" s="831">
        <v>5850</v>
      </c>
      <c r="L218" s="831">
        <v>1</v>
      </c>
      <c r="M218" s="831">
        <v>585</v>
      </c>
      <c r="N218" s="831"/>
      <c r="O218" s="831"/>
      <c r="P218" s="827"/>
      <c r="Q218" s="832"/>
    </row>
    <row r="219" spans="1:17" ht="14.45" customHeight="1" x14ac:dyDescent="0.2">
      <c r="A219" s="821" t="s">
        <v>5607</v>
      </c>
      <c r="B219" s="822" t="s">
        <v>5464</v>
      </c>
      <c r="C219" s="822" t="s">
        <v>5510</v>
      </c>
      <c r="D219" s="822" t="s">
        <v>5518</v>
      </c>
      <c r="E219" s="822" t="s">
        <v>5519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2377.65</v>
      </c>
      <c r="P219" s="827"/>
      <c r="Q219" s="832">
        <v>2377.65</v>
      </c>
    </row>
    <row r="220" spans="1:17" ht="14.45" customHeight="1" x14ac:dyDescent="0.2">
      <c r="A220" s="821" t="s">
        <v>5607</v>
      </c>
      <c r="B220" s="822" t="s">
        <v>5464</v>
      </c>
      <c r="C220" s="822" t="s">
        <v>5510</v>
      </c>
      <c r="D220" s="822" t="s">
        <v>5520</v>
      </c>
      <c r="E220" s="822" t="s">
        <v>5521</v>
      </c>
      <c r="F220" s="831"/>
      <c r="G220" s="831"/>
      <c r="H220" s="831"/>
      <c r="I220" s="831"/>
      <c r="J220" s="831"/>
      <c r="K220" s="831"/>
      <c r="L220" s="831"/>
      <c r="M220" s="831"/>
      <c r="N220" s="831">
        <v>1</v>
      </c>
      <c r="O220" s="831">
        <v>1549.99</v>
      </c>
      <c r="P220" s="827"/>
      <c r="Q220" s="832">
        <v>1549.99</v>
      </c>
    </row>
    <row r="221" spans="1:17" ht="14.45" customHeight="1" x14ac:dyDescent="0.2">
      <c r="A221" s="821" t="s">
        <v>5607</v>
      </c>
      <c r="B221" s="822" t="s">
        <v>5464</v>
      </c>
      <c r="C221" s="822" t="s">
        <v>5465</v>
      </c>
      <c r="D221" s="822" t="s">
        <v>5478</v>
      </c>
      <c r="E221" s="822" t="s">
        <v>5479</v>
      </c>
      <c r="F221" s="831"/>
      <c r="G221" s="831"/>
      <c r="H221" s="831"/>
      <c r="I221" s="831"/>
      <c r="J221" s="831">
        <v>1</v>
      </c>
      <c r="K221" s="831">
        <v>1013</v>
      </c>
      <c r="L221" s="831">
        <v>1</v>
      </c>
      <c r="M221" s="831">
        <v>1013</v>
      </c>
      <c r="N221" s="831"/>
      <c r="O221" s="831"/>
      <c r="P221" s="827"/>
      <c r="Q221" s="832"/>
    </row>
    <row r="222" spans="1:17" ht="14.45" customHeight="1" x14ac:dyDescent="0.2">
      <c r="A222" s="821" t="s">
        <v>5607</v>
      </c>
      <c r="B222" s="822" t="s">
        <v>5464</v>
      </c>
      <c r="C222" s="822" t="s">
        <v>5465</v>
      </c>
      <c r="D222" s="822" t="s">
        <v>5496</v>
      </c>
      <c r="E222" s="822" t="s">
        <v>5497</v>
      </c>
      <c r="F222" s="831"/>
      <c r="G222" s="831"/>
      <c r="H222" s="831"/>
      <c r="I222" s="831"/>
      <c r="J222" s="831">
        <v>1</v>
      </c>
      <c r="K222" s="831">
        <v>2019</v>
      </c>
      <c r="L222" s="831">
        <v>1</v>
      </c>
      <c r="M222" s="831">
        <v>2019</v>
      </c>
      <c r="N222" s="831"/>
      <c r="O222" s="831"/>
      <c r="P222" s="827"/>
      <c r="Q222" s="832"/>
    </row>
    <row r="223" spans="1:17" ht="14.45" customHeight="1" x14ac:dyDescent="0.2">
      <c r="A223" s="821" t="s">
        <v>5607</v>
      </c>
      <c r="B223" s="822" t="s">
        <v>5464</v>
      </c>
      <c r="C223" s="822" t="s">
        <v>5465</v>
      </c>
      <c r="D223" s="822" t="s">
        <v>5524</v>
      </c>
      <c r="E223" s="822" t="s">
        <v>5525</v>
      </c>
      <c r="F223" s="831"/>
      <c r="G223" s="831"/>
      <c r="H223" s="831"/>
      <c r="I223" s="831"/>
      <c r="J223" s="831">
        <v>1</v>
      </c>
      <c r="K223" s="831">
        <v>1178</v>
      </c>
      <c r="L223" s="831">
        <v>1</v>
      </c>
      <c r="M223" s="831">
        <v>1178</v>
      </c>
      <c r="N223" s="831">
        <v>2</v>
      </c>
      <c r="O223" s="831">
        <v>2360</v>
      </c>
      <c r="P223" s="827">
        <v>2.0033955857385397</v>
      </c>
      <c r="Q223" s="832">
        <v>1180</v>
      </c>
    </row>
    <row r="224" spans="1:17" ht="14.45" customHeight="1" x14ac:dyDescent="0.2">
      <c r="A224" s="821" t="s">
        <v>5608</v>
      </c>
      <c r="B224" s="822" t="s">
        <v>5464</v>
      </c>
      <c r="C224" s="822" t="s">
        <v>5510</v>
      </c>
      <c r="D224" s="822" t="s">
        <v>5516</v>
      </c>
      <c r="E224" s="822" t="s">
        <v>5517</v>
      </c>
      <c r="F224" s="831"/>
      <c r="G224" s="831"/>
      <c r="H224" s="831"/>
      <c r="I224" s="831"/>
      <c r="J224" s="831">
        <v>10</v>
      </c>
      <c r="K224" s="831">
        <v>22988.53</v>
      </c>
      <c r="L224" s="831">
        <v>1</v>
      </c>
      <c r="M224" s="831">
        <v>2298.8530000000001</v>
      </c>
      <c r="N224" s="831">
        <v>6</v>
      </c>
      <c r="O224" s="831">
        <v>13502.71</v>
      </c>
      <c r="P224" s="827">
        <v>0.58736726532753503</v>
      </c>
      <c r="Q224" s="832">
        <v>2250.4516666666664</v>
      </c>
    </row>
    <row r="225" spans="1:17" ht="14.45" customHeight="1" x14ac:dyDescent="0.2">
      <c r="A225" s="821" t="s">
        <v>5608</v>
      </c>
      <c r="B225" s="822" t="s">
        <v>5464</v>
      </c>
      <c r="C225" s="822" t="s">
        <v>5510</v>
      </c>
      <c r="D225" s="822" t="s">
        <v>5582</v>
      </c>
      <c r="E225" s="822" t="s">
        <v>5519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2377.65</v>
      </c>
      <c r="P225" s="827"/>
      <c r="Q225" s="832">
        <v>2377.65</v>
      </c>
    </row>
    <row r="226" spans="1:17" ht="14.45" customHeight="1" x14ac:dyDescent="0.2">
      <c r="A226" s="821" t="s">
        <v>5608</v>
      </c>
      <c r="B226" s="822" t="s">
        <v>5464</v>
      </c>
      <c r="C226" s="822" t="s">
        <v>5510</v>
      </c>
      <c r="D226" s="822" t="s">
        <v>5518</v>
      </c>
      <c r="E226" s="822" t="s">
        <v>5519</v>
      </c>
      <c r="F226" s="831"/>
      <c r="G226" s="831"/>
      <c r="H226" s="831"/>
      <c r="I226" s="831"/>
      <c r="J226" s="831"/>
      <c r="K226" s="831"/>
      <c r="L226" s="831"/>
      <c r="M226" s="831"/>
      <c r="N226" s="831">
        <v>2</v>
      </c>
      <c r="O226" s="831">
        <v>4755.3</v>
      </c>
      <c r="P226" s="827"/>
      <c r="Q226" s="832">
        <v>2377.65</v>
      </c>
    </row>
    <row r="227" spans="1:17" ht="14.45" customHeight="1" x14ac:dyDescent="0.2">
      <c r="A227" s="821" t="s">
        <v>5608</v>
      </c>
      <c r="B227" s="822" t="s">
        <v>5464</v>
      </c>
      <c r="C227" s="822" t="s">
        <v>5510</v>
      </c>
      <c r="D227" s="822" t="s">
        <v>5520</v>
      </c>
      <c r="E227" s="822" t="s">
        <v>5521</v>
      </c>
      <c r="F227" s="831"/>
      <c r="G227" s="831"/>
      <c r="H227" s="831"/>
      <c r="I227" s="831"/>
      <c r="J227" s="831"/>
      <c r="K227" s="831"/>
      <c r="L227" s="831"/>
      <c r="M227" s="831"/>
      <c r="N227" s="831">
        <v>5</v>
      </c>
      <c r="O227" s="831">
        <v>7749.95</v>
      </c>
      <c r="P227" s="827"/>
      <c r="Q227" s="832">
        <v>1549.99</v>
      </c>
    </row>
    <row r="228" spans="1:17" ht="14.45" customHeight="1" x14ac:dyDescent="0.2">
      <c r="A228" s="821" t="s">
        <v>5608</v>
      </c>
      <c r="B228" s="822" t="s">
        <v>5464</v>
      </c>
      <c r="C228" s="822" t="s">
        <v>5465</v>
      </c>
      <c r="D228" s="822" t="s">
        <v>5524</v>
      </c>
      <c r="E228" s="822" t="s">
        <v>5525</v>
      </c>
      <c r="F228" s="831"/>
      <c r="G228" s="831"/>
      <c r="H228" s="831"/>
      <c r="I228" s="831"/>
      <c r="J228" s="831">
        <v>13</v>
      </c>
      <c r="K228" s="831">
        <v>15314</v>
      </c>
      <c r="L228" s="831">
        <v>1</v>
      </c>
      <c r="M228" s="831">
        <v>1178</v>
      </c>
      <c r="N228" s="831">
        <v>27</v>
      </c>
      <c r="O228" s="831">
        <v>31860</v>
      </c>
      <c r="P228" s="827">
        <v>2.080449262113099</v>
      </c>
      <c r="Q228" s="832">
        <v>1180</v>
      </c>
    </row>
    <row r="229" spans="1:17" ht="14.45" customHeight="1" x14ac:dyDescent="0.2">
      <c r="A229" s="821" t="s">
        <v>5608</v>
      </c>
      <c r="B229" s="822" t="s">
        <v>5526</v>
      </c>
      <c r="C229" s="822" t="s">
        <v>5465</v>
      </c>
      <c r="D229" s="822" t="s">
        <v>5529</v>
      </c>
      <c r="E229" s="822" t="s">
        <v>5530</v>
      </c>
      <c r="F229" s="831">
        <v>3</v>
      </c>
      <c r="G229" s="831">
        <v>381</v>
      </c>
      <c r="H229" s="831"/>
      <c r="I229" s="831">
        <v>127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5608</v>
      </c>
      <c r="B230" s="822" t="s">
        <v>5547</v>
      </c>
      <c r="C230" s="822" t="s">
        <v>5465</v>
      </c>
      <c r="D230" s="822" t="s">
        <v>5549</v>
      </c>
      <c r="E230" s="822" t="s">
        <v>5550</v>
      </c>
      <c r="F230" s="831">
        <v>24</v>
      </c>
      <c r="G230" s="831">
        <v>13920</v>
      </c>
      <c r="H230" s="831">
        <v>5.9487179487179489</v>
      </c>
      <c r="I230" s="831">
        <v>580</v>
      </c>
      <c r="J230" s="831">
        <v>4</v>
      </c>
      <c r="K230" s="831">
        <v>2340</v>
      </c>
      <c r="L230" s="831">
        <v>1</v>
      </c>
      <c r="M230" s="831">
        <v>585</v>
      </c>
      <c r="N230" s="831"/>
      <c r="O230" s="831"/>
      <c r="P230" s="827"/>
      <c r="Q230" s="832"/>
    </row>
    <row r="231" spans="1:17" ht="14.45" customHeight="1" x14ac:dyDescent="0.2">
      <c r="A231" s="821" t="s">
        <v>5609</v>
      </c>
      <c r="B231" s="822" t="s">
        <v>5464</v>
      </c>
      <c r="C231" s="822" t="s">
        <v>5510</v>
      </c>
      <c r="D231" s="822" t="s">
        <v>5511</v>
      </c>
      <c r="E231" s="822" t="s">
        <v>5512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4856.3599999999997</v>
      </c>
      <c r="P231" s="827"/>
      <c r="Q231" s="832">
        <v>4856.3599999999997</v>
      </c>
    </row>
    <row r="232" spans="1:17" ht="14.45" customHeight="1" x14ac:dyDescent="0.2">
      <c r="A232" s="821" t="s">
        <v>5609</v>
      </c>
      <c r="B232" s="822" t="s">
        <v>5464</v>
      </c>
      <c r="C232" s="822" t="s">
        <v>5510</v>
      </c>
      <c r="D232" s="822" t="s">
        <v>5516</v>
      </c>
      <c r="E232" s="822" t="s">
        <v>5517</v>
      </c>
      <c r="F232" s="831"/>
      <c r="G232" s="831"/>
      <c r="H232" s="831"/>
      <c r="I232" s="831"/>
      <c r="J232" s="831">
        <v>1</v>
      </c>
      <c r="K232" s="831">
        <v>2250.46</v>
      </c>
      <c r="L232" s="831">
        <v>1</v>
      </c>
      <c r="M232" s="831">
        <v>2250.46</v>
      </c>
      <c r="N232" s="831"/>
      <c r="O232" s="831"/>
      <c r="P232" s="827"/>
      <c r="Q232" s="832"/>
    </row>
    <row r="233" spans="1:17" ht="14.45" customHeight="1" x14ac:dyDescent="0.2">
      <c r="A233" s="821" t="s">
        <v>5609</v>
      </c>
      <c r="B233" s="822" t="s">
        <v>5464</v>
      </c>
      <c r="C233" s="822" t="s">
        <v>5510</v>
      </c>
      <c r="D233" s="822" t="s">
        <v>5518</v>
      </c>
      <c r="E233" s="822" t="s">
        <v>5519</v>
      </c>
      <c r="F233" s="831"/>
      <c r="G233" s="831"/>
      <c r="H233" s="831"/>
      <c r="I233" s="831"/>
      <c r="J233" s="831"/>
      <c r="K233" s="831"/>
      <c r="L233" s="831"/>
      <c r="M233" s="831"/>
      <c r="N233" s="831">
        <v>3</v>
      </c>
      <c r="O233" s="831">
        <v>7817.2999999999993</v>
      </c>
      <c r="P233" s="827"/>
      <c r="Q233" s="832">
        <v>2605.7666666666664</v>
      </c>
    </row>
    <row r="234" spans="1:17" ht="14.45" customHeight="1" x14ac:dyDescent="0.2">
      <c r="A234" s="821" t="s">
        <v>5609</v>
      </c>
      <c r="B234" s="822" t="s">
        <v>5464</v>
      </c>
      <c r="C234" s="822" t="s">
        <v>5465</v>
      </c>
      <c r="D234" s="822" t="s">
        <v>5478</v>
      </c>
      <c r="E234" s="822" t="s">
        <v>5479</v>
      </c>
      <c r="F234" s="831">
        <v>3</v>
      </c>
      <c r="G234" s="831">
        <v>3030</v>
      </c>
      <c r="H234" s="831">
        <v>0.99703849950641654</v>
      </c>
      <c r="I234" s="831">
        <v>1010</v>
      </c>
      <c r="J234" s="831">
        <v>3</v>
      </c>
      <c r="K234" s="831">
        <v>3039</v>
      </c>
      <c r="L234" s="831">
        <v>1</v>
      </c>
      <c r="M234" s="831">
        <v>1013</v>
      </c>
      <c r="N234" s="831"/>
      <c r="O234" s="831"/>
      <c r="P234" s="827"/>
      <c r="Q234" s="832"/>
    </row>
    <row r="235" spans="1:17" ht="14.45" customHeight="1" x14ac:dyDescent="0.2">
      <c r="A235" s="821" t="s">
        <v>5609</v>
      </c>
      <c r="B235" s="822" t="s">
        <v>5464</v>
      </c>
      <c r="C235" s="822" t="s">
        <v>5465</v>
      </c>
      <c r="D235" s="822" t="s">
        <v>5524</v>
      </c>
      <c r="E235" s="822" t="s">
        <v>5525</v>
      </c>
      <c r="F235" s="831"/>
      <c r="G235" s="831"/>
      <c r="H235" s="831"/>
      <c r="I235" s="831"/>
      <c r="J235" s="831">
        <v>1</v>
      </c>
      <c r="K235" s="831">
        <v>1178</v>
      </c>
      <c r="L235" s="831">
        <v>1</v>
      </c>
      <c r="M235" s="831">
        <v>1178</v>
      </c>
      <c r="N235" s="831">
        <v>4</v>
      </c>
      <c r="O235" s="831">
        <v>4720</v>
      </c>
      <c r="P235" s="827">
        <v>4.0067911714770794</v>
      </c>
      <c r="Q235" s="832">
        <v>1180</v>
      </c>
    </row>
    <row r="236" spans="1:17" ht="14.45" customHeight="1" x14ac:dyDescent="0.2">
      <c r="A236" s="821" t="s">
        <v>5609</v>
      </c>
      <c r="B236" s="822" t="s">
        <v>5547</v>
      </c>
      <c r="C236" s="822" t="s">
        <v>5510</v>
      </c>
      <c r="D236" s="822" t="s">
        <v>5513</v>
      </c>
      <c r="E236" s="822" t="s">
        <v>5514</v>
      </c>
      <c r="F236" s="831">
        <v>2</v>
      </c>
      <c r="G236" s="831">
        <v>13354.96</v>
      </c>
      <c r="H236" s="831"/>
      <c r="I236" s="831">
        <v>6677.48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5609</v>
      </c>
      <c r="B237" s="822" t="s">
        <v>5547</v>
      </c>
      <c r="C237" s="822" t="s">
        <v>5510</v>
      </c>
      <c r="D237" s="822" t="s">
        <v>5515</v>
      </c>
      <c r="E237" s="822" t="s">
        <v>5514</v>
      </c>
      <c r="F237" s="831">
        <v>1</v>
      </c>
      <c r="G237" s="831">
        <v>5568</v>
      </c>
      <c r="H237" s="831"/>
      <c r="I237" s="831">
        <v>5568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5609</v>
      </c>
      <c r="B238" s="822" t="s">
        <v>5547</v>
      </c>
      <c r="C238" s="822" t="s">
        <v>5465</v>
      </c>
      <c r="D238" s="822" t="s">
        <v>5549</v>
      </c>
      <c r="E238" s="822" t="s">
        <v>5550</v>
      </c>
      <c r="F238" s="831">
        <v>3</v>
      </c>
      <c r="G238" s="831">
        <v>1740</v>
      </c>
      <c r="H238" s="831"/>
      <c r="I238" s="831">
        <v>580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5610</v>
      </c>
      <c r="B239" s="822" t="s">
        <v>5464</v>
      </c>
      <c r="C239" s="822" t="s">
        <v>5465</v>
      </c>
      <c r="D239" s="822" t="s">
        <v>5478</v>
      </c>
      <c r="E239" s="822" t="s">
        <v>5479</v>
      </c>
      <c r="F239" s="831"/>
      <c r="G239" s="831"/>
      <c r="H239" s="831"/>
      <c r="I239" s="831"/>
      <c r="J239" s="831">
        <v>2</v>
      </c>
      <c r="K239" s="831">
        <v>2026</v>
      </c>
      <c r="L239" s="831">
        <v>1</v>
      </c>
      <c r="M239" s="831">
        <v>1013</v>
      </c>
      <c r="N239" s="831">
        <v>1</v>
      </c>
      <c r="O239" s="831">
        <v>1016</v>
      </c>
      <c r="P239" s="827">
        <v>0.50148075024679173</v>
      </c>
      <c r="Q239" s="832">
        <v>1016</v>
      </c>
    </row>
    <row r="240" spans="1:17" ht="14.45" customHeight="1" x14ac:dyDescent="0.2">
      <c r="A240" s="821" t="s">
        <v>5610</v>
      </c>
      <c r="B240" s="822" t="s">
        <v>5464</v>
      </c>
      <c r="C240" s="822" t="s">
        <v>5465</v>
      </c>
      <c r="D240" s="822" t="s">
        <v>5524</v>
      </c>
      <c r="E240" s="822" t="s">
        <v>5525</v>
      </c>
      <c r="F240" s="831"/>
      <c r="G240" s="831"/>
      <c r="H240" s="831"/>
      <c r="I240" s="831"/>
      <c r="J240" s="831">
        <v>21</v>
      </c>
      <c r="K240" s="831">
        <v>24738</v>
      </c>
      <c r="L240" s="831">
        <v>1</v>
      </c>
      <c r="M240" s="831">
        <v>1178</v>
      </c>
      <c r="N240" s="831">
        <v>31</v>
      </c>
      <c r="O240" s="831">
        <v>36580</v>
      </c>
      <c r="P240" s="827">
        <v>1.4786967418546366</v>
      </c>
      <c r="Q240" s="832">
        <v>1180</v>
      </c>
    </row>
    <row r="241" spans="1:17" ht="14.45" customHeight="1" x14ac:dyDescent="0.2">
      <c r="A241" s="821" t="s">
        <v>5610</v>
      </c>
      <c r="B241" s="822" t="s">
        <v>5526</v>
      </c>
      <c r="C241" s="822" t="s">
        <v>5465</v>
      </c>
      <c r="D241" s="822" t="s">
        <v>5529</v>
      </c>
      <c r="E241" s="822" t="s">
        <v>5530</v>
      </c>
      <c r="F241" s="831"/>
      <c r="G241" s="831"/>
      <c r="H241" s="831"/>
      <c r="I241" s="831"/>
      <c r="J241" s="831">
        <v>3</v>
      </c>
      <c r="K241" s="831">
        <v>378</v>
      </c>
      <c r="L241" s="831">
        <v>1</v>
      </c>
      <c r="M241" s="831">
        <v>126</v>
      </c>
      <c r="N241" s="831"/>
      <c r="O241" s="831"/>
      <c r="P241" s="827"/>
      <c r="Q241" s="832"/>
    </row>
    <row r="242" spans="1:17" ht="14.45" customHeight="1" x14ac:dyDescent="0.2">
      <c r="A242" s="821" t="s">
        <v>5610</v>
      </c>
      <c r="B242" s="822" t="s">
        <v>5547</v>
      </c>
      <c r="C242" s="822" t="s">
        <v>5465</v>
      </c>
      <c r="D242" s="822" t="s">
        <v>5604</v>
      </c>
      <c r="E242" s="822" t="s">
        <v>5605</v>
      </c>
      <c r="F242" s="831"/>
      <c r="G242" s="831"/>
      <c r="H242" s="831"/>
      <c r="I242" s="831"/>
      <c r="J242" s="831">
        <v>1</v>
      </c>
      <c r="K242" s="831">
        <v>723</v>
      </c>
      <c r="L242" s="831">
        <v>1</v>
      </c>
      <c r="M242" s="831">
        <v>723</v>
      </c>
      <c r="N242" s="831"/>
      <c r="O242" s="831"/>
      <c r="P242" s="827"/>
      <c r="Q242" s="832"/>
    </row>
    <row r="243" spans="1:17" ht="14.45" customHeight="1" x14ac:dyDescent="0.2">
      <c r="A243" s="821" t="s">
        <v>5610</v>
      </c>
      <c r="B243" s="822" t="s">
        <v>5547</v>
      </c>
      <c r="C243" s="822" t="s">
        <v>5465</v>
      </c>
      <c r="D243" s="822" t="s">
        <v>5549</v>
      </c>
      <c r="E243" s="822" t="s">
        <v>5550</v>
      </c>
      <c r="F243" s="831"/>
      <c r="G243" s="831"/>
      <c r="H243" s="831"/>
      <c r="I243" s="831"/>
      <c r="J243" s="831">
        <v>8</v>
      </c>
      <c r="K243" s="831">
        <v>4680</v>
      </c>
      <c r="L243" s="831">
        <v>1</v>
      </c>
      <c r="M243" s="831">
        <v>585</v>
      </c>
      <c r="N243" s="831"/>
      <c r="O243" s="831"/>
      <c r="P243" s="827"/>
      <c r="Q243" s="832"/>
    </row>
    <row r="244" spans="1:17" ht="14.45" customHeight="1" x14ac:dyDescent="0.2">
      <c r="A244" s="821" t="s">
        <v>594</v>
      </c>
      <c r="B244" s="822" t="s">
        <v>5464</v>
      </c>
      <c r="C244" s="822" t="s">
        <v>5510</v>
      </c>
      <c r="D244" s="822" t="s">
        <v>5513</v>
      </c>
      <c r="E244" s="822" t="s">
        <v>5514</v>
      </c>
      <c r="F244" s="831"/>
      <c r="G244" s="831"/>
      <c r="H244" s="831"/>
      <c r="I244" s="831"/>
      <c r="J244" s="831">
        <v>1</v>
      </c>
      <c r="K244" s="831">
        <v>5526.05</v>
      </c>
      <c r="L244" s="831">
        <v>1</v>
      </c>
      <c r="M244" s="831">
        <v>5526.05</v>
      </c>
      <c r="N244" s="831"/>
      <c r="O244" s="831"/>
      <c r="P244" s="827"/>
      <c r="Q244" s="832"/>
    </row>
    <row r="245" spans="1:17" ht="14.45" customHeight="1" x14ac:dyDescent="0.2">
      <c r="A245" s="821" t="s">
        <v>594</v>
      </c>
      <c r="B245" s="822" t="s">
        <v>5464</v>
      </c>
      <c r="C245" s="822" t="s">
        <v>5510</v>
      </c>
      <c r="D245" s="822" t="s">
        <v>5548</v>
      </c>
      <c r="E245" s="822" t="s">
        <v>5517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4368.43</v>
      </c>
      <c r="P245" s="827"/>
      <c r="Q245" s="832">
        <v>4368.43</v>
      </c>
    </row>
    <row r="246" spans="1:17" ht="14.45" customHeight="1" x14ac:dyDescent="0.2">
      <c r="A246" s="821" t="s">
        <v>594</v>
      </c>
      <c r="B246" s="822" t="s">
        <v>5464</v>
      </c>
      <c r="C246" s="822" t="s">
        <v>5510</v>
      </c>
      <c r="D246" s="822" t="s">
        <v>5516</v>
      </c>
      <c r="E246" s="822" t="s">
        <v>5517</v>
      </c>
      <c r="F246" s="831"/>
      <c r="G246" s="831"/>
      <c r="H246" s="831"/>
      <c r="I246" s="831"/>
      <c r="J246" s="831">
        <v>3</v>
      </c>
      <c r="K246" s="831">
        <v>6993.3499999999995</v>
      </c>
      <c r="L246" s="831">
        <v>1</v>
      </c>
      <c r="M246" s="831">
        <v>2331.1166666666663</v>
      </c>
      <c r="N246" s="831">
        <v>4</v>
      </c>
      <c r="O246" s="831">
        <v>9001.81</v>
      </c>
      <c r="P246" s="827">
        <v>1.2871956930512558</v>
      </c>
      <c r="Q246" s="832">
        <v>2250.4524999999999</v>
      </c>
    </row>
    <row r="247" spans="1:17" ht="14.45" customHeight="1" x14ac:dyDescent="0.2">
      <c r="A247" s="821" t="s">
        <v>594</v>
      </c>
      <c r="B247" s="822" t="s">
        <v>5464</v>
      </c>
      <c r="C247" s="822" t="s">
        <v>5510</v>
      </c>
      <c r="D247" s="822" t="s">
        <v>5582</v>
      </c>
      <c r="E247" s="822" t="s">
        <v>5519</v>
      </c>
      <c r="F247" s="831"/>
      <c r="G247" s="831"/>
      <c r="H247" s="831"/>
      <c r="I247" s="831"/>
      <c r="J247" s="831">
        <v>3</v>
      </c>
      <c r="K247" s="831">
        <v>8933.65</v>
      </c>
      <c r="L247" s="831">
        <v>1</v>
      </c>
      <c r="M247" s="831">
        <v>2977.8833333333332</v>
      </c>
      <c r="N247" s="831">
        <v>5</v>
      </c>
      <c r="O247" s="831">
        <v>12788.6</v>
      </c>
      <c r="P247" s="827">
        <v>1.4315089577048576</v>
      </c>
      <c r="Q247" s="832">
        <v>2557.7200000000003</v>
      </c>
    </row>
    <row r="248" spans="1:17" ht="14.45" customHeight="1" x14ac:dyDescent="0.2">
      <c r="A248" s="821" t="s">
        <v>594</v>
      </c>
      <c r="B248" s="822" t="s">
        <v>5464</v>
      </c>
      <c r="C248" s="822" t="s">
        <v>5510</v>
      </c>
      <c r="D248" s="822" t="s">
        <v>5518</v>
      </c>
      <c r="E248" s="822" t="s">
        <v>5519</v>
      </c>
      <c r="F248" s="831"/>
      <c r="G248" s="831"/>
      <c r="H248" s="831"/>
      <c r="I248" s="831"/>
      <c r="J248" s="831"/>
      <c r="K248" s="831"/>
      <c r="L248" s="831"/>
      <c r="M248" s="831"/>
      <c r="N248" s="831">
        <v>7</v>
      </c>
      <c r="O248" s="831">
        <v>16643.550000000003</v>
      </c>
      <c r="P248" s="827"/>
      <c r="Q248" s="832">
        <v>2377.6500000000005</v>
      </c>
    </row>
    <row r="249" spans="1:17" ht="14.45" customHeight="1" x14ac:dyDescent="0.2">
      <c r="A249" s="821" t="s">
        <v>594</v>
      </c>
      <c r="B249" s="822" t="s">
        <v>5464</v>
      </c>
      <c r="C249" s="822" t="s">
        <v>5510</v>
      </c>
      <c r="D249" s="822" t="s">
        <v>5520</v>
      </c>
      <c r="E249" s="822" t="s">
        <v>5521</v>
      </c>
      <c r="F249" s="831"/>
      <c r="G249" s="831"/>
      <c r="H249" s="831"/>
      <c r="I249" s="831"/>
      <c r="J249" s="831"/>
      <c r="K249" s="831"/>
      <c r="L249" s="831"/>
      <c r="M249" s="831"/>
      <c r="N249" s="831">
        <v>2</v>
      </c>
      <c r="O249" s="831">
        <v>3099.98</v>
      </c>
      <c r="P249" s="827"/>
      <c r="Q249" s="832">
        <v>1549.99</v>
      </c>
    </row>
    <row r="250" spans="1:17" ht="14.45" customHeight="1" x14ac:dyDescent="0.2">
      <c r="A250" s="821" t="s">
        <v>594</v>
      </c>
      <c r="B250" s="822" t="s">
        <v>5464</v>
      </c>
      <c r="C250" s="822" t="s">
        <v>5465</v>
      </c>
      <c r="D250" s="822" t="s">
        <v>5470</v>
      </c>
      <c r="E250" s="822" t="s">
        <v>5471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711</v>
      </c>
      <c r="P250" s="827"/>
      <c r="Q250" s="832">
        <v>711</v>
      </c>
    </row>
    <row r="251" spans="1:17" ht="14.45" customHeight="1" x14ac:dyDescent="0.2">
      <c r="A251" s="821" t="s">
        <v>594</v>
      </c>
      <c r="B251" s="822" t="s">
        <v>5464</v>
      </c>
      <c r="C251" s="822" t="s">
        <v>5465</v>
      </c>
      <c r="D251" s="822" t="s">
        <v>5474</v>
      </c>
      <c r="E251" s="822" t="s">
        <v>5475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967</v>
      </c>
      <c r="P251" s="827"/>
      <c r="Q251" s="832">
        <v>967</v>
      </c>
    </row>
    <row r="252" spans="1:17" ht="14.45" customHeight="1" x14ac:dyDescent="0.2">
      <c r="A252" s="821" t="s">
        <v>594</v>
      </c>
      <c r="B252" s="822" t="s">
        <v>5464</v>
      </c>
      <c r="C252" s="822" t="s">
        <v>5465</v>
      </c>
      <c r="D252" s="822" t="s">
        <v>5476</v>
      </c>
      <c r="E252" s="822" t="s">
        <v>5477</v>
      </c>
      <c r="F252" s="831">
        <v>42</v>
      </c>
      <c r="G252" s="831">
        <v>18144</v>
      </c>
      <c r="H252" s="831">
        <v>0.80212201591511934</v>
      </c>
      <c r="I252" s="831">
        <v>432</v>
      </c>
      <c r="J252" s="831">
        <v>52</v>
      </c>
      <c r="K252" s="831">
        <v>22620</v>
      </c>
      <c r="L252" s="831">
        <v>1</v>
      </c>
      <c r="M252" s="831">
        <v>435</v>
      </c>
      <c r="N252" s="831">
        <v>53</v>
      </c>
      <c r="O252" s="831">
        <v>23161</v>
      </c>
      <c r="P252" s="827">
        <v>1.0239168877099911</v>
      </c>
      <c r="Q252" s="832">
        <v>437</v>
      </c>
    </row>
    <row r="253" spans="1:17" ht="14.45" customHeight="1" x14ac:dyDescent="0.2">
      <c r="A253" s="821" t="s">
        <v>594</v>
      </c>
      <c r="B253" s="822" t="s">
        <v>5464</v>
      </c>
      <c r="C253" s="822" t="s">
        <v>5465</v>
      </c>
      <c r="D253" s="822" t="s">
        <v>5478</v>
      </c>
      <c r="E253" s="822" t="s">
        <v>5479</v>
      </c>
      <c r="F253" s="831">
        <v>737</v>
      </c>
      <c r="G253" s="831">
        <v>744370</v>
      </c>
      <c r="H253" s="831">
        <v>0.9850098849011113</v>
      </c>
      <c r="I253" s="831">
        <v>1010</v>
      </c>
      <c r="J253" s="831">
        <v>746</v>
      </c>
      <c r="K253" s="831">
        <v>755698</v>
      </c>
      <c r="L253" s="831">
        <v>1</v>
      </c>
      <c r="M253" s="831">
        <v>1013</v>
      </c>
      <c r="N253" s="831">
        <v>666</v>
      </c>
      <c r="O253" s="831">
        <v>676656</v>
      </c>
      <c r="P253" s="827">
        <v>0.89540530741116164</v>
      </c>
      <c r="Q253" s="832">
        <v>1016</v>
      </c>
    </row>
    <row r="254" spans="1:17" ht="14.45" customHeight="1" x14ac:dyDescent="0.2">
      <c r="A254" s="821" t="s">
        <v>594</v>
      </c>
      <c r="B254" s="822" t="s">
        <v>5464</v>
      </c>
      <c r="C254" s="822" t="s">
        <v>5465</v>
      </c>
      <c r="D254" s="822" t="s">
        <v>5482</v>
      </c>
      <c r="E254" s="822" t="s">
        <v>5483</v>
      </c>
      <c r="F254" s="831">
        <v>1</v>
      </c>
      <c r="G254" s="831">
        <v>1066</v>
      </c>
      <c r="H254" s="831"/>
      <c r="I254" s="831">
        <v>1066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594</v>
      </c>
      <c r="B255" s="822" t="s">
        <v>5464</v>
      </c>
      <c r="C255" s="822" t="s">
        <v>5465</v>
      </c>
      <c r="D255" s="822" t="s">
        <v>5484</v>
      </c>
      <c r="E255" s="822" t="s">
        <v>5485</v>
      </c>
      <c r="F255" s="831">
        <v>14</v>
      </c>
      <c r="G255" s="831">
        <v>4466</v>
      </c>
      <c r="H255" s="831">
        <v>1.0668896321070234</v>
      </c>
      <c r="I255" s="831">
        <v>319</v>
      </c>
      <c r="J255" s="831">
        <v>13</v>
      </c>
      <c r="K255" s="831">
        <v>4186</v>
      </c>
      <c r="L255" s="831">
        <v>1</v>
      </c>
      <c r="M255" s="831">
        <v>322</v>
      </c>
      <c r="N255" s="831">
        <v>13</v>
      </c>
      <c r="O255" s="831">
        <v>4212</v>
      </c>
      <c r="P255" s="827">
        <v>1.0062111801242235</v>
      </c>
      <c r="Q255" s="832">
        <v>324</v>
      </c>
    </row>
    <row r="256" spans="1:17" ht="14.45" customHeight="1" x14ac:dyDescent="0.2">
      <c r="A256" s="821" t="s">
        <v>594</v>
      </c>
      <c r="B256" s="822" t="s">
        <v>5464</v>
      </c>
      <c r="C256" s="822" t="s">
        <v>5465</v>
      </c>
      <c r="D256" s="822" t="s">
        <v>5488</v>
      </c>
      <c r="E256" s="822" t="s">
        <v>5489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33.33</v>
      </c>
      <c r="P256" s="827"/>
      <c r="Q256" s="832">
        <v>33.33</v>
      </c>
    </row>
    <row r="257" spans="1:17" ht="14.45" customHeight="1" x14ac:dyDescent="0.2">
      <c r="A257" s="821" t="s">
        <v>594</v>
      </c>
      <c r="B257" s="822" t="s">
        <v>5464</v>
      </c>
      <c r="C257" s="822" t="s">
        <v>5465</v>
      </c>
      <c r="D257" s="822" t="s">
        <v>5496</v>
      </c>
      <c r="E257" s="822" t="s">
        <v>5497</v>
      </c>
      <c r="F257" s="831">
        <v>43</v>
      </c>
      <c r="G257" s="831">
        <v>86688</v>
      </c>
      <c r="H257" s="831">
        <v>0.68152550767706788</v>
      </c>
      <c r="I257" s="831">
        <v>2016</v>
      </c>
      <c r="J257" s="831">
        <v>63</v>
      </c>
      <c r="K257" s="831">
        <v>127197</v>
      </c>
      <c r="L257" s="831">
        <v>1</v>
      </c>
      <c r="M257" s="831">
        <v>2019</v>
      </c>
      <c r="N257" s="831">
        <v>57</v>
      </c>
      <c r="O257" s="831">
        <v>115254</v>
      </c>
      <c r="P257" s="827">
        <v>0.90610627609141725</v>
      </c>
      <c r="Q257" s="832">
        <v>2022</v>
      </c>
    </row>
    <row r="258" spans="1:17" ht="14.45" customHeight="1" x14ac:dyDescent="0.2">
      <c r="A258" s="821" t="s">
        <v>594</v>
      </c>
      <c r="B258" s="822" t="s">
        <v>5464</v>
      </c>
      <c r="C258" s="822" t="s">
        <v>5465</v>
      </c>
      <c r="D258" s="822" t="s">
        <v>5611</v>
      </c>
      <c r="E258" s="822" t="s">
        <v>5612</v>
      </c>
      <c r="F258" s="831">
        <v>74</v>
      </c>
      <c r="G258" s="831">
        <v>744513</v>
      </c>
      <c r="H258" s="831">
        <v>1.0720361130909954</v>
      </c>
      <c r="I258" s="831">
        <v>10060.986486486487</v>
      </c>
      <c r="J258" s="831">
        <v>69</v>
      </c>
      <c r="K258" s="831">
        <v>694485</v>
      </c>
      <c r="L258" s="831">
        <v>1</v>
      </c>
      <c r="M258" s="831">
        <v>10065</v>
      </c>
      <c r="N258" s="831">
        <v>66</v>
      </c>
      <c r="O258" s="831">
        <v>664554</v>
      </c>
      <c r="P258" s="827">
        <v>0.95690187693038731</v>
      </c>
      <c r="Q258" s="832">
        <v>10069</v>
      </c>
    </row>
    <row r="259" spans="1:17" ht="14.45" customHeight="1" x14ac:dyDescent="0.2">
      <c r="A259" s="821" t="s">
        <v>594</v>
      </c>
      <c r="B259" s="822" t="s">
        <v>5464</v>
      </c>
      <c r="C259" s="822" t="s">
        <v>5465</v>
      </c>
      <c r="D259" s="822" t="s">
        <v>5498</v>
      </c>
      <c r="E259" s="822" t="s">
        <v>5499</v>
      </c>
      <c r="F259" s="831">
        <v>1</v>
      </c>
      <c r="G259" s="831">
        <v>355</v>
      </c>
      <c r="H259" s="831"/>
      <c r="I259" s="831">
        <v>355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594</v>
      </c>
      <c r="B260" s="822" t="s">
        <v>5464</v>
      </c>
      <c r="C260" s="822" t="s">
        <v>5465</v>
      </c>
      <c r="D260" s="822" t="s">
        <v>5502</v>
      </c>
      <c r="E260" s="822" t="s">
        <v>5503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180</v>
      </c>
      <c r="P260" s="827"/>
      <c r="Q260" s="832">
        <v>180</v>
      </c>
    </row>
    <row r="261" spans="1:17" ht="14.45" customHeight="1" x14ac:dyDescent="0.2">
      <c r="A261" s="821" t="s">
        <v>594</v>
      </c>
      <c r="B261" s="822" t="s">
        <v>5464</v>
      </c>
      <c r="C261" s="822" t="s">
        <v>5465</v>
      </c>
      <c r="D261" s="822" t="s">
        <v>5504</v>
      </c>
      <c r="E261" s="822" t="s">
        <v>5505</v>
      </c>
      <c r="F261" s="831">
        <v>1773</v>
      </c>
      <c r="G261" s="831">
        <v>1331516</v>
      </c>
      <c r="H261" s="831">
        <v>0.9343578515992309</v>
      </c>
      <c r="I261" s="831">
        <v>750.99605188945293</v>
      </c>
      <c r="J261" s="831">
        <v>1885</v>
      </c>
      <c r="K261" s="831">
        <v>1425060</v>
      </c>
      <c r="L261" s="831">
        <v>1</v>
      </c>
      <c r="M261" s="831">
        <v>756</v>
      </c>
      <c r="N261" s="831">
        <v>1794</v>
      </c>
      <c r="O261" s="831">
        <v>1363440</v>
      </c>
      <c r="P261" s="827">
        <v>0.95675971538040505</v>
      </c>
      <c r="Q261" s="832">
        <v>760</v>
      </c>
    </row>
    <row r="262" spans="1:17" ht="14.45" customHeight="1" x14ac:dyDescent="0.2">
      <c r="A262" s="821" t="s">
        <v>594</v>
      </c>
      <c r="B262" s="822" t="s">
        <v>5464</v>
      </c>
      <c r="C262" s="822" t="s">
        <v>5465</v>
      </c>
      <c r="D262" s="822" t="s">
        <v>5613</v>
      </c>
      <c r="E262" s="822" t="s">
        <v>5614</v>
      </c>
      <c r="F262" s="831">
        <v>0</v>
      </c>
      <c r="G262" s="831">
        <v>0</v>
      </c>
      <c r="H262" s="831"/>
      <c r="I262" s="831"/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594</v>
      </c>
      <c r="B263" s="822" t="s">
        <v>5464</v>
      </c>
      <c r="C263" s="822" t="s">
        <v>5465</v>
      </c>
      <c r="D263" s="822" t="s">
        <v>5615</v>
      </c>
      <c r="E263" s="822" t="s">
        <v>5616</v>
      </c>
      <c r="F263" s="831">
        <v>3</v>
      </c>
      <c r="G263" s="831">
        <v>3762</v>
      </c>
      <c r="H263" s="831"/>
      <c r="I263" s="831">
        <v>1254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594</v>
      </c>
      <c r="B264" s="822" t="s">
        <v>5464</v>
      </c>
      <c r="C264" s="822" t="s">
        <v>5465</v>
      </c>
      <c r="D264" s="822" t="s">
        <v>5524</v>
      </c>
      <c r="E264" s="822" t="s">
        <v>5525</v>
      </c>
      <c r="F264" s="831"/>
      <c r="G264" s="831"/>
      <c r="H264" s="831"/>
      <c r="I264" s="831"/>
      <c r="J264" s="831">
        <v>16</v>
      </c>
      <c r="K264" s="831">
        <v>18848</v>
      </c>
      <c r="L264" s="831">
        <v>1</v>
      </c>
      <c r="M264" s="831">
        <v>1178</v>
      </c>
      <c r="N264" s="831">
        <v>25</v>
      </c>
      <c r="O264" s="831">
        <v>29500</v>
      </c>
      <c r="P264" s="827">
        <v>1.5651528013582343</v>
      </c>
      <c r="Q264" s="832">
        <v>1180</v>
      </c>
    </row>
    <row r="265" spans="1:17" ht="14.45" customHeight="1" x14ac:dyDescent="0.2">
      <c r="A265" s="821" t="s">
        <v>594</v>
      </c>
      <c r="B265" s="822" t="s">
        <v>5526</v>
      </c>
      <c r="C265" s="822" t="s">
        <v>5465</v>
      </c>
      <c r="D265" s="822" t="s">
        <v>5529</v>
      </c>
      <c r="E265" s="822" t="s">
        <v>5530</v>
      </c>
      <c r="F265" s="831">
        <v>2</v>
      </c>
      <c r="G265" s="831">
        <v>252</v>
      </c>
      <c r="H265" s="831"/>
      <c r="I265" s="831">
        <v>126</v>
      </c>
      <c r="J265" s="831"/>
      <c r="K265" s="831"/>
      <c r="L265" s="831"/>
      <c r="M265" s="831"/>
      <c r="N265" s="831">
        <v>1</v>
      </c>
      <c r="O265" s="831">
        <v>127</v>
      </c>
      <c r="P265" s="827"/>
      <c r="Q265" s="832">
        <v>127</v>
      </c>
    </row>
    <row r="266" spans="1:17" ht="14.45" customHeight="1" x14ac:dyDescent="0.2">
      <c r="A266" s="821" t="s">
        <v>594</v>
      </c>
      <c r="B266" s="822" t="s">
        <v>5526</v>
      </c>
      <c r="C266" s="822" t="s">
        <v>5465</v>
      </c>
      <c r="D266" s="822" t="s">
        <v>5543</v>
      </c>
      <c r="E266" s="822" t="s">
        <v>5544</v>
      </c>
      <c r="F266" s="831">
        <v>1</v>
      </c>
      <c r="G266" s="831">
        <v>374</v>
      </c>
      <c r="H266" s="831">
        <v>0.33156028368794327</v>
      </c>
      <c r="I266" s="831">
        <v>374</v>
      </c>
      <c r="J266" s="831">
        <v>3</v>
      </c>
      <c r="K266" s="831">
        <v>1128</v>
      </c>
      <c r="L266" s="831">
        <v>1</v>
      </c>
      <c r="M266" s="831">
        <v>376</v>
      </c>
      <c r="N266" s="831"/>
      <c r="O266" s="831"/>
      <c r="P266" s="827"/>
      <c r="Q266" s="832"/>
    </row>
    <row r="267" spans="1:17" ht="14.45" customHeight="1" x14ac:dyDescent="0.2">
      <c r="A267" s="821" t="s">
        <v>594</v>
      </c>
      <c r="B267" s="822" t="s">
        <v>5526</v>
      </c>
      <c r="C267" s="822" t="s">
        <v>5465</v>
      </c>
      <c r="D267" s="822" t="s">
        <v>5545</v>
      </c>
      <c r="E267" s="822" t="s">
        <v>5546</v>
      </c>
      <c r="F267" s="831">
        <v>2</v>
      </c>
      <c r="G267" s="831">
        <v>504</v>
      </c>
      <c r="H267" s="831">
        <v>0.99212598425196852</v>
      </c>
      <c r="I267" s="831">
        <v>252</v>
      </c>
      <c r="J267" s="831">
        <v>2</v>
      </c>
      <c r="K267" s="831">
        <v>508</v>
      </c>
      <c r="L267" s="831">
        <v>1</v>
      </c>
      <c r="M267" s="831">
        <v>254</v>
      </c>
      <c r="N267" s="831"/>
      <c r="O267" s="831"/>
      <c r="P267" s="827"/>
      <c r="Q267" s="832"/>
    </row>
    <row r="268" spans="1:17" ht="14.45" customHeight="1" x14ac:dyDescent="0.2">
      <c r="A268" s="821" t="s">
        <v>594</v>
      </c>
      <c r="B268" s="822" t="s">
        <v>5617</v>
      </c>
      <c r="C268" s="822" t="s">
        <v>5465</v>
      </c>
      <c r="D268" s="822" t="s">
        <v>5618</v>
      </c>
      <c r="E268" s="822" t="s">
        <v>5619</v>
      </c>
      <c r="F268" s="831"/>
      <c r="G268" s="831"/>
      <c r="H268" s="831"/>
      <c r="I268" s="831"/>
      <c r="J268" s="831">
        <v>2</v>
      </c>
      <c r="K268" s="831">
        <v>5074</v>
      </c>
      <c r="L268" s="831">
        <v>1</v>
      </c>
      <c r="M268" s="831">
        <v>2537</v>
      </c>
      <c r="N268" s="831"/>
      <c r="O268" s="831"/>
      <c r="P268" s="827"/>
      <c r="Q268" s="832"/>
    </row>
    <row r="269" spans="1:17" ht="14.45" customHeight="1" x14ac:dyDescent="0.2">
      <c r="A269" s="821" t="s">
        <v>594</v>
      </c>
      <c r="B269" s="822" t="s">
        <v>5617</v>
      </c>
      <c r="C269" s="822" t="s">
        <v>5465</v>
      </c>
      <c r="D269" s="822" t="s">
        <v>5620</v>
      </c>
      <c r="E269" s="822" t="s">
        <v>5621</v>
      </c>
      <c r="F269" s="831"/>
      <c r="G269" s="831"/>
      <c r="H269" s="831"/>
      <c r="I269" s="831"/>
      <c r="J269" s="831"/>
      <c r="K269" s="831"/>
      <c r="L269" s="831"/>
      <c r="M269" s="831"/>
      <c r="N269" s="831">
        <v>4</v>
      </c>
      <c r="O269" s="831">
        <v>11184</v>
      </c>
      <c r="P269" s="827"/>
      <c r="Q269" s="832">
        <v>2796</v>
      </c>
    </row>
    <row r="270" spans="1:17" ht="14.45" customHeight="1" x14ac:dyDescent="0.2">
      <c r="A270" s="821" t="s">
        <v>594</v>
      </c>
      <c r="B270" s="822" t="s">
        <v>5617</v>
      </c>
      <c r="C270" s="822" t="s">
        <v>5465</v>
      </c>
      <c r="D270" s="822" t="s">
        <v>5622</v>
      </c>
      <c r="E270" s="822" t="s">
        <v>5623</v>
      </c>
      <c r="F270" s="831"/>
      <c r="G270" s="831"/>
      <c r="H270" s="831"/>
      <c r="I270" s="831"/>
      <c r="J270" s="831">
        <v>1</v>
      </c>
      <c r="K270" s="831">
        <v>2161</v>
      </c>
      <c r="L270" s="831">
        <v>1</v>
      </c>
      <c r="M270" s="831">
        <v>2161</v>
      </c>
      <c r="N270" s="831">
        <v>3</v>
      </c>
      <c r="O270" s="831">
        <v>6513</v>
      </c>
      <c r="P270" s="827">
        <v>3.0138824618232301</v>
      </c>
      <c r="Q270" s="832">
        <v>2171</v>
      </c>
    </row>
    <row r="271" spans="1:17" ht="14.45" customHeight="1" x14ac:dyDescent="0.2">
      <c r="A271" s="821" t="s">
        <v>594</v>
      </c>
      <c r="B271" s="822" t="s">
        <v>5617</v>
      </c>
      <c r="C271" s="822" t="s">
        <v>5465</v>
      </c>
      <c r="D271" s="822" t="s">
        <v>5624</v>
      </c>
      <c r="E271" s="822" t="s">
        <v>5625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1694</v>
      </c>
      <c r="P271" s="827"/>
      <c r="Q271" s="832">
        <v>1694</v>
      </c>
    </row>
    <row r="272" spans="1:17" ht="14.45" customHeight="1" x14ac:dyDescent="0.2">
      <c r="A272" s="821" t="s">
        <v>594</v>
      </c>
      <c r="B272" s="822" t="s">
        <v>5617</v>
      </c>
      <c r="C272" s="822" t="s">
        <v>5465</v>
      </c>
      <c r="D272" s="822" t="s">
        <v>5626</v>
      </c>
      <c r="E272" s="822" t="s">
        <v>5627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2795</v>
      </c>
      <c r="P272" s="827"/>
      <c r="Q272" s="832">
        <v>2795</v>
      </c>
    </row>
    <row r="273" spans="1:17" ht="14.45" customHeight="1" x14ac:dyDescent="0.2">
      <c r="A273" s="821" t="s">
        <v>594</v>
      </c>
      <c r="B273" s="822" t="s">
        <v>5617</v>
      </c>
      <c r="C273" s="822" t="s">
        <v>5465</v>
      </c>
      <c r="D273" s="822" t="s">
        <v>5628</v>
      </c>
      <c r="E273" s="822" t="s">
        <v>5629</v>
      </c>
      <c r="F273" s="831">
        <v>2</v>
      </c>
      <c r="G273" s="831">
        <v>10296</v>
      </c>
      <c r="H273" s="831"/>
      <c r="I273" s="831">
        <v>5148</v>
      </c>
      <c r="J273" s="831"/>
      <c r="K273" s="831"/>
      <c r="L273" s="831"/>
      <c r="M273" s="831"/>
      <c r="N273" s="831">
        <v>1</v>
      </c>
      <c r="O273" s="831">
        <v>5148</v>
      </c>
      <c r="P273" s="827"/>
      <c r="Q273" s="832">
        <v>5148</v>
      </c>
    </row>
    <row r="274" spans="1:17" ht="14.45" customHeight="1" x14ac:dyDescent="0.2">
      <c r="A274" s="821" t="s">
        <v>594</v>
      </c>
      <c r="B274" s="822" t="s">
        <v>5617</v>
      </c>
      <c r="C274" s="822" t="s">
        <v>5465</v>
      </c>
      <c r="D274" s="822" t="s">
        <v>5630</v>
      </c>
      <c r="E274" s="822" t="s">
        <v>5631</v>
      </c>
      <c r="F274" s="831"/>
      <c r="G274" s="831"/>
      <c r="H274" s="831"/>
      <c r="I274" s="831"/>
      <c r="J274" s="831">
        <v>1</v>
      </c>
      <c r="K274" s="831">
        <v>4944</v>
      </c>
      <c r="L274" s="831">
        <v>1</v>
      </c>
      <c r="M274" s="831">
        <v>4944</v>
      </c>
      <c r="N274" s="831"/>
      <c r="O274" s="831"/>
      <c r="P274" s="827"/>
      <c r="Q274" s="832"/>
    </row>
    <row r="275" spans="1:17" ht="14.45" customHeight="1" x14ac:dyDescent="0.2">
      <c r="A275" s="821" t="s">
        <v>594</v>
      </c>
      <c r="B275" s="822" t="s">
        <v>5617</v>
      </c>
      <c r="C275" s="822" t="s">
        <v>5465</v>
      </c>
      <c r="D275" s="822" t="s">
        <v>5632</v>
      </c>
      <c r="E275" s="822" t="s">
        <v>5633</v>
      </c>
      <c r="F275" s="831"/>
      <c r="G275" s="831"/>
      <c r="H275" s="831"/>
      <c r="I275" s="831"/>
      <c r="J275" s="831"/>
      <c r="K275" s="831"/>
      <c r="L275" s="831"/>
      <c r="M275" s="831"/>
      <c r="N275" s="831">
        <v>2</v>
      </c>
      <c r="O275" s="831">
        <v>5246</v>
      </c>
      <c r="P275" s="827"/>
      <c r="Q275" s="832">
        <v>2623</v>
      </c>
    </row>
    <row r="276" spans="1:17" ht="14.45" customHeight="1" x14ac:dyDescent="0.2">
      <c r="A276" s="821" t="s">
        <v>594</v>
      </c>
      <c r="B276" s="822" t="s">
        <v>5617</v>
      </c>
      <c r="C276" s="822" t="s">
        <v>5465</v>
      </c>
      <c r="D276" s="822" t="s">
        <v>5634</v>
      </c>
      <c r="E276" s="822" t="s">
        <v>5635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1733</v>
      </c>
      <c r="P276" s="827"/>
      <c r="Q276" s="832">
        <v>1733</v>
      </c>
    </row>
    <row r="277" spans="1:17" ht="14.45" customHeight="1" x14ac:dyDescent="0.2">
      <c r="A277" s="821" t="s">
        <v>594</v>
      </c>
      <c r="B277" s="822" t="s">
        <v>5617</v>
      </c>
      <c r="C277" s="822" t="s">
        <v>5465</v>
      </c>
      <c r="D277" s="822" t="s">
        <v>5636</v>
      </c>
      <c r="E277" s="822" t="s">
        <v>5637</v>
      </c>
      <c r="F277" s="831">
        <v>7</v>
      </c>
      <c r="G277" s="831">
        <v>0</v>
      </c>
      <c r="H277" s="831"/>
      <c r="I277" s="831">
        <v>0</v>
      </c>
      <c r="J277" s="831">
        <v>2</v>
      </c>
      <c r="K277" s="831">
        <v>0</v>
      </c>
      <c r="L277" s="831"/>
      <c r="M277" s="831">
        <v>0</v>
      </c>
      <c r="N277" s="831">
        <v>4</v>
      </c>
      <c r="O277" s="831">
        <v>0</v>
      </c>
      <c r="P277" s="827"/>
      <c r="Q277" s="832">
        <v>0</v>
      </c>
    </row>
    <row r="278" spans="1:17" ht="14.45" customHeight="1" x14ac:dyDescent="0.2">
      <c r="A278" s="821" t="s">
        <v>594</v>
      </c>
      <c r="B278" s="822" t="s">
        <v>5617</v>
      </c>
      <c r="C278" s="822" t="s">
        <v>5465</v>
      </c>
      <c r="D278" s="822" t="s">
        <v>5638</v>
      </c>
      <c r="E278" s="822" t="s">
        <v>5639</v>
      </c>
      <c r="F278" s="831">
        <v>2</v>
      </c>
      <c r="G278" s="831">
        <v>0</v>
      </c>
      <c r="H278" s="831"/>
      <c r="I278" s="831">
        <v>0</v>
      </c>
      <c r="J278" s="831">
        <v>1</v>
      </c>
      <c r="K278" s="831">
        <v>0</v>
      </c>
      <c r="L278" s="831"/>
      <c r="M278" s="831">
        <v>0</v>
      </c>
      <c r="N278" s="831">
        <v>2</v>
      </c>
      <c r="O278" s="831">
        <v>0</v>
      </c>
      <c r="P278" s="827"/>
      <c r="Q278" s="832">
        <v>0</v>
      </c>
    </row>
    <row r="279" spans="1:17" ht="14.45" customHeight="1" x14ac:dyDescent="0.2">
      <c r="A279" s="821" t="s">
        <v>594</v>
      </c>
      <c r="B279" s="822" t="s">
        <v>5617</v>
      </c>
      <c r="C279" s="822" t="s">
        <v>5465</v>
      </c>
      <c r="D279" s="822" t="s">
        <v>5640</v>
      </c>
      <c r="E279" s="822" t="s">
        <v>5641</v>
      </c>
      <c r="F279" s="831"/>
      <c r="G279" s="831"/>
      <c r="H279" s="831"/>
      <c r="I279" s="831"/>
      <c r="J279" s="831"/>
      <c r="K279" s="831"/>
      <c r="L279" s="831"/>
      <c r="M279" s="831"/>
      <c r="N279" s="831">
        <v>51</v>
      </c>
      <c r="O279" s="831">
        <v>0</v>
      </c>
      <c r="P279" s="827"/>
      <c r="Q279" s="832">
        <v>0</v>
      </c>
    </row>
    <row r="280" spans="1:17" ht="14.45" customHeight="1" x14ac:dyDescent="0.2">
      <c r="A280" s="821" t="s">
        <v>594</v>
      </c>
      <c r="B280" s="822" t="s">
        <v>5617</v>
      </c>
      <c r="C280" s="822" t="s">
        <v>5465</v>
      </c>
      <c r="D280" s="822" t="s">
        <v>5642</v>
      </c>
      <c r="E280" s="822" t="s">
        <v>5643</v>
      </c>
      <c r="F280" s="831">
        <v>1</v>
      </c>
      <c r="G280" s="831">
        <v>0</v>
      </c>
      <c r="H280" s="831"/>
      <c r="I280" s="831">
        <v>0</v>
      </c>
      <c r="J280" s="831"/>
      <c r="K280" s="831"/>
      <c r="L280" s="831"/>
      <c r="M280" s="831"/>
      <c r="N280" s="831">
        <v>1</v>
      </c>
      <c r="O280" s="831">
        <v>0</v>
      </c>
      <c r="P280" s="827"/>
      <c r="Q280" s="832">
        <v>0</v>
      </c>
    </row>
    <row r="281" spans="1:17" ht="14.45" customHeight="1" x14ac:dyDescent="0.2">
      <c r="A281" s="821" t="s">
        <v>594</v>
      </c>
      <c r="B281" s="822" t="s">
        <v>5617</v>
      </c>
      <c r="C281" s="822" t="s">
        <v>5465</v>
      </c>
      <c r="D281" s="822" t="s">
        <v>5644</v>
      </c>
      <c r="E281" s="822" t="s">
        <v>5645</v>
      </c>
      <c r="F281" s="831">
        <v>5</v>
      </c>
      <c r="G281" s="831">
        <v>0</v>
      </c>
      <c r="H281" s="831"/>
      <c r="I281" s="831">
        <v>0</v>
      </c>
      <c r="J281" s="831">
        <v>1</v>
      </c>
      <c r="K281" s="831">
        <v>0</v>
      </c>
      <c r="L281" s="831"/>
      <c r="M281" s="831">
        <v>0</v>
      </c>
      <c r="N281" s="831"/>
      <c r="O281" s="831"/>
      <c r="P281" s="827"/>
      <c r="Q281" s="832"/>
    </row>
    <row r="282" spans="1:17" ht="14.45" customHeight="1" x14ac:dyDescent="0.2">
      <c r="A282" s="821" t="s">
        <v>594</v>
      </c>
      <c r="B282" s="822" t="s">
        <v>5617</v>
      </c>
      <c r="C282" s="822" t="s">
        <v>5465</v>
      </c>
      <c r="D282" s="822" t="s">
        <v>5646</v>
      </c>
      <c r="E282" s="822" t="s">
        <v>5647</v>
      </c>
      <c r="F282" s="831">
        <v>1</v>
      </c>
      <c r="G282" s="831">
        <v>0</v>
      </c>
      <c r="H282" s="831"/>
      <c r="I282" s="831">
        <v>0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594</v>
      </c>
      <c r="B283" s="822" t="s">
        <v>5617</v>
      </c>
      <c r="C283" s="822" t="s">
        <v>5465</v>
      </c>
      <c r="D283" s="822" t="s">
        <v>5648</v>
      </c>
      <c r="E283" s="822" t="s">
        <v>5649</v>
      </c>
      <c r="F283" s="831">
        <v>2</v>
      </c>
      <c r="G283" s="831">
        <v>0</v>
      </c>
      <c r="H283" s="831"/>
      <c r="I283" s="831">
        <v>0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594</v>
      </c>
      <c r="B284" s="822" t="s">
        <v>5617</v>
      </c>
      <c r="C284" s="822" t="s">
        <v>5465</v>
      </c>
      <c r="D284" s="822" t="s">
        <v>5650</v>
      </c>
      <c r="E284" s="822" t="s">
        <v>5651</v>
      </c>
      <c r="F284" s="831">
        <v>1</v>
      </c>
      <c r="G284" s="831">
        <v>0</v>
      </c>
      <c r="H284" s="831"/>
      <c r="I284" s="831">
        <v>0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594</v>
      </c>
      <c r="B285" s="822" t="s">
        <v>5617</v>
      </c>
      <c r="C285" s="822" t="s">
        <v>5465</v>
      </c>
      <c r="D285" s="822" t="s">
        <v>5652</v>
      </c>
      <c r="E285" s="822" t="s">
        <v>5653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0</v>
      </c>
      <c r="P285" s="827"/>
      <c r="Q285" s="832">
        <v>0</v>
      </c>
    </row>
    <row r="286" spans="1:17" ht="14.45" customHeight="1" x14ac:dyDescent="0.2">
      <c r="A286" s="821" t="s">
        <v>594</v>
      </c>
      <c r="B286" s="822" t="s">
        <v>5617</v>
      </c>
      <c r="C286" s="822" t="s">
        <v>5465</v>
      </c>
      <c r="D286" s="822" t="s">
        <v>5654</v>
      </c>
      <c r="E286" s="822" t="s">
        <v>5655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0</v>
      </c>
      <c r="P286" s="827"/>
      <c r="Q286" s="832">
        <v>0</v>
      </c>
    </row>
    <row r="287" spans="1:17" ht="14.45" customHeight="1" x14ac:dyDescent="0.2">
      <c r="A287" s="821" t="s">
        <v>594</v>
      </c>
      <c r="B287" s="822" t="s">
        <v>5617</v>
      </c>
      <c r="C287" s="822" t="s">
        <v>5465</v>
      </c>
      <c r="D287" s="822" t="s">
        <v>5656</v>
      </c>
      <c r="E287" s="822" t="s">
        <v>5657</v>
      </c>
      <c r="F287" s="831">
        <v>1</v>
      </c>
      <c r="G287" s="831">
        <v>0</v>
      </c>
      <c r="H287" s="831"/>
      <c r="I287" s="831">
        <v>0</v>
      </c>
      <c r="J287" s="831">
        <v>1</v>
      </c>
      <c r="K287" s="831">
        <v>0</v>
      </c>
      <c r="L287" s="831"/>
      <c r="M287" s="831">
        <v>0</v>
      </c>
      <c r="N287" s="831">
        <v>3</v>
      </c>
      <c r="O287" s="831">
        <v>0</v>
      </c>
      <c r="P287" s="827"/>
      <c r="Q287" s="832">
        <v>0</v>
      </c>
    </row>
    <row r="288" spans="1:17" ht="14.45" customHeight="1" x14ac:dyDescent="0.2">
      <c r="A288" s="821" t="s">
        <v>594</v>
      </c>
      <c r="B288" s="822" t="s">
        <v>5617</v>
      </c>
      <c r="C288" s="822" t="s">
        <v>5465</v>
      </c>
      <c r="D288" s="822" t="s">
        <v>5658</v>
      </c>
      <c r="E288" s="822" t="s">
        <v>5659</v>
      </c>
      <c r="F288" s="831">
        <v>8</v>
      </c>
      <c r="G288" s="831">
        <v>0</v>
      </c>
      <c r="H288" s="831"/>
      <c r="I288" s="831">
        <v>0</v>
      </c>
      <c r="J288" s="831">
        <v>2</v>
      </c>
      <c r="K288" s="831">
        <v>0</v>
      </c>
      <c r="L288" s="831"/>
      <c r="M288" s="831">
        <v>0</v>
      </c>
      <c r="N288" s="831">
        <v>6</v>
      </c>
      <c r="O288" s="831">
        <v>0</v>
      </c>
      <c r="P288" s="827"/>
      <c r="Q288" s="832">
        <v>0</v>
      </c>
    </row>
    <row r="289" spans="1:17" ht="14.45" customHeight="1" x14ac:dyDescent="0.2">
      <c r="A289" s="821" t="s">
        <v>594</v>
      </c>
      <c r="B289" s="822" t="s">
        <v>5617</v>
      </c>
      <c r="C289" s="822" t="s">
        <v>5465</v>
      </c>
      <c r="D289" s="822" t="s">
        <v>5660</v>
      </c>
      <c r="E289" s="822" t="s">
        <v>5661</v>
      </c>
      <c r="F289" s="831">
        <v>1</v>
      </c>
      <c r="G289" s="831">
        <v>842</v>
      </c>
      <c r="H289" s="831">
        <v>0.99058823529411766</v>
      </c>
      <c r="I289" s="831">
        <v>842</v>
      </c>
      <c r="J289" s="831">
        <v>1</v>
      </c>
      <c r="K289" s="831">
        <v>850</v>
      </c>
      <c r="L289" s="831">
        <v>1</v>
      </c>
      <c r="M289" s="831">
        <v>850</v>
      </c>
      <c r="N289" s="831">
        <v>4</v>
      </c>
      <c r="O289" s="831">
        <v>3428</v>
      </c>
      <c r="P289" s="827">
        <v>4.0329411764705885</v>
      </c>
      <c r="Q289" s="832">
        <v>857</v>
      </c>
    </row>
    <row r="290" spans="1:17" ht="14.45" customHeight="1" x14ac:dyDescent="0.2">
      <c r="A290" s="821" t="s">
        <v>594</v>
      </c>
      <c r="B290" s="822" t="s">
        <v>5617</v>
      </c>
      <c r="C290" s="822" t="s">
        <v>5465</v>
      </c>
      <c r="D290" s="822" t="s">
        <v>5662</v>
      </c>
      <c r="E290" s="822" t="s">
        <v>5663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6347</v>
      </c>
      <c r="P290" s="827"/>
      <c r="Q290" s="832">
        <v>6347</v>
      </c>
    </row>
    <row r="291" spans="1:17" ht="14.45" customHeight="1" x14ac:dyDescent="0.2">
      <c r="A291" s="821" t="s">
        <v>594</v>
      </c>
      <c r="B291" s="822" t="s">
        <v>5617</v>
      </c>
      <c r="C291" s="822" t="s">
        <v>5465</v>
      </c>
      <c r="D291" s="822" t="s">
        <v>5664</v>
      </c>
      <c r="E291" s="822" t="s">
        <v>5665</v>
      </c>
      <c r="F291" s="831">
        <v>5</v>
      </c>
      <c r="G291" s="831">
        <v>46805</v>
      </c>
      <c r="H291" s="831">
        <v>2.4872462535869913</v>
      </c>
      <c r="I291" s="831">
        <v>9361</v>
      </c>
      <c r="J291" s="831">
        <v>2</v>
      </c>
      <c r="K291" s="831">
        <v>18818</v>
      </c>
      <c r="L291" s="831">
        <v>1</v>
      </c>
      <c r="M291" s="831">
        <v>9409</v>
      </c>
      <c r="N291" s="831">
        <v>1</v>
      </c>
      <c r="O291" s="831">
        <v>9452</v>
      </c>
      <c r="P291" s="827">
        <v>0.50228504623233072</v>
      </c>
      <c r="Q291" s="832">
        <v>9452</v>
      </c>
    </row>
    <row r="292" spans="1:17" ht="14.45" customHeight="1" x14ac:dyDescent="0.2">
      <c r="A292" s="821" t="s">
        <v>594</v>
      </c>
      <c r="B292" s="822" t="s">
        <v>5617</v>
      </c>
      <c r="C292" s="822" t="s">
        <v>5465</v>
      </c>
      <c r="D292" s="822" t="s">
        <v>5666</v>
      </c>
      <c r="E292" s="822" t="s">
        <v>5667</v>
      </c>
      <c r="F292" s="831"/>
      <c r="G292" s="831"/>
      <c r="H292" s="831"/>
      <c r="I292" s="831"/>
      <c r="J292" s="831"/>
      <c r="K292" s="831"/>
      <c r="L292" s="831"/>
      <c r="M292" s="831"/>
      <c r="N292" s="831">
        <v>2</v>
      </c>
      <c r="O292" s="831">
        <v>1684</v>
      </c>
      <c r="P292" s="827"/>
      <c r="Q292" s="832">
        <v>842</v>
      </c>
    </row>
    <row r="293" spans="1:17" ht="14.45" customHeight="1" x14ac:dyDescent="0.2">
      <c r="A293" s="821" t="s">
        <v>594</v>
      </c>
      <c r="B293" s="822" t="s">
        <v>5617</v>
      </c>
      <c r="C293" s="822" t="s">
        <v>5465</v>
      </c>
      <c r="D293" s="822" t="s">
        <v>5668</v>
      </c>
      <c r="E293" s="822" t="s">
        <v>5669</v>
      </c>
      <c r="F293" s="831">
        <v>1</v>
      </c>
      <c r="G293" s="831">
        <v>3619</v>
      </c>
      <c r="H293" s="831"/>
      <c r="I293" s="831">
        <v>3619</v>
      </c>
      <c r="J293" s="831"/>
      <c r="K293" s="831"/>
      <c r="L293" s="831"/>
      <c r="M293" s="831"/>
      <c r="N293" s="831">
        <v>1</v>
      </c>
      <c r="O293" s="831">
        <v>3653</v>
      </c>
      <c r="P293" s="827"/>
      <c r="Q293" s="832">
        <v>3653</v>
      </c>
    </row>
    <row r="294" spans="1:17" ht="14.45" customHeight="1" x14ac:dyDescent="0.2">
      <c r="A294" s="821" t="s">
        <v>594</v>
      </c>
      <c r="B294" s="822" t="s">
        <v>5617</v>
      </c>
      <c r="C294" s="822" t="s">
        <v>5465</v>
      </c>
      <c r="D294" s="822" t="s">
        <v>5670</v>
      </c>
      <c r="E294" s="822" t="s">
        <v>5671</v>
      </c>
      <c r="F294" s="831">
        <v>1</v>
      </c>
      <c r="G294" s="831">
        <v>3752</v>
      </c>
      <c r="H294" s="831"/>
      <c r="I294" s="831">
        <v>3752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594</v>
      </c>
      <c r="B295" s="822" t="s">
        <v>5617</v>
      </c>
      <c r="C295" s="822" t="s">
        <v>5465</v>
      </c>
      <c r="D295" s="822" t="s">
        <v>5672</v>
      </c>
      <c r="E295" s="822" t="s">
        <v>5673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2009</v>
      </c>
      <c r="P295" s="827"/>
      <c r="Q295" s="832">
        <v>2009</v>
      </c>
    </row>
    <row r="296" spans="1:17" ht="14.45" customHeight="1" x14ac:dyDescent="0.2">
      <c r="A296" s="821" t="s">
        <v>594</v>
      </c>
      <c r="B296" s="822" t="s">
        <v>5617</v>
      </c>
      <c r="C296" s="822" t="s">
        <v>5465</v>
      </c>
      <c r="D296" s="822" t="s">
        <v>5674</v>
      </c>
      <c r="E296" s="822" t="s">
        <v>5675</v>
      </c>
      <c r="F296" s="831"/>
      <c r="G296" s="831"/>
      <c r="H296" s="831"/>
      <c r="I296" s="831"/>
      <c r="J296" s="831"/>
      <c r="K296" s="831"/>
      <c r="L296" s="831"/>
      <c r="M296" s="831"/>
      <c r="N296" s="831">
        <v>2</v>
      </c>
      <c r="O296" s="831">
        <v>34138</v>
      </c>
      <c r="P296" s="827"/>
      <c r="Q296" s="832">
        <v>17069</v>
      </c>
    </row>
    <row r="297" spans="1:17" ht="14.45" customHeight="1" x14ac:dyDescent="0.2">
      <c r="A297" s="821" t="s">
        <v>594</v>
      </c>
      <c r="B297" s="822" t="s">
        <v>5617</v>
      </c>
      <c r="C297" s="822" t="s">
        <v>5465</v>
      </c>
      <c r="D297" s="822" t="s">
        <v>5676</v>
      </c>
      <c r="E297" s="822" t="s">
        <v>5677</v>
      </c>
      <c r="F297" s="831">
        <v>6</v>
      </c>
      <c r="G297" s="831">
        <v>0</v>
      </c>
      <c r="H297" s="831"/>
      <c r="I297" s="831">
        <v>0</v>
      </c>
      <c r="J297" s="831">
        <v>1</v>
      </c>
      <c r="K297" s="831">
        <v>0</v>
      </c>
      <c r="L297" s="831"/>
      <c r="M297" s="831">
        <v>0</v>
      </c>
      <c r="N297" s="831">
        <v>3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594</v>
      </c>
      <c r="B298" s="822" t="s">
        <v>5617</v>
      </c>
      <c r="C298" s="822" t="s">
        <v>5465</v>
      </c>
      <c r="D298" s="822" t="s">
        <v>5678</v>
      </c>
      <c r="E298" s="822" t="s">
        <v>5679</v>
      </c>
      <c r="F298" s="831">
        <v>2</v>
      </c>
      <c r="G298" s="831">
        <v>6362</v>
      </c>
      <c r="H298" s="831"/>
      <c r="I298" s="831">
        <v>3181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594</v>
      </c>
      <c r="B299" s="822" t="s">
        <v>5617</v>
      </c>
      <c r="C299" s="822" t="s">
        <v>5465</v>
      </c>
      <c r="D299" s="822" t="s">
        <v>5680</v>
      </c>
      <c r="E299" s="822" t="s">
        <v>5681</v>
      </c>
      <c r="F299" s="831">
        <v>3</v>
      </c>
      <c r="G299" s="831">
        <v>21033</v>
      </c>
      <c r="H299" s="831"/>
      <c r="I299" s="831">
        <v>7011</v>
      </c>
      <c r="J299" s="831"/>
      <c r="K299" s="831"/>
      <c r="L299" s="831"/>
      <c r="M299" s="831"/>
      <c r="N299" s="831">
        <v>1</v>
      </c>
      <c r="O299" s="831">
        <v>7073</v>
      </c>
      <c r="P299" s="827"/>
      <c r="Q299" s="832">
        <v>7073</v>
      </c>
    </row>
    <row r="300" spans="1:17" ht="14.45" customHeight="1" x14ac:dyDescent="0.2">
      <c r="A300" s="821" t="s">
        <v>594</v>
      </c>
      <c r="B300" s="822" t="s">
        <v>5617</v>
      </c>
      <c r="C300" s="822" t="s">
        <v>5465</v>
      </c>
      <c r="D300" s="822" t="s">
        <v>5682</v>
      </c>
      <c r="E300" s="822" t="s">
        <v>5683</v>
      </c>
      <c r="F300" s="831"/>
      <c r="G300" s="831"/>
      <c r="H300" s="831"/>
      <c r="I300" s="831"/>
      <c r="J300" s="831"/>
      <c r="K300" s="831"/>
      <c r="L300" s="831"/>
      <c r="M300" s="831"/>
      <c r="N300" s="831">
        <v>2</v>
      </c>
      <c r="O300" s="831">
        <v>7740</v>
      </c>
      <c r="P300" s="827"/>
      <c r="Q300" s="832">
        <v>3870</v>
      </c>
    </row>
    <row r="301" spans="1:17" ht="14.45" customHeight="1" x14ac:dyDescent="0.2">
      <c r="A301" s="821" t="s">
        <v>594</v>
      </c>
      <c r="B301" s="822" t="s">
        <v>5617</v>
      </c>
      <c r="C301" s="822" t="s">
        <v>5465</v>
      </c>
      <c r="D301" s="822" t="s">
        <v>5684</v>
      </c>
      <c r="E301" s="822" t="s">
        <v>5685</v>
      </c>
      <c r="F301" s="831">
        <v>8</v>
      </c>
      <c r="G301" s="831">
        <v>0</v>
      </c>
      <c r="H301" s="831"/>
      <c r="I301" s="831">
        <v>0</v>
      </c>
      <c r="J301" s="831">
        <v>2</v>
      </c>
      <c r="K301" s="831">
        <v>0</v>
      </c>
      <c r="L301" s="831"/>
      <c r="M301" s="831">
        <v>0</v>
      </c>
      <c r="N301" s="831">
        <v>7</v>
      </c>
      <c r="O301" s="831">
        <v>0</v>
      </c>
      <c r="P301" s="827"/>
      <c r="Q301" s="832">
        <v>0</v>
      </c>
    </row>
    <row r="302" spans="1:17" ht="14.45" customHeight="1" x14ac:dyDescent="0.2">
      <c r="A302" s="821" t="s">
        <v>594</v>
      </c>
      <c r="B302" s="822" t="s">
        <v>5617</v>
      </c>
      <c r="C302" s="822" t="s">
        <v>5465</v>
      </c>
      <c r="D302" s="822" t="s">
        <v>5686</v>
      </c>
      <c r="E302" s="822" t="s">
        <v>5687</v>
      </c>
      <c r="F302" s="831">
        <v>1</v>
      </c>
      <c r="G302" s="831">
        <v>0</v>
      </c>
      <c r="H302" s="831"/>
      <c r="I302" s="831">
        <v>0</v>
      </c>
      <c r="J302" s="831"/>
      <c r="K302" s="831"/>
      <c r="L302" s="831"/>
      <c r="M302" s="831"/>
      <c r="N302" s="831">
        <v>1</v>
      </c>
      <c r="O302" s="831">
        <v>0</v>
      </c>
      <c r="P302" s="827"/>
      <c r="Q302" s="832">
        <v>0</v>
      </c>
    </row>
    <row r="303" spans="1:17" ht="14.45" customHeight="1" x14ac:dyDescent="0.2">
      <c r="A303" s="821" t="s">
        <v>594</v>
      </c>
      <c r="B303" s="822" t="s">
        <v>5617</v>
      </c>
      <c r="C303" s="822" t="s">
        <v>5465</v>
      </c>
      <c r="D303" s="822" t="s">
        <v>5688</v>
      </c>
      <c r="E303" s="822" t="s">
        <v>5689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3322</v>
      </c>
      <c r="P303" s="827"/>
      <c r="Q303" s="832">
        <v>3322</v>
      </c>
    </row>
    <row r="304" spans="1:17" ht="14.45" customHeight="1" x14ac:dyDescent="0.2">
      <c r="A304" s="821" t="s">
        <v>594</v>
      </c>
      <c r="B304" s="822" t="s">
        <v>5617</v>
      </c>
      <c r="C304" s="822" t="s">
        <v>5465</v>
      </c>
      <c r="D304" s="822" t="s">
        <v>5690</v>
      </c>
      <c r="E304" s="822" t="s">
        <v>5691</v>
      </c>
      <c r="F304" s="831">
        <v>2</v>
      </c>
      <c r="G304" s="831">
        <v>0</v>
      </c>
      <c r="H304" s="831"/>
      <c r="I304" s="831">
        <v>0</v>
      </c>
      <c r="J304" s="831">
        <v>1</v>
      </c>
      <c r="K304" s="831">
        <v>0</v>
      </c>
      <c r="L304" s="831"/>
      <c r="M304" s="831">
        <v>0</v>
      </c>
      <c r="N304" s="831">
        <v>4</v>
      </c>
      <c r="O304" s="831">
        <v>0</v>
      </c>
      <c r="P304" s="827"/>
      <c r="Q304" s="832">
        <v>0</v>
      </c>
    </row>
    <row r="305" spans="1:17" ht="14.45" customHeight="1" x14ac:dyDescent="0.2">
      <c r="A305" s="821" t="s">
        <v>594</v>
      </c>
      <c r="B305" s="822" t="s">
        <v>5617</v>
      </c>
      <c r="C305" s="822" t="s">
        <v>5465</v>
      </c>
      <c r="D305" s="822" t="s">
        <v>5692</v>
      </c>
      <c r="E305" s="822" t="s">
        <v>5693</v>
      </c>
      <c r="F305" s="831"/>
      <c r="G305" s="831"/>
      <c r="H305" s="831"/>
      <c r="I305" s="831"/>
      <c r="J305" s="831"/>
      <c r="K305" s="831"/>
      <c r="L305" s="831"/>
      <c r="M305" s="831"/>
      <c r="N305" s="831">
        <v>0</v>
      </c>
      <c r="O305" s="831">
        <v>0</v>
      </c>
      <c r="P305" s="827"/>
      <c r="Q305" s="832"/>
    </row>
    <row r="306" spans="1:17" ht="14.45" customHeight="1" x14ac:dyDescent="0.2">
      <c r="A306" s="821" t="s">
        <v>594</v>
      </c>
      <c r="B306" s="822" t="s">
        <v>5617</v>
      </c>
      <c r="C306" s="822" t="s">
        <v>5465</v>
      </c>
      <c r="D306" s="822" t="s">
        <v>5694</v>
      </c>
      <c r="E306" s="822" t="s">
        <v>5695</v>
      </c>
      <c r="F306" s="831">
        <v>1</v>
      </c>
      <c r="G306" s="831">
        <v>3643</v>
      </c>
      <c r="H306" s="831"/>
      <c r="I306" s="831">
        <v>3643</v>
      </c>
      <c r="J306" s="831"/>
      <c r="K306" s="831"/>
      <c r="L306" s="831"/>
      <c r="M306" s="831"/>
      <c r="N306" s="831">
        <v>1</v>
      </c>
      <c r="O306" s="831">
        <v>3673</v>
      </c>
      <c r="P306" s="827"/>
      <c r="Q306" s="832">
        <v>3673</v>
      </c>
    </row>
    <row r="307" spans="1:17" ht="14.45" customHeight="1" x14ac:dyDescent="0.2">
      <c r="A307" s="821" t="s">
        <v>594</v>
      </c>
      <c r="B307" s="822" t="s">
        <v>5617</v>
      </c>
      <c r="C307" s="822" t="s">
        <v>5465</v>
      </c>
      <c r="D307" s="822" t="s">
        <v>5696</v>
      </c>
      <c r="E307" s="822" t="s">
        <v>5697</v>
      </c>
      <c r="F307" s="831">
        <v>1</v>
      </c>
      <c r="G307" s="831">
        <v>5755</v>
      </c>
      <c r="H307" s="831"/>
      <c r="I307" s="831">
        <v>5755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594</v>
      </c>
      <c r="B308" s="822" t="s">
        <v>5617</v>
      </c>
      <c r="C308" s="822" t="s">
        <v>5465</v>
      </c>
      <c r="D308" s="822" t="s">
        <v>5698</v>
      </c>
      <c r="E308" s="822" t="s">
        <v>5699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3734</v>
      </c>
      <c r="P308" s="827"/>
      <c r="Q308" s="832">
        <v>3734</v>
      </c>
    </row>
    <row r="309" spans="1:17" ht="14.45" customHeight="1" x14ac:dyDescent="0.2">
      <c r="A309" s="821" t="s">
        <v>594</v>
      </c>
      <c r="B309" s="822" t="s">
        <v>5617</v>
      </c>
      <c r="C309" s="822" t="s">
        <v>5465</v>
      </c>
      <c r="D309" s="822" t="s">
        <v>5700</v>
      </c>
      <c r="E309" s="822" t="s">
        <v>5701</v>
      </c>
      <c r="F309" s="831">
        <v>2</v>
      </c>
      <c r="G309" s="831">
        <v>9482</v>
      </c>
      <c r="H309" s="831"/>
      <c r="I309" s="831">
        <v>4741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594</v>
      </c>
      <c r="B310" s="822" t="s">
        <v>5617</v>
      </c>
      <c r="C310" s="822" t="s">
        <v>5465</v>
      </c>
      <c r="D310" s="822" t="s">
        <v>5702</v>
      </c>
      <c r="E310" s="822" t="s">
        <v>5703</v>
      </c>
      <c r="F310" s="831">
        <v>1</v>
      </c>
      <c r="G310" s="831">
        <v>4672</v>
      </c>
      <c r="H310" s="831"/>
      <c r="I310" s="831">
        <v>4672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594</v>
      </c>
      <c r="B311" s="822" t="s">
        <v>5617</v>
      </c>
      <c r="C311" s="822" t="s">
        <v>5465</v>
      </c>
      <c r="D311" s="822" t="s">
        <v>5704</v>
      </c>
      <c r="E311" s="822" t="s">
        <v>5705</v>
      </c>
      <c r="F311" s="831"/>
      <c r="G311" s="831"/>
      <c r="H311" s="831"/>
      <c r="I311" s="831"/>
      <c r="J311" s="831"/>
      <c r="K311" s="831"/>
      <c r="L311" s="831"/>
      <c r="M311" s="831"/>
      <c r="N311" s="831">
        <v>2</v>
      </c>
      <c r="O311" s="831">
        <v>10662</v>
      </c>
      <c r="P311" s="827"/>
      <c r="Q311" s="832">
        <v>5331</v>
      </c>
    </row>
    <row r="312" spans="1:17" ht="14.45" customHeight="1" x14ac:dyDescent="0.2">
      <c r="A312" s="821" t="s">
        <v>594</v>
      </c>
      <c r="B312" s="822" t="s">
        <v>5617</v>
      </c>
      <c r="C312" s="822" t="s">
        <v>5465</v>
      </c>
      <c r="D312" s="822" t="s">
        <v>5706</v>
      </c>
      <c r="E312" s="822" t="s">
        <v>5707</v>
      </c>
      <c r="F312" s="831">
        <v>2</v>
      </c>
      <c r="G312" s="831">
        <v>0</v>
      </c>
      <c r="H312" s="831"/>
      <c r="I312" s="831">
        <v>0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594</v>
      </c>
      <c r="B313" s="822" t="s">
        <v>5617</v>
      </c>
      <c r="C313" s="822" t="s">
        <v>5465</v>
      </c>
      <c r="D313" s="822" t="s">
        <v>5708</v>
      </c>
      <c r="E313" s="822" t="s">
        <v>5709</v>
      </c>
      <c r="F313" s="831"/>
      <c r="G313" s="831"/>
      <c r="H313" s="831"/>
      <c r="I313" s="831"/>
      <c r="J313" s="831"/>
      <c r="K313" s="831"/>
      <c r="L313" s="831"/>
      <c r="M313" s="831"/>
      <c r="N313" s="831">
        <v>2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594</v>
      </c>
      <c r="B314" s="822" t="s">
        <v>5617</v>
      </c>
      <c r="C314" s="822" t="s">
        <v>5465</v>
      </c>
      <c r="D314" s="822" t="s">
        <v>5710</v>
      </c>
      <c r="E314" s="822" t="s">
        <v>5711</v>
      </c>
      <c r="F314" s="831">
        <v>1</v>
      </c>
      <c r="G314" s="831">
        <v>0</v>
      </c>
      <c r="H314" s="831"/>
      <c r="I314" s="831">
        <v>0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594</v>
      </c>
      <c r="B315" s="822" t="s">
        <v>5617</v>
      </c>
      <c r="C315" s="822" t="s">
        <v>5465</v>
      </c>
      <c r="D315" s="822" t="s">
        <v>5712</v>
      </c>
      <c r="E315" s="822" t="s">
        <v>5713</v>
      </c>
      <c r="F315" s="831"/>
      <c r="G315" s="831"/>
      <c r="H315" s="831"/>
      <c r="I315" s="831"/>
      <c r="J315" s="831"/>
      <c r="K315" s="831"/>
      <c r="L315" s="831"/>
      <c r="M315" s="831"/>
      <c r="N315" s="831">
        <v>2</v>
      </c>
      <c r="O315" s="831">
        <v>27762</v>
      </c>
      <c r="P315" s="827"/>
      <c r="Q315" s="832">
        <v>13881</v>
      </c>
    </row>
    <row r="316" spans="1:17" ht="14.45" customHeight="1" x14ac:dyDescent="0.2">
      <c r="A316" s="821" t="s">
        <v>594</v>
      </c>
      <c r="B316" s="822" t="s">
        <v>5617</v>
      </c>
      <c r="C316" s="822" t="s">
        <v>5465</v>
      </c>
      <c r="D316" s="822" t="s">
        <v>5714</v>
      </c>
      <c r="E316" s="822" t="s">
        <v>5715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0</v>
      </c>
      <c r="P316" s="827"/>
      <c r="Q316" s="832">
        <v>0</v>
      </c>
    </row>
    <row r="317" spans="1:17" ht="14.45" customHeight="1" x14ac:dyDescent="0.2">
      <c r="A317" s="821" t="s">
        <v>594</v>
      </c>
      <c r="B317" s="822" t="s">
        <v>5617</v>
      </c>
      <c r="C317" s="822" t="s">
        <v>5465</v>
      </c>
      <c r="D317" s="822" t="s">
        <v>5716</v>
      </c>
      <c r="E317" s="822" t="s">
        <v>5717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594</v>
      </c>
      <c r="B318" s="822" t="s">
        <v>5617</v>
      </c>
      <c r="C318" s="822" t="s">
        <v>5465</v>
      </c>
      <c r="D318" s="822" t="s">
        <v>5718</v>
      </c>
      <c r="E318" s="822" t="s">
        <v>5719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594</v>
      </c>
      <c r="B319" s="822" t="s">
        <v>5617</v>
      </c>
      <c r="C319" s="822" t="s">
        <v>5465</v>
      </c>
      <c r="D319" s="822" t="s">
        <v>5720</v>
      </c>
      <c r="E319" s="822" t="s">
        <v>5721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0</v>
      </c>
      <c r="P319" s="827"/>
      <c r="Q319" s="832">
        <v>0</v>
      </c>
    </row>
    <row r="320" spans="1:17" ht="14.45" customHeight="1" x14ac:dyDescent="0.2">
      <c r="A320" s="821" t="s">
        <v>594</v>
      </c>
      <c r="B320" s="822" t="s">
        <v>5722</v>
      </c>
      <c r="C320" s="822" t="s">
        <v>5465</v>
      </c>
      <c r="D320" s="822" t="s">
        <v>5723</v>
      </c>
      <c r="E320" s="822" t="s">
        <v>5724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852</v>
      </c>
      <c r="P320" s="827"/>
      <c r="Q320" s="832">
        <v>852</v>
      </c>
    </row>
    <row r="321" spans="1:17" ht="14.45" customHeight="1" x14ac:dyDescent="0.2">
      <c r="A321" s="821" t="s">
        <v>594</v>
      </c>
      <c r="B321" s="822" t="s">
        <v>5722</v>
      </c>
      <c r="C321" s="822" t="s">
        <v>5465</v>
      </c>
      <c r="D321" s="822" t="s">
        <v>5725</v>
      </c>
      <c r="E321" s="822" t="s">
        <v>5726</v>
      </c>
      <c r="F321" s="831"/>
      <c r="G321" s="831"/>
      <c r="H321" s="831"/>
      <c r="I321" s="831"/>
      <c r="J321" s="831"/>
      <c r="K321" s="831"/>
      <c r="L321" s="831"/>
      <c r="M321" s="831"/>
      <c r="N321" s="831">
        <v>2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594</v>
      </c>
      <c r="B322" s="822" t="s">
        <v>5722</v>
      </c>
      <c r="C322" s="822" t="s">
        <v>5465</v>
      </c>
      <c r="D322" s="822" t="s">
        <v>5666</v>
      </c>
      <c r="E322" s="822" t="s">
        <v>5667</v>
      </c>
      <c r="F322" s="831"/>
      <c r="G322" s="831"/>
      <c r="H322" s="831"/>
      <c r="I322" s="831"/>
      <c r="J322" s="831"/>
      <c r="K322" s="831"/>
      <c r="L322" s="831"/>
      <c r="M322" s="831"/>
      <c r="N322" s="831">
        <v>2</v>
      </c>
      <c r="O322" s="831">
        <v>1684</v>
      </c>
      <c r="P322" s="827"/>
      <c r="Q322" s="832">
        <v>842</v>
      </c>
    </row>
    <row r="323" spans="1:17" ht="14.45" customHeight="1" x14ac:dyDescent="0.2">
      <c r="A323" s="821" t="s">
        <v>594</v>
      </c>
      <c r="B323" s="822" t="s">
        <v>5727</v>
      </c>
      <c r="C323" s="822" t="s">
        <v>5728</v>
      </c>
      <c r="D323" s="822" t="s">
        <v>5729</v>
      </c>
      <c r="E323" s="822" t="s">
        <v>1759</v>
      </c>
      <c r="F323" s="831">
        <v>1.4</v>
      </c>
      <c r="G323" s="831">
        <v>9984.94</v>
      </c>
      <c r="H323" s="831"/>
      <c r="I323" s="831">
        <v>7132.1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594</v>
      </c>
      <c r="B324" s="822" t="s">
        <v>5727</v>
      </c>
      <c r="C324" s="822" t="s">
        <v>5728</v>
      </c>
      <c r="D324" s="822" t="s">
        <v>5730</v>
      </c>
      <c r="E324" s="822" t="s">
        <v>1724</v>
      </c>
      <c r="F324" s="831">
        <v>6</v>
      </c>
      <c r="G324" s="831">
        <v>30931.98</v>
      </c>
      <c r="H324" s="831">
        <v>0.70716814092526781</v>
      </c>
      <c r="I324" s="831">
        <v>5155.33</v>
      </c>
      <c r="J324" s="831">
        <v>10</v>
      </c>
      <c r="K324" s="831">
        <v>43740.630000000005</v>
      </c>
      <c r="L324" s="831">
        <v>1</v>
      </c>
      <c r="M324" s="831">
        <v>4374.0630000000001</v>
      </c>
      <c r="N324" s="831">
        <v>12</v>
      </c>
      <c r="O324" s="831">
        <v>57407.710000000006</v>
      </c>
      <c r="P324" s="827">
        <v>1.3124573194304701</v>
      </c>
      <c r="Q324" s="832">
        <v>4783.9758333333339</v>
      </c>
    </row>
    <row r="325" spans="1:17" ht="14.45" customHeight="1" x14ac:dyDescent="0.2">
      <c r="A325" s="821" t="s">
        <v>594</v>
      </c>
      <c r="B325" s="822" t="s">
        <v>5727</v>
      </c>
      <c r="C325" s="822" t="s">
        <v>5728</v>
      </c>
      <c r="D325" s="822" t="s">
        <v>5731</v>
      </c>
      <c r="E325" s="822" t="s">
        <v>5732</v>
      </c>
      <c r="F325" s="831"/>
      <c r="G325" s="831"/>
      <c r="H325" s="831"/>
      <c r="I325" s="831"/>
      <c r="J325" s="831">
        <v>4.5999999999999996</v>
      </c>
      <c r="K325" s="831">
        <v>1704.54</v>
      </c>
      <c r="L325" s="831">
        <v>1</v>
      </c>
      <c r="M325" s="831">
        <v>370.55217391304348</v>
      </c>
      <c r="N325" s="831"/>
      <c r="O325" s="831"/>
      <c r="P325" s="827"/>
      <c r="Q325" s="832"/>
    </row>
    <row r="326" spans="1:17" ht="14.45" customHeight="1" x14ac:dyDescent="0.2">
      <c r="A326" s="821" t="s">
        <v>594</v>
      </c>
      <c r="B326" s="822" t="s">
        <v>5727</v>
      </c>
      <c r="C326" s="822" t="s">
        <v>5728</v>
      </c>
      <c r="D326" s="822" t="s">
        <v>5733</v>
      </c>
      <c r="E326" s="822" t="s">
        <v>727</v>
      </c>
      <c r="F326" s="831">
        <v>5.8</v>
      </c>
      <c r="G326" s="831">
        <v>1805.68</v>
      </c>
      <c r="H326" s="831"/>
      <c r="I326" s="831">
        <v>311.3241379310345</v>
      </c>
      <c r="J326" s="831"/>
      <c r="K326" s="831"/>
      <c r="L326" s="831"/>
      <c r="M326" s="831"/>
      <c r="N326" s="831">
        <v>2.8000000000000003</v>
      </c>
      <c r="O326" s="831">
        <v>871.67</v>
      </c>
      <c r="P326" s="827"/>
      <c r="Q326" s="832">
        <v>311.31071428571425</v>
      </c>
    </row>
    <row r="327" spans="1:17" ht="14.45" customHeight="1" x14ac:dyDescent="0.2">
      <c r="A327" s="821" t="s">
        <v>594</v>
      </c>
      <c r="B327" s="822" t="s">
        <v>5727</v>
      </c>
      <c r="C327" s="822" t="s">
        <v>5728</v>
      </c>
      <c r="D327" s="822" t="s">
        <v>5734</v>
      </c>
      <c r="E327" s="822" t="s">
        <v>1423</v>
      </c>
      <c r="F327" s="831">
        <v>831</v>
      </c>
      <c r="G327" s="831">
        <v>36653.31</v>
      </c>
      <c r="H327" s="831">
        <v>1.1680126012876615</v>
      </c>
      <c r="I327" s="831">
        <v>44.107472924187725</v>
      </c>
      <c r="J327" s="831">
        <v>807</v>
      </c>
      <c r="K327" s="831">
        <v>31380.92</v>
      </c>
      <c r="L327" s="831">
        <v>1</v>
      </c>
      <c r="M327" s="831">
        <v>38.885898389095416</v>
      </c>
      <c r="N327" s="831">
        <v>647.20000000000005</v>
      </c>
      <c r="O327" s="831">
        <v>37796.48000000001</v>
      </c>
      <c r="P327" s="827">
        <v>1.204441424916797</v>
      </c>
      <c r="Q327" s="832">
        <v>58.400000000000013</v>
      </c>
    </row>
    <row r="328" spans="1:17" ht="14.45" customHeight="1" x14ac:dyDescent="0.2">
      <c r="A328" s="821" t="s">
        <v>594</v>
      </c>
      <c r="B328" s="822" t="s">
        <v>5727</v>
      </c>
      <c r="C328" s="822" t="s">
        <v>5728</v>
      </c>
      <c r="D328" s="822" t="s">
        <v>5735</v>
      </c>
      <c r="E328" s="822" t="s">
        <v>5736</v>
      </c>
      <c r="F328" s="831"/>
      <c r="G328" s="831"/>
      <c r="H328" s="831"/>
      <c r="I328" s="831"/>
      <c r="J328" s="831"/>
      <c r="K328" s="831"/>
      <c r="L328" s="831"/>
      <c r="M328" s="831"/>
      <c r="N328" s="831">
        <v>0.1</v>
      </c>
      <c r="O328" s="831">
        <v>486.31</v>
      </c>
      <c r="P328" s="827"/>
      <c r="Q328" s="832">
        <v>4863.0999999999995</v>
      </c>
    </row>
    <row r="329" spans="1:17" ht="14.45" customHeight="1" x14ac:dyDescent="0.2">
      <c r="A329" s="821" t="s">
        <v>594</v>
      </c>
      <c r="B329" s="822" t="s">
        <v>5727</v>
      </c>
      <c r="C329" s="822" t="s">
        <v>5728</v>
      </c>
      <c r="D329" s="822" t="s">
        <v>5737</v>
      </c>
      <c r="E329" s="822" t="s">
        <v>2111</v>
      </c>
      <c r="F329" s="831">
        <v>1</v>
      </c>
      <c r="G329" s="831">
        <v>12013.4</v>
      </c>
      <c r="H329" s="831"/>
      <c r="I329" s="831">
        <v>12013.4</v>
      </c>
      <c r="J329" s="831"/>
      <c r="K329" s="831"/>
      <c r="L329" s="831"/>
      <c r="M329" s="831"/>
      <c r="N329" s="831">
        <v>5.4</v>
      </c>
      <c r="O329" s="831">
        <v>12083.76</v>
      </c>
      <c r="P329" s="827"/>
      <c r="Q329" s="832">
        <v>2237.7333333333331</v>
      </c>
    </row>
    <row r="330" spans="1:17" ht="14.45" customHeight="1" x14ac:dyDescent="0.2">
      <c r="A330" s="821" t="s">
        <v>594</v>
      </c>
      <c r="B330" s="822" t="s">
        <v>5727</v>
      </c>
      <c r="C330" s="822" t="s">
        <v>5728</v>
      </c>
      <c r="D330" s="822" t="s">
        <v>5738</v>
      </c>
      <c r="E330" s="822"/>
      <c r="F330" s="831">
        <v>2.5</v>
      </c>
      <c r="G330" s="831">
        <v>900.34</v>
      </c>
      <c r="H330" s="831"/>
      <c r="I330" s="831">
        <v>360.13600000000002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594</v>
      </c>
      <c r="B331" s="822" t="s">
        <v>5727</v>
      </c>
      <c r="C331" s="822" t="s">
        <v>5728</v>
      </c>
      <c r="D331" s="822" t="s">
        <v>5739</v>
      </c>
      <c r="E331" s="822" t="s">
        <v>2144</v>
      </c>
      <c r="F331" s="831">
        <v>14</v>
      </c>
      <c r="G331" s="831">
        <v>523.6</v>
      </c>
      <c r="H331" s="831"/>
      <c r="I331" s="831">
        <v>37.4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594</v>
      </c>
      <c r="B332" s="822" t="s">
        <v>5727</v>
      </c>
      <c r="C332" s="822" t="s">
        <v>5728</v>
      </c>
      <c r="D332" s="822" t="s">
        <v>5740</v>
      </c>
      <c r="E332" s="822" t="s">
        <v>1720</v>
      </c>
      <c r="F332" s="831">
        <v>8</v>
      </c>
      <c r="G332" s="831">
        <v>73266.16</v>
      </c>
      <c r="H332" s="831">
        <v>0.53372756598586546</v>
      </c>
      <c r="I332" s="831">
        <v>9158.27</v>
      </c>
      <c r="J332" s="831">
        <v>15</v>
      </c>
      <c r="K332" s="831">
        <v>137272.58000000002</v>
      </c>
      <c r="L332" s="831">
        <v>1</v>
      </c>
      <c r="M332" s="831">
        <v>9151.5053333333344</v>
      </c>
      <c r="N332" s="831">
        <v>7</v>
      </c>
      <c r="O332" s="831">
        <v>64107.89</v>
      </c>
      <c r="P332" s="827">
        <v>0.46701162023763226</v>
      </c>
      <c r="Q332" s="832">
        <v>9158.27</v>
      </c>
    </row>
    <row r="333" spans="1:17" ht="14.45" customHeight="1" x14ac:dyDescent="0.2">
      <c r="A333" s="821" t="s">
        <v>594</v>
      </c>
      <c r="B333" s="822" t="s">
        <v>5727</v>
      </c>
      <c r="C333" s="822" t="s">
        <v>5728</v>
      </c>
      <c r="D333" s="822" t="s">
        <v>5741</v>
      </c>
      <c r="E333" s="822" t="s">
        <v>1720</v>
      </c>
      <c r="F333" s="831">
        <v>3</v>
      </c>
      <c r="G333" s="831">
        <v>52372.049999999996</v>
      </c>
      <c r="H333" s="831">
        <v>3.0364710131861288</v>
      </c>
      <c r="I333" s="831">
        <v>17457.349999999999</v>
      </c>
      <c r="J333" s="831">
        <v>1</v>
      </c>
      <c r="K333" s="831">
        <v>17247.669999999998</v>
      </c>
      <c r="L333" s="831">
        <v>1</v>
      </c>
      <c r="M333" s="831">
        <v>17247.669999999998</v>
      </c>
      <c r="N333" s="831">
        <v>1</v>
      </c>
      <c r="O333" s="831">
        <v>17457.349999999999</v>
      </c>
      <c r="P333" s="827">
        <v>1.0121570043953763</v>
      </c>
      <c r="Q333" s="832">
        <v>17457.349999999999</v>
      </c>
    </row>
    <row r="334" spans="1:17" ht="14.45" customHeight="1" x14ac:dyDescent="0.2">
      <c r="A334" s="821" t="s">
        <v>594</v>
      </c>
      <c r="B334" s="822" t="s">
        <v>5727</v>
      </c>
      <c r="C334" s="822" t="s">
        <v>5728</v>
      </c>
      <c r="D334" s="822" t="s">
        <v>5742</v>
      </c>
      <c r="E334" s="822" t="s">
        <v>2125</v>
      </c>
      <c r="F334" s="831"/>
      <c r="G334" s="831"/>
      <c r="H334" s="831"/>
      <c r="I334" s="831"/>
      <c r="J334" s="831">
        <v>0.4</v>
      </c>
      <c r="K334" s="831">
        <v>79.55</v>
      </c>
      <c r="L334" s="831">
        <v>1</v>
      </c>
      <c r="M334" s="831">
        <v>198.87499999999997</v>
      </c>
      <c r="N334" s="831">
        <v>4.0999999999999996</v>
      </c>
      <c r="O334" s="831">
        <v>830.38</v>
      </c>
      <c r="P334" s="827">
        <v>10.438466373350094</v>
      </c>
      <c r="Q334" s="832">
        <v>202.5317073170732</v>
      </c>
    </row>
    <row r="335" spans="1:17" ht="14.45" customHeight="1" x14ac:dyDescent="0.2">
      <c r="A335" s="821" t="s">
        <v>594</v>
      </c>
      <c r="B335" s="822" t="s">
        <v>5727</v>
      </c>
      <c r="C335" s="822" t="s">
        <v>5728</v>
      </c>
      <c r="D335" s="822" t="s">
        <v>5743</v>
      </c>
      <c r="E335" s="822"/>
      <c r="F335" s="831">
        <v>5.6</v>
      </c>
      <c r="G335" s="831">
        <v>3043.38</v>
      </c>
      <c r="H335" s="831">
        <v>5.0908817182716923</v>
      </c>
      <c r="I335" s="831">
        <v>543.46071428571429</v>
      </c>
      <c r="J335" s="831">
        <v>1.1000000000000001</v>
      </c>
      <c r="K335" s="831">
        <v>597.80999999999995</v>
      </c>
      <c r="L335" s="831">
        <v>1</v>
      </c>
      <c r="M335" s="831">
        <v>543.46363636363628</v>
      </c>
      <c r="N335" s="831"/>
      <c r="O335" s="831"/>
      <c r="P335" s="827"/>
      <c r="Q335" s="832"/>
    </row>
    <row r="336" spans="1:17" ht="14.45" customHeight="1" x14ac:dyDescent="0.2">
      <c r="A336" s="821" t="s">
        <v>594</v>
      </c>
      <c r="B336" s="822" t="s">
        <v>5727</v>
      </c>
      <c r="C336" s="822" t="s">
        <v>5728</v>
      </c>
      <c r="D336" s="822" t="s">
        <v>5744</v>
      </c>
      <c r="E336" s="822" t="s">
        <v>3027</v>
      </c>
      <c r="F336" s="831">
        <v>34</v>
      </c>
      <c r="G336" s="831">
        <v>2625.48</v>
      </c>
      <c r="H336" s="831"/>
      <c r="I336" s="831">
        <v>77.22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594</v>
      </c>
      <c r="B337" s="822" t="s">
        <v>5727</v>
      </c>
      <c r="C337" s="822" t="s">
        <v>5728</v>
      </c>
      <c r="D337" s="822" t="s">
        <v>5745</v>
      </c>
      <c r="E337" s="822" t="s">
        <v>5746</v>
      </c>
      <c r="F337" s="831">
        <v>85.800000000000011</v>
      </c>
      <c r="G337" s="831">
        <v>20178.96</v>
      </c>
      <c r="H337" s="831">
        <v>1.5253844461730004</v>
      </c>
      <c r="I337" s="831">
        <v>235.18601398601393</v>
      </c>
      <c r="J337" s="831">
        <v>72.40000000000002</v>
      </c>
      <c r="K337" s="831">
        <v>13228.769999999999</v>
      </c>
      <c r="L337" s="831">
        <v>1</v>
      </c>
      <c r="M337" s="831">
        <v>182.71781767955795</v>
      </c>
      <c r="N337" s="831">
        <v>59.099999999999994</v>
      </c>
      <c r="O337" s="831">
        <v>12475.409999999998</v>
      </c>
      <c r="P337" s="827">
        <v>0.94305139480087707</v>
      </c>
      <c r="Q337" s="832">
        <v>211.08984771573603</v>
      </c>
    </row>
    <row r="338" spans="1:17" ht="14.45" customHeight="1" x14ac:dyDescent="0.2">
      <c r="A338" s="821" t="s">
        <v>594</v>
      </c>
      <c r="B338" s="822" t="s">
        <v>5727</v>
      </c>
      <c r="C338" s="822" t="s">
        <v>5728</v>
      </c>
      <c r="D338" s="822" t="s">
        <v>5747</v>
      </c>
      <c r="E338" s="822" t="s">
        <v>5748</v>
      </c>
      <c r="F338" s="831">
        <v>18</v>
      </c>
      <c r="G338" s="831">
        <v>1439.64</v>
      </c>
      <c r="H338" s="831"/>
      <c r="I338" s="831">
        <v>79.98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594</v>
      </c>
      <c r="B339" s="822" t="s">
        <v>5727</v>
      </c>
      <c r="C339" s="822" t="s">
        <v>5728</v>
      </c>
      <c r="D339" s="822" t="s">
        <v>5749</v>
      </c>
      <c r="E339" s="822" t="s">
        <v>5750</v>
      </c>
      <c r="F339" s="831">
        <v>3.6</v>
      </c>
      <c r="G339" s="831">
        <v>11749.44</v>
      </c>
      <c r="H339" s="831">
        <v>2.4</v>
      </c>
      <c r="I339" s="831">
        <v>3263.7333333333336</v>
      </c>
      <c r="J339" s="831">
        <v>1.5</v>
      </c>
      <c r="K339" s="831">
        <v>4895.6000000000004</v>
      </c>
      <c r="L339" s="831">
        <v>1</v>
      </c>
      <c r="M339" s="831">
        <v>3263.7333333333336</v>
      </c>
      <c r="N339" s="831"/>
      <c r="O339" s="831"/>
      <c r="P339" s="827"/>
      <c r="Q339" s="832"/>
    </row>
    <row r="340" spans="1:17" ht="14.45" customHeight="1" x14ac:dyDescent="0.2">
      <c r="A340" s="821" t="s">
        <v>594</v>
      </c>
      <c r="B340" s="822" t="s">
        <v>5727</v>
      </c>
      <c r="C340" s="822" t="s">
        <v>5728</v>
      </c>
      <c r="D340" s="822" t="s">
        <v>5751</v>
      </c>
      <c r="E340" s="822" t="s">
        <v>5752</v>
      </c>
      <c r="F340" s="831">
        <v>1</v>
      </c>
      <c r="G340" s="831">
        <v>1819.05</v>
      </c>
      <c r="H340" s="831"/>
      <c r="I340" s="831">
        <v>1819.05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594</v>
      </c>
      <c r="B341" s="822" t="s">
        <v>5727</v>
      </c>
      <c r="C341" s="822" t="s">
        <v>5728</v>
      </c>
      <c r="D341" s="822" t="s">
        <v>5753</v>
      </c>
      <c r="E341" s="822" t="s">
        <v>5754</v>
      </c>
      <c r="F341" s="831"/>
      <c r="G341" s="831"/>
      <c r="H341" s="831"/>
      <c r="I341" s="831"/>
      <c r="J341" s="831">
        <v>1.9</v>
      </c>
      <c r="K341" s="831">
        <v>608.57000000000005</v>
      </c>
      <c r="L341" s="831">
        <v>1</v>
      </c>
      <c r="M341" s="831">
        <v>320.30000000000007</v>
      </c>
      <c r="N341" s="831"/>
      <c r="O341" s="831"/>
      <c r="P341" s="827"/>
      <c r="Q341" s="832"/>
    </row>
    <row r="342" spans="1:17" ht="14.45" customHeight="1" x14ac:dyDescent="0.2">
      <c r="A342" s="821" t="s">
        <v>594</v>
      </c>
      <c r="B342" s="822" t="s">
        <v>5727</v>
      </c>
      <c r="C342" s="822" t="s">
        <v>5728</v>
      </c>
      <c r="D342" s="822" t="s">
        <v>5755</v>
      </c>
      <c r="E342" s="822" t="s">
        <v>5756</v>
      </c>
      <c r="F342" s="831">
        <v>15.899999999999999</v>
      </c>
      <c r="G342" s="831">
        <v>1084.52</v>
      </c>
      <c r="H342" s="831">
        <v>0.62055193486184479</v>
      </c>
      <c r="I342" s="831">
        <v>68.208805031446545</v>
      </c>
      <c r="J342" s="831">
        <v>29.650000000000002</v>
      </c>
      <c r="K342" s="831">
        <v>1747.6699999999994</v>
      </c>
      <c r="L342" s="831">
        <v>1</v>
      </c>
      <c r="M342" s="831">
        <v>58.943338954468778</v>
      </c>
      <c r="N342" s="831">
        <v>27.4</v>
      </c>
      <c r="O342" s="831">
        <v>1616.0900000000001</v>
      </c>
      <c r="P342" s="827">
        <v>0.92471118689455145</v>
      </c>
      <c r="Q342" s="832">
        <v>58.981386861313879</v>
      </c>
    </row>
    <row r="343" spans="1:17" ht="14.45" customHeight="1" x14ac:dyDescent="0.2">
      <c r="A343" s="821" t="s">
        <v>594</v>
      </c>
      <c r="B343" s="822" t="s">
        <v>5727</v>
      </c>
      <c r="C343" s="822" t="s">
        <v>5728</v>
      </c>
      <c r="D343" s="822" t="s">
        <v>5757</v>
      </c>
      <c r="E343" s="822" t="s">
        <v>2132</v>
      </c>
      <c r="F343" s="831">
        <v>0.1</v>
      </c>
      <c r="G343" s="831">
        <v>185.56</v>
      </c>
      <c r="H343" s="831"/>
      <c r="I343" s="831">
        <v>1855.6</v>
      </c>
      <c r="J343" s="831"/>
      <c r="K343" s="831"/>
      <c r="L343" s="831"/>
      <c r="M343" s="831"/>
      <c r="N343" s="831">
        <v>11.5</v>
      </c>
      <c r="O343" s="831">
        <v>4301</v>
      </c>
      <c r="P343" s="827"/>
      <c r="Q343" s="832">
        <v>374</v>
      </c>
    </row>
    <row r="344" spans="1:17" ht="14.45" customHeight="1" x14ac:dyDescent="0.2">
      <c r="A344" s="821" t="s">
        <v>594</v>
      </c>
      <c r="B344" s="822" t="s">
        <v>5727</v>
      </c>
      <c r="C344" s="822" t="s">
        <v>5728</v>
      </c>
      <c r="D344" s="822" t="s">
        <v>5758</v>
      </c>
      <c r="E344" s="822"/>
      <c r="F344" s="831">
        <v>30</v>
      </c>
      <c r="G344" s="831">
        <v>2774.7</v>
      </c>
      <c r="H344" s="831"/>
      <c r="I344" s="831">
        <v>92.49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594</v>
      </c>
      <c r="B345" s="822" t="s">
        <v>5727</v>
      </c>
      <c r="C345" s="822" t="s">
        <v>5728</v>
      </c>
      <c r="D345" s="822" t="s">
        <v>5759</v>
      </c>
      <c r="E345" s="822" t="s">
        <v>5760</v>
      </c>
      <c r="F345" s="831">
        <v>9</v>
      </c>
      <c r="G345" s="831">
        <v>11586.24</v>
      </c>
      <c r="H345" s="831">
        <v>2.25</v>
      </c>
      <c r="I345" s="831">
        <v>1287.3599999999999</v>
      </c>
      <c r="J345" s="831">
        <v>4</v>
      </c>
      <c r="K345" s="831">
        <v>5149.4399999999996</v>
      </c>
      <c r="L345" s="831">
        <v>1</v>
      </c>
      <c r="M345" s="831">
        <v>1287.3599999999999</v>
      </c>
      <c r="N345" s="831"/>
      <c r="O345" s="831"/>
      <c r="P345" s="827"/>
      <c r="Q345" s="832"/>
    </row>
    <row r="346" spans="1:17" ht="14.45" customHeight="1" x14ac:dyDescent="0.2">
      <c r="A346" s="821" t="s">
        <v>594</v>
      </c>
      <c r="B346" s="822" t="s">
        <v>5727</v>
      </c>
      <c r="C346" s="822" t="s">
        <v>5728</v>
      </c>
      <c r="D346" s="822" t="s">
        <v>5761</v>
      </c>
      <c r="E346" s="822" t="s">
        <v>5762</v>
      </c>
      <c r="F346" s="831"/>
      <c r="G346" s="831"/>
      <c r="H346" s="831"/>
      <c r="I346" s="831"/>
      <c r="J346" s="831">
        <v>5.4</v>
      </c>
      <c r="K346" s="831">
        <v>8812.119999999999</v>
      </c>
      <c r="L346" s="831">
        <v>1</v>
      </c>
      <c r="M346" s="831">
        <v>1631.8740740740739</v>
      </c>
      <c r="N346" s="831"/>
      <c r="O346" s="831"/>
      <c r="P346" s="827"/>
      <c r="Q346" s="832"/>
    </row>
    <row r="347" spans="1:17" ht="14.45" customHeight="1" x14ac:dyDescent="0.2">
      <c r="A347" s="821" t="s">
        <v>594</v>
      </c>
      <c r="B347" s="822" t="s">
        <v>5727</v>
      </c>
      <c r="C347" s="822" t="s">
        <v>5728</v>
      </c>
      <c r="D347" s="822" t="s">
        <v>5763</v>
      </c>
      <c r="E347" s="822" t="s">
        <v>5764</v>
      </c>
      <c r="F347" s="831">
        <v>2.1</v>
      </c>
      <c r="G347" s="831">
        <v>822.78</v>
      </c>
      <c r="H347" s="831"/>
      <c r="I347" s="831">
        <v>391.79999999999995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594</v>
      </c>
      <c r="B348" s="822" t="s">
        <v>5727</v>
      </c>
      <c r="C348" s="822" t="s">
        <v>5728</v>
      </c>
      <c r="D348" s="822" t="s">
        <v>5765</v>
      </c>
      <c r="E348" s="822" t="s">
        <v>5766</v>
      </c>
      <c r="F348" s="831">
        <v>54.5</v>
      </c>
      <c r="G348" s="831">
        <v>11946.4</v>
      </c>
      <c r="H348" s="831"/>
      <c r="I348" s="831">
        <v>219.2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594</v>
      </c>
      <c r="B349" s="822" t="s">
        <v>5727</v>
      </c>
      <c r="C349" s="822" t="s">
        <v>5728</v>
      </c>
      <c r="D349" s="822" t="s">
        <v>5767</v>
      </c>
      <c r="E349" s="822" t="s">
        <v>5768</v>
      </c>
      <c r="F349" s="831">
        <v>18.400000000000002</v>
      </c>
      <c r="G349" s="831">
        <v>5611.42</v>
      </c>
      <c r="H349" s="831">
        <v>8.5522990870711606</v>
      </c>
      <c r="I349" s="831">
        <v>304.96847826086952</v>
      </c>
      <c r="J349" s="831">
        <v>3.7</v>
      </c>
      <c r="K349" s="831">
        <v>656.13</v>
      </c>
      <c r="L349" s="831">
        <v>1</v>
      </c>
      <c r="M349" s="831">
        <v>177.33243243243243</v>
      </c>
      <c r="N349" s="831">
        <v>2.8999999999999995</v>
      </c>
      <c r="O349" s="831">
        <v>1002.42</v>
      </c>
      <c r="P349" s="827">
        <v>1.5277765077042658</v>
      </c>
      <c r="Q349" s="832">
        <v>345.66206896551728</v>
      </c>
    </row>
    <row r="350" spans="1:17" ht="14.45" customHeight="1" x14ac:dyDescent="0.2">
      <c r="A350" s="821" t="s">
        <v>594</v>
      </c>
      <c r="B350" s="822" t="s">
        <v>5727</v>
      </c>
      <c r="C350" s="822" t="s">
        <v>5728</v>
      </c>
      <c r="D350" s="822" t="s">
        <v>5769</v>
      </c>
      <c r="E350" s="822" t="s">
        <v>5768</v>
      </c>
      <c r="F350" s="831">
        <v>0.2</v>
      </c>
      <c r="G350" s="831">
        <v>57.2</v>
      </c>
      <c r="H350" s="831">
        <v>1.3644745222550086E-2</v>
      </c>
      <c r="I350" s="831">
        <v>286</v>
      </c>
      <c r="J350" s="831">
        <v>9.6999999999999975</v>
      </c>
      <c r="K350" s="831">
        <v>4192.0900000000011</v>
      </c>
      <c r="L350" s="831">
        <v>1</v>
      </c>
      <c r="M350" s="831">
        <v>432.17422680412392</v>
      </c>
      <c r="N350" s="831">
        <v>24.799999999999986</v>
      </c>
      <c r="O350" s="831">
        <v>17102.270000000004</v>
      </c>
      <c r="P350" s="827">
        <v>4.0796523929591206</v>
      </c>
      <c r="Q350" s="832">
        <v>689.60766129032311</v>
      </c>
    </row>
    <row r="351" spans="1:17" ht="14.45" customHeight="1" x14ac:dyDescent="0.2">
      <c r="A351" s="821" t="s">
        <v>594</v>
      </c>
      <c r="B351" s="822" t="s">
        <v>5727</v>
      </c>
      <c r="C351" s="822" t="s">
        <v>5728</v>
      </c>
      <c r="D351" s="822" t="s">
        <v>5770</v>
      </c>
      <c r="E351" s="822" t="s">
        <v>2160</v>
      </c>
      <c r="F351" s="831">
        <v>4.5</v>
      </c>
      <c r="G351" s="831">
        <v>1604.67</v>
      </c>
      <c r="H351" s="831">
        <v>1.7315212465200596</v>
      </c>
      <c r="I351" s="831">
        <v>356.59333333333336</v>
      </c>
      <c r="J351" s="831">
        <v>3.2</v>
      </c>
      <c r="K351" s="831">
        <v>926.74</v>
      </c>
      <c r="L351" s="831">
        <v>1</v>
      </c>
      <c r="M351" s="831">
        <v>289.60624999999999</v>
      </c>
      <c r="N351" s="831">
        <v>1.4</v>
      </c>
      <c r="O351" s="831">
        <v>567.31999999999994</v>
      </c>
      <c r="P351" s="827">
        <v>0.61216738243736102</v>
      </c>
      <c r="Q351" s="832">
        <v>405.2285714285714</v>
      </c>
    </row>
    <row r="352" spans="1:17" ht="14.45" customHeight="1" x14ac:dyDescent="0.2">
      <c r="A352" s="821" t="s">
        <v>594</v>
      </c>
      <c r="B352" s="822" t="s">
        <v>5727</v>
      </c>
      <c r="C352" s="822" t="s">
        <v>5728</v>
      </c>
      <c r="D352" s="822" t="s">
        <v>5771</v>
      </c>
      <c r="E352" s="822" t="s">
        <v>2147</v>
      </c>
      <c r="F352" s="831"/>
      <c r="G352" s="831"/>
      <c r="H352" s="831"/>
      <c r="I352" s="831"/>
      <c r="J352" s="831">
        <v>85</v>
      </c>
      <c r="K352" s="831">
        <v>4502.8999999999996</v>
      </c>
      <c r="L352" s="831">
        <v>1</v>
      </c>
      <c r="M352" s="831">
        <v>52.975294117647053</v>
      </c>
      <c r="N352" s="831">
        <v>89</v>
      </c>
      <c r="O352" s="831">
        <v>4706.32</v>
      </c>
      <c r="P352" s="827">
        <v>1.0451753314530636</v>
      </c>
      <c r="Q352" s="832">
        <v>52.879999999999995</v>
      </c>
    </row>
    <row r="353" spans="1:17" ht="14.45" customHeight="1" x14ac:dyDescent="0.2">
      <c r="A353" s="821" t="s">
        <v>594</v>
      </c>
      <c r="B353" s="822" t="s">
        <v>5727</v>
      </c>
      <c r="C353" s="822" t="s">
        <v>5728</v>
      </c>
      <c r="D353" s="822" t="s">
        <v>5772</v>
      </c>
      <c r="E353" s="822" t="s">
        <v>1718</v>
      </c>
      <c r="F353" s="831">
        <v>13</v>
      </c>
      <c r="G353" s="831">
        <v>38233.480000000003</v>
      </c>
      <c r="H353" s="831">
        <v>1.6742135897161936</v>
      </c>
      <c r="I353" s="831">
        <v>2941.0369230769234</v>
      </c>
      <c r="J353" s="831">
        <v>8</v>
      </c>
      <c r="K353" s="831">
        <v>22836.68</v>
      </c>
      <c r="L353" s="831">
        <v>1</v>
      </c>
      <c r="M353" s="831">
        <v>2854.585</v>
      </c>
      <c r="N353" s="831">
        <v>17</v>
      </c>
      <c r="O353" s="831">
        <v>53937.259999999995</v>
      </c>
      <c r="P353" s="827">
        <v>2.3618695887493275</v>
      </c>
      <c r="Q353" s="832">
        <v>3172.7799999999997</v>
      </c>
    </row>
    <row r="354" spans="1:17" ht="14.45" customHeight="1" x14ac:dyDescent="0.2">
      <c r="A354" s="821" t="s">
        <v>594</v>
      </c>
      <c r="B354" s="822" t="s">
        <v>5727</v>
      </c>
      <c r="C354" s="822" t="s">
        <v>5728</v>
      </c>
      <c r="D354" s="822" t="s">
        <v>5773</v>
      </c>
      <c r="E354" s="822" t="s">
        <v>2160</v>
      </c>
      <c r="F354" s="831"/>
      <c r="G354" s="831"/>
      <c r="H354" s="831"/>
      <c r="I354" s="831"/>
      <c r="J354" s="831"/>
      <c r="K354" s="831"/>
      <c r="L354" s="831"/>
      <c r="M354" s="831"/>
      <c r="N354" s="831">
        <v>1.2000000000000002</v>
      </c>
      <c r="O354" s="831">
        <v>766.38</v>
      </c>
      <c r="P354" s="827"/>
      <c r="Q354" s="832">
        <v>638.64999999999986</v>
      </c>
    </row>
    <row r="355" spans="1:17" ht="14.45" customHeight="1" x14ac:dyDescent="0.2">
      <c r="A355" s="821" t="s">
        <v>594</v>
      </c>
      <c r="B355" s="822" t="s">
        <v>5727</v>
      </c>
      <c r="C355" s="822" t="s">
        <v>5728</v>
      </c>
      <c r="D355" s="822" t="s">
        <v>5774</v>
      </c>
      <c r="E355" s="822" t="s">
        <v>5775</v>
      </c>
      <c r="F355" s="831">
        <v>12</v>
      </c>
      <c r="G355" s="831">
        <v>191688.6</v>
      </c>
      <c r="H355" s="831"/>
      <c r="I355" s="831">
        <v>15974.050000000001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594</v>
      </c>
      <c r="B356" s="822" t="s">
        <v>5727</v>
      </c>
      <c r="C356" s="822" t="s">
        <v>5728</v>
      </c>
      <c r="D356" s="822" t="s">
        <v>5776</v>
      </c>
      <c r="E356" s="822" t="s">
        <v>1718</v>
      </c>
      <c r="F356" s="831">
        <v>2</v>
      </c>
      <c r="G356" s="831">
        <v>12691.14</v>
      </c>
      <c r="H356" s="831"/>
      <c r="I356" s="831">
        <v>6345.57</v>
      </c>
      <c r="J356" s="831"/>
      <c r="K356" s="831"/>
      <c r="L356" s="831"/>
      <c r="M356" s="831"/>
      <c r="N356" s="831">
        <v>1</v>
      </c>
      <c r="O356" s="831">
        <v>6345.57</v>
      </c>
      <c r="P356" s="827"/>
      <c r="Q356" s="832">
        <v>6345.57</v>
      </c>
    </row>
    <row r="357" spans="1:17" ht="14.45" customHeight="1" x14ac:dyDescent="0.2">
      <c r="A357" s="821" t="s">
        <v>594</v>
      </c>
      <c r="B357" s="822" t="s">
        <v>5727</v>
      </c>
      <c r="C357" s="822" t="s">
        <v>5728</v>
      </c>
      <c r="D357" s="822" t="s">
        <v>5777</v>
      </c>
      <c r="E357" s="822" t="s">
        <v>5778</v>
      </c>
      <c r="F357" s="831">
        <v>17.2</v>
      </c>
      <c r="G357" s="831">
        <v>10044.07</v>
      </c>
      <c r="H357" s="831">
        <v>1.4077853744957716</v>
      </c>
      <c r="I357" s="831">
        <v>583.95755813953485</v>
      </c>
      <c r="J357" s="831">
        <v>17.5</v>
      </c>
      <c r="K357" s="831">
        <v>7134.6599999999989</v>
      </c>
      <c r="L357" s="831">
        <v>1</v>
      </c>
      <c r="M357" s="831">
        <v>407.69485714285707</v>
      </c>
      <c r="N357" s="831">
        <v>39.9</v>
      </c>
      <c r="O357" s="831">
        <v>20461.409999999996</v>
      </c>
      <c r="P357" s="827">
        <v>2.8678885889446728</v>
      </c>
      <c r="Q357" s="832">
        <v>512.81729323308264</v>
      </c>
    </row>
    <row r="358" spans="1:17" ht="14.45" customHeight="1" x14ac:dyDescent="0.2">
      <c r="A358" s="821" t="s">
        <v>594</v>
      </c>
      <c r="B358" s="822" t="s">
        <v>5727</v>
      </c>
      <c r="C358" s="822" t="s">
        <v>5728</v>
      </c>
      <c r="D358" s="822" t="s">
        <v>5779</v>
      </c>
      <c r="E358" s="822" t="s">
        <v>2129</v>
      </c>
      <c r="F358" s="831">
        <v>33</v>
      </c>
      <c r="G358" s="831">
        <v>1741.9</v>
      </c>
      <c r="H358" s="831">
        <v>1.5128539169706443</v>
      </c>
      <c r="I358" s="831">
        <v>52.784848484848489</v>
      </c>
      <c r="J358" s="831">
        <v>36.6</v>
      </c>
      <c r="K358" s="831">
        <v>1151.4000000000001</v>
      </c>
      <c r="L358" s="831">
        <v>1</v>
      </c>
      <c r="M358" s="831">
        <v>31.459016393442624</v>
      </c>
      <c r="N358" s="831">
        <v>240</v>
      </c>
      <c r="O358" s="831">
        <v>7072.8</v>
      </c>
      <c r="P358" s="827">
        <v>6.1427826993225638</v>
      </c>
      <c r="Q358" s="832">
        <v>29.470000000000002</v>
      </c>
    </row>
    <row r="359" spans="1:17" ht="14.45" customHeight="1" x14ac:dyDescent="0.2">
      <c r="A359" s="821" t="s">
        <v>594</v>
      </c>
      <c r="B359" s="822" t="s">
        <v>5727</v>
      </c>
      <c r="C359" s="822" t="s">
        <v>5728</v>
      </c>
      <c r="D359" s="822" t="s">
        <v>5780</v>
      </c>
      <c r="E359" s="822" t="s">
        <v>5781</v>
      </c>
      <c r="F359" s="831">
        <v>438</v>
      </c>
      <c r="G359" s="831">
        <v>19131.84</v>
      </c>
      <c r="H359" s="831">
        <v>3.8421515586027408</v>
      </c>
      <c r="I359" s="831">
        <v>43.68</v>
      </c>
      <c r="J359" s="831">
        <v>114</v>
      </c>
      <c r="K359" s="831">
        <v>4979.4599999999991</v>
      </c>
      <c r="L359" s="831">
        <v>1</v>
      </c>
      <c r="M359" s="831">
        <v>43.679473684210521</v>
      </c>
      <c r="N359" s="831">
        <v>113.2</v>
      </c>
      <c r="O359" s="831">
        <v>4945.17</v>
      </c>
      <c r="P359" s="827">
        <v>0.99311371112530289</v>
      </c>
      <c r="Q359" s="832">
        <v>43.685247349823321</v>
      </c>
    </row>
    <row r="360" spans="1:17" ht="14.45" customHeight="1" x14ac:dyDescent="0.2">
      <c r="A360" s="821" t="s">
        <v>594</v>
      </c>
      <c r="B360" s="822" t="s">
        <v>5727</v>
      </c>
      <c r="C360" s="822" t="s">
        <v>5728</v>
      </c>
      <c r="D360" s="822" t="s">
        <v>5782</v>
      </c>
      <c r="E360" s="822" t="s">
        <v>5783</v>
      </c>
      <c r="F360" s="831">
        <v>0.85</v>
      </c>
      <c r="G360" s="831">
        <v>671.36</v>
      </c>
      <c r="H360" s="831"/>
      <c r="I360" s="831">
        <v>789.83529411764709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594</v>
      </c>
      <c r="B361" s="822" t="s">
        <v>5727</v>
      </c>
      <c r="C361" s="822" t="s">
        <v>5728</v>
      </c>
      <c r="D361" s="822" t="s">
        <v>5784</v>
      </c>
      <c r="E361" s="822" t="s">
        <v>2302</v>
      </c>
      <c r="F361" s="831">
        <v>2.9</v>
      </c>
      <c r="G361" s="831">
        <v>1996.99</v>
      </c>
      <c r="H361" s="831">
        <v>1.3601435752135238</v>
      </c>
      <c r="I361" s="831">
        <v>688.61724137931037</v>
      </c>
      <c r="J361" s="831">
        <v>3.2</v>
      </c>
      <c r="K361" s="831">
        <v>1468.22</v>
      </c>
      <c r="L361" s="831">
        <v>1</v>
      </c>
      <c r="M361" s="831">
        <v>458.81874999999997</v>
      </c>
      <c r="N361" s="831">
        <v>7.7</v>
      </c>
      <c r="O361" s="831">
        <v>10620.2</v>
      </c>
      <c r="P361" s="827">
        <v>7.2333846426284891</v>
      </c>
      <c r="Q361" s="832">
        <v>1379.2467532467533</v>
      </c>
    </row>
    <row r="362" spans="1:17" ht="14.45" customHeight="1" x14ac:dyDescent="0.2">
      <c r="A362" s="821" t="s">
        <v>594</v>
      </c>
      <c r="B362" s="822" t="s">
        <v>5727</v>
      </c>
      <c r="C362" s="822" t="s">
        <v>5728</v>
      </c>
      <c r="D362" s="822" t="s">
        <v>5785</v>
      </c>
      <c r="E362" s="822" t="s">
        <v>2305</v>
      </c>
      <c r="F362" s="831"/>
      <c r="G362" s="831"/>
      <c r="H362" s="831"/>
      <c r="I362" s="831"/>
      <c r="J362" s="831"/>
      <c r="K362" s="831"/>
      <c r="L362" s="831"/>
      <c r="M362" s="831"/>
      <c r="N362" s="831">
        <v>0.8</v>
      </c>
      <c r="O362" s="831">
        <v>572</v>
      </c>
      <c r="P362" s="827"/>
      <c r="Q362" s="832">
        <v>715</v>
      </c>
    </row>
    <row r="363" spans="1:17" ht="14.45" customHeight="1" x14ac:dyDescent="0.2">
      <c r="A363" s="821" t="s">
        <v>594</v>
      </c>
      <c r="B363" s="822" t="s">
        <v>5727</v>
      </c>
      <c r="C363" s="822" t="s">
        <v>5728</v>
      </c>
      <c r="D363" s="822" t="s">
        <v>5786</v>
      </c>
      <c r="E363" s="822" t="s">
        <v>2138</v>
      </c>
      <c r="F363" s="831"/>
      <c r="G363" s="831"/>
      <c r="H363" s="831"/>
      <c r="I363" s="831"/>
      <c r="J363" s="831"/>
      <c r="K363" s="831"/>
      <c r="L363" s="831"/>
      <c r="M363" s="831"/>
      <c r="N363" s="831">
        <v>1.8</v>
      </c>
      <c r="O363" s="831">
        <v>271.36</v>
      </c>
      <c r="P363" s="827"/>
      <c r="Q363" s="832">
        <v>150.75555555555556</v>
      </c>
    </row>
    <row r="364" spans="1:17" ht="14.45" customHeight="1" x14ac:dyDescent="0.2">
      <c r="A364" s="821" t="s">
        <v>594</v>
      </c>
      <c r="B364" s="822" t="s">
        <v>5727</v>
      </c>
      <c r="C364" s="822" t="s">
        <v>5728</v>
      </c>
      <c r="D364" s="822" t="s">
        <v>5787</v>
      </c>
      <c r="E364" s="822" t="s">
        <v>2138</v>
      </c>
      <c r="F364" s="831">
        <v>5</v>
      </c>
      <c r="G364" s="831">
        <v>4004</v>
      </c>
      <c r="H364" s="831">
        <v>1.8257511160154489</v>
      </c>
      <c r="I364" s="831">
        <v>800.8</v>
      </c>
      <c r="J364" s="831">
        <v>8.3000000000000007</v>
      </c>
      <c r="K364" s="831">
        <v>2193.0699999999997</v>
      </c>
      <c r="L364" s="831">
        <v>1</v>
      </c>
      <c r="M364" s="831">
        <v>264.22530120481923</v>
      </c>
      <c r="N364" s="831">
        <v>6.75</v>
      </c>
      <c r="O364" s="831">
        <v>1782</v>
      </c>
      <c r="P364" s="827">
        <v>0.81255956262226026</v>
      </c>
      <c r="Q364" s="832">
        <v>264</v>
      </c>
    </row>
    <row r="365" spans="1:17" ht="14.45" customHeight="1" x14ac:dyDescent="0.2">
      <c r="A365" s="821" t="s">
        <v>594</v>
      </c>
      <c r="B365" s="822" t="s">
        <v>5727</v>
      </c>
      <c r="C365" s="822" t="s">
        <v>5728</v>
      </c>
      <c r="D365" s="822" t="s">
        <v>5788</v>
      </c>
      <c r="E365" s="822" t="s">
        <v>5789</v>
      </c>
      <c r="F365" s="831"/>
      <c r="G365" s="831"/>
      <c r="H365" s="831"/>
      <c r="I365" s="831"/>
      <c r="J365" s="831">
        <v>5.6</v>
      </c>
      <c r="K365" s="831">
        <v>815.23</v>
      </c>
      <c r="L365" s="831">
        <v>1</v>
      </c>
      <c r="M365" s="831">
        <v>145.57678571428573</v>
      </c>
      <c r="N365" s="831"/>
      <c r="O365" s="831"/>
      <c r="P365" s="827"/>
      <c r="Q365" s="832"/>
    </row>
    <row r="366" spans="1:17" ht="14.45" customHeight="1" x14ac:dyDescent="0.2">
      <c r="A366" s="821" t="s">
        <v>594</v>
      </c>
      <c r="B366" s="822" t="s">
        <v>5727</v>
      </c>
      <c r="C366" s="822" t="s">
        <v>5728</v>
      </c>
      <c r="D366" s="822" t="s">
        <v>5790</v>
      </c>
      <c r="E366" s="822" t="s">
        <v>2147</v>
      </c>
      <c r="F366" s="831"/>
      <c r="G366" s="831"/>
      <c r="H366" s="831"/>
      <c r="I366" s="831"/>
      <c r="J366" s="831">
        <v>36</v>
      </c>
      <c r="K366" s="831">
        <v>1202.04</v>
      </c>
      <c r="L366" s="831">
        <v>1</v>
      </c>
      <c r="M366" s="831">
        <v>33.39</v>
      </c>
      <c r="N366" s="831">
        <v>62.5</v>
      </c>
      <c r="O366" s="831">
        <v>2086.7599999999998</v>
      </c>
      <c r="P366" s="827">
        <v>1.736015440417956</v>
      </c>
      <c r="Q366" s="832">
        <v>33.388159999999999</v>
      </c>
    </row>
    <row r="367" spans="1:17" ht="14.45" customHeight="1" x14ac:dyDescent="0.2">
      <c r="A367" s="821" t="s">
        <v>594</v>
      </c>
      <c r="B367" s="822" t="s">
        <v>5727</v>
      </c>
      <c r="C367" s="822" t="s">
        <v>5728</v>
      </c>
      <c r="D367" s="822" t="s">
        <v>5791</v>
      </c>
      <c r="E367" s="822" t="s">
        <v>5792</v>
      </c>
      <c r="F367" s="831">
        <v>91.3</v>
      </c>
      <c r="G367" s="831">
        <v>22923.359999999997</v>
      </c>
      <c r="H367" s="831">
        <v>1.5693697357314063</v>
      </c>
      <c r="I367" s="831">
        <v>251.0773274917853</v>
      </c>
      <c r="J367" s="831">
        <v>109.50000000000004</v>
      </c>
      <c r="K367" s="831">
        <v>14606.729999999996</v>
      </c>
      <c r="L367" s="831">
        <v>1</v>
      </c>
      <c r="M367" s="831">
        <v>133.39479452054786</v>
      </c>
      <c r="N367" s="831">
        <v>99.5</v>
      </c>
      <c r="O367" s="831">
        <v>14619.980000000001</v>
      </c>
      <c r="P367" s="827">
        <v>1.0009071161033307</v>
      </c>
      <c r="Q367" s="832">
        <v>146.93447236180907</v>
      </c>
    </row>
    <row r="368" spans="1:17" ht="14.45" customHeight="1" x14ac:dyDescent="0.2">
      <c r="A368" s="821" t="s">
        <v>594</v>
      </c>
      <c r="B368" s="822" t="s">
        <v>5727</v>
      </c>
      <c r="C368" s="822" t="s">
        <v>5728</v>
      </c>
      <c r="D368" s="822" t="s">
        <v>5793</v>
      </c>
      <c r="E368" s="822" t="s">
        <v>5775</v>
      </c>
      <c r="F368" s="831"/>
      <c r="G368" s="831"/>
      <c r="H368" s="831"/>
      <c r="I368" s="831"/>
      <c r="J368" s="831">
        <v>4</v>
      </c>
      <c r="K368" s="831">
        <v>125839</v>
      </c>
      <c r="L368" s="831">
        <v>1</v>
      </c>
      <c r="M368" s="831">
        <v>31459.75</v>
      </c>
      <c r="N368" s="831"/>
      <c r="O368" s="831"/>
      <c r="P368" s="827"/>
      <c r="Q368" s="832"/>
    </row>
    <row r="369" spans="1:17" ht="14.45" customHeight="1" x14ac:dyDescent="0.2">
      <c r="A369" s="821" t="s">
        <v>594</v>
      </c>
      <c r="B369" s="822" t="s">
        <v>5727</v>
      </c>
      <c r="C369" s="822" t="s">
        <v>5728</v>
      </c>
      <c r="D369" s="822" t="s">
        <v>5794</v>
      </c>
      <c r="E369" s="822" t="s">
        <v>5795</v>
      </c>
      <c r="F369" s="831">
        <v>11.200000000000001</v>
      </c>
      <c r="G369" s="831">
        <v>23806.720000000001</v>
      </c>
      <c r="H369" s="831"/>
      <c r="I369" s="831">
        <v>2125.6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594</v>
      </c>
      <c r="B370" s="822" t="s">
        <v>5727</v>
      </c>
      <c r="C370" s="822" t="s">
        <v>5728</v>
      </c>
      <c r="D370" s="822" t="s">
        <v>5796</v>
      </c>
      <c r="E370" s="822" t="s">
        <v>1412</v>
      </c>
      <c r="F370" s="831">
        <v>5</v>
      </c>
      <c r="G370" s="831">
        <v>1062.8</v>
      </c>
      <c r="H370" s="831"/>
      <c r="I370" s="831">
        <v>212.56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594</v>
      </c>
      <c r="B371" s="822" t="s">
        <v>5727</v>
      </c>
      <c r="C371" s="822" t="s">
        <v>5728</v>
      </c>
      <c r="D371" s="822" t="s">
        <v>5797</v>
      </c>
      <c r="E371" s="822" t="s">
        <v>5798</v>
      </c>
      <c r="F371" s="831">
        <v>2.4</v>
      </c>
      <c r="G371" s="831">
        <v>7832.96</v>
      </c>
      <c r="H371" s="831">
        <v>0.80248995473740936</v>
      </c>
      <c r="I371" s="831">
        <v>3263.7333333333336</v>
      </c>
      <c r="J371" s="831">
        <v>8.1999999999999993</v>
      </c>
      <c r="K371" s="831">
        <v>9760.82</v>
      </c>
      <c r="L371" s="831">
        <v>1</v>
      </c>
      <c r="M371" s="831">
        <v>1190.3439024390245</v>
      </c>
      <c r="N371" s="831"/>
      <c r="O371" s="831"/>
      <c r="P371" s="827"/>
      <c r="Q371" s="832"/>
    </row>
    <row r="372" spans="1:17" ht="14.45" customHeight="1" x14ac:dyDescent="0.2">
      <c r="A372" s="821" t="s">
        <v>594</v>
      </c>
      <c r="B372" s="822" t="s">
        <v>5727</v>
      </c>
      <c r="C372" s="822" t="s">
        <v>5728</v>
      </c>
      <c r="D372" s="822" t="s">
        <v>5799</v>
      </c>
      <c r="E372" s="822"/>
      <c r="F372" s="831">
        <v>1.5</v>
      </c>
      <c r="G372" s="831">
        <v>887.55</v>
      </c>
      <c r="H372" s="831"/>
      <c r="I372" s="831">
        <v>591.69999999999993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594</v>
      </c>
      <c r="B373" s="822" t="s">
        <v>5727</v>
      </c>
      <c r="C373" s="822" t="s">
        <v>5728</v>
      </c>
      <c r="D373" s="822" t="s">
        <v>5800</v>
      </c>
      <c r="E373" s="822" t="s">
        <v>1352</v>
      </c>
      <c r="F373" s="831">
        <v>35.200000000000003</v>
      </c>
      <c r="G373" s="831">
        <v>9510.58</v>
      </c>
      <c r="H373" s="831">
        <v>0.67047921182960568</v>
      </c>
      <c r="I373" s="831">
        <v>270.18693181818179</v>
      </c>
      <c r="J373" s="831">
        <v>52.5</v>
      </c>
      <c r="K373" s="831">
        <v>14184.75</v>
      </c>
      <c r="L373" s="831">
        <v>1</v>
      </c>
      <c r="M373" s="831">
        <v>270.18571428571431</v>
      </c>
      <c r="N373" s="831">
        <v>52.699999999999996</v>
      </c>
      <c r="O373" s="831">
        <v>14238.679999999997</v>
      </c>
      <c r="P373" s="827">
        <v>1.0038019704259855</v>
      </c>
      <c r="Q373" s="832">
        <v>270.1836812144212</v>
      </c>
    </row>
    <row r="374" spans="1:17" ht="14.45" customHeight="1" x14ac:dyDescent="0.2">
      <c r="A374" s="821" t="s">
        <v>594</v>
      </c>
      <c r="B374" s="822" t="s">
        <v>5727</v>
      </c>
      <c r="C374" s="822" t="s">
        <v>5728</v>
      </c>
      <c r="D374" s="822" t="s">
        <v>5801</v>
      </c>
      <c r="E374" s="822" t="s">
        <v>5802</v>
      </c>
      <c r="F374" s="831">
        <v>23.8</v>
      </c>
      <c r="G374" s="831">
        <v>7374.7900000000009</v>
      </c>
      <c r="H374" s="831"/>
      <c r="I374" s="831">
        <v>309.8651260504202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594</v>
      </c>
      <c r="B375" s="822" t="s">
        <v>5727</v>
      </c>
      <c r="C375" s="822" t="s">
        <v>5728</v>
      </c>
      <c r="D375" s="822" t="s">
        <v>5803</v>
      </c>
      <c r="E375" s="822" t="s">
        <v>5775</v>
      </c>
      <c r="F375" s="831"/>
      <c r="G375" s="831"/>
      <c r="H375" s="831"/>
      <c r="I375" s="831"/>
      <c r="J375" s="831"/>
      <c r="K375" s="831"/>
      <c r="L375" s="831"/>
      <c r="M375" s="831"/>
      <c r="N375" s="831">
        <v>2</v>
      </c>
      <c r="O375" s="831">
        <v>62296.6</v>
      </c>
      <c r="P375" s="827"/>
      <c r="Q375" s="832">
        <v>31148.3</v>
      </c>
    </row>
    <row r="376" spans="1:17" ht="14.45" customHeight="1" x14ac:dyDescent="0.2">
      <c r="A376" s="821" t="s">
        <v>594</v>
      </c>
      <c r="B376" s="822" t="s">
        <v>5727</v>
      </c>
      <c r="C376" s="822" t="s">
        <v>5728</v>
      </c>
      <c r="D376" s="822" t="s">
        <v>5804</v>
      </c>
      <c r="E376" s="822" t="s">
        <v>5805</v>
      </c>
      <c r="F376" s="831">
        <v>3</v>
      </c>
      <c r="G376" s="831">
        <v>9518.34</v>
      </c>
      <c r="H376" s="831"/>
      <c r="I376" s="831">
        <v>3172.78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594</v>
      </c>
      <c r="B377" s="822" t="s">
        <v>5727</v>
      </c>
      <c r="C377" s="822" t="s">
        <v>5728</v>
      </c>
      <c r="D377" s="822" t="s">
        <v>5806</v>
      </c>
      <c r="E377" s="822" t="s">
        <v>5807</v>
      </c>
      <c r="F377" s="831"/>
      <c r="G377" s="831"/>
      <c r="H377" s="831"/>
      <c r="I377" s="831"/>
      <c r="J377" s="831">
        <v>12</v>
      </c>
      <c r="K377" s="831">
        <v>1138.53</v>
      </c>
      <c r="L377" s="831">
        <v>1</v>
      </c>
      <c r="M377" s="831">
        <v>94.877499999999998</v>
      </c>
      <c r="N377" s="831">
        <v>10.8</v>
      </c>
      <c r="O377" s="831">
        <v>1024.6500000000001</v>
      </c>
      <c r="P377" s="827">
        <v>0.89997628520987605</v>
      </c>
      <c r="Q377" s="832">
        <v>94.875</v>
      </c>
    </row>
    <row r="378" spans="1:17" ht="14.45" customHeight="1" x14ac:dyDescent="0.2">
      <c r="A378" s="821" t="s">
        <v>594</v>
      </c>
      <c r="B378" s="822" t="s">
        <v>5727</v>
      </c>
      <c r="C378" s="822" t="s">
        <v>5728</v>
      </c>
      <c r="D378" s="822" t="s">
        <v>5808</v>
      </c>
      <c r="E378" s="822" t="s">
        <v>1724</v>
      </c>
      <c r="F378" s="831">
        <v>1</v>
      </c>
      <c r="G378" s="831">
        <v>9924</v>
      </c>
      <c r="H378" s="831"/>
      <c r="I378" s="831">
        <v>9924</v>
      </c>
      <c r="J378" s="831"/>
      <c r="K378" s="831"/>
      <c r="L378" s="831"/>
      <c r="M378" s="831"/>
      <c r="N378" s="831">
        <v>3</v>
      </c>
      <c r="O378" s="831">
        <v>28476.720000000001</v>
      </c>
      <c r="P378" s="827"/>
      <c r="Q378" s="832">
        <v>9492.24</v>
      </c>
    </row>
    <row r="379" spans="1:17" ht="14.45" customHeight="1" x14ac:dyDescent="0.2">
      <c r="A379" s="821" t="s">
        <v>594</v>
      </c>
      <c r="B379" s="822" t="s">
        <v>5727</v>
      </c>
      <c r="C379" s="822" t="s">
        <v>5728</v>
      </c>
      <c r="D379" s="822" t="s">
        <v>5809</v>
      </c>
      <c r="E379" s="822" t="s">
        <v>5805</v>
      </c>
      <c r="F379" s="831">
        <v>2</v>
      </c>
      <c r="G379" s="831">
        <v>12691.14</v>
      </c>
      <c r="H379" s="831"/>
      <c r="I379" s="831">
        <v>6345.57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594</v>
      </c>
      <c r="B380" s="822" t="s">
        <v>5727</v>
      </c>
      <c r="C380" s="822" t="s">
        <v>5728</v>
      </c>
      <c r="D380" s="822" t="s">
        <v>5810</v>
      </c>
      <c r="E380" s="822" t="s">
        <v>1343</v>
      </c>
      <c r="F380" s="831"/>
      <c r="G380" s="831"/>
      <c r="H380" s="831"/>
      <c r="I380" s="831"/>
      <c r="J380" s="831">
        <v>11</v>
      </c>
      <c r="K380" s="831">
        <v>14160.96</v>
      </c>
      <c r="L380" s="831">
        <v>1</v>
      </c>
      <c r="M380" s="831">
        <v>1287.3599999999999</v>
      </c>
      <c r="N380" s="831">
        <v>16</v>
      </c>
      <c r="O380" s="831">
        <v>20597.759999999998</v>
      </c>
      <c r="P380" s="827">
        <v>1.4545454545454546</v>
      </c>
      <c r="Q380" s="832">
        <v>1287.3599999999999</v>
      </c>
    </row>
    <row r="381" spans="1:17" ht="14.45" customHeight="1" x14ac:dyDescent="0.2">
      <c r="A381" s="821" t="s">
        <v>594</v>
      </c>
      <c r="B381" s="822" t="s">
        <v>5727</v>
      </c>
      <c r="C381" s="822" t="s">
        <v>5728</v>
      </c>
      <c r="D381" s="822" t="s">
        <v>5811</v>
      </c>
      <c r="E381" s="822" t="s">
        <v>1744</v>
      </c>
      <c r="F381" s="831"/>
      <c r="G381" s="831"/>
      <c r="H381" s="831"/>
      <c r="I381" s="831"/>
      <c r="J381" s="831"/>
      <c r="K381" s="831"/>
      <c r="L381" s="831"/>
      <c r="M381" s="831"/>
      <c r="N381" s="831">
        <v>2</v>
      </c>
      <c r="O381" s="831">
        <v>184.98</v>
      </c>
      <c r="P381" s="827"/>
      <c r="Q381" s="832">
        <v>92.49</v>
      </c>
    </row>
    <row r="382" spans="1:17" ht="14.45" customHeight="1" x14ac:dyDescent="0.2">
      <c r="A382" s="821" t="s">
        <v>594</v>
      </c>
      <c r="B382" s="822" t="s">
        <v>5727</v>
      </c>
      <c r="C382" s="822" t="s">
        <v>5728</v>
      </c>
      <c r="D382" s="822" t="s">
        <v>5812</v>
      </c>
      <c r="E382" s="822" t="s">
        <v>1398</v>
      </c>
      <c r="F382" s="831"/>
      <c r="G382" s="831"/>
      <c r="H382" s="831"/>
      <c r="I382" s="831"/>
      <c r="J382" s="831"/>
      <c r="K382" s="831"/>
      <c r="L382" s="831"/>
      <c r="M382" s="831"/>
      <c r="N382" s="831">
        <v>6.3999999999999995</v>
      </c>
      <c r="O382" s="831">
        <v>5281.03</v>
      </c>
      <c r="P382" s="827"/>
      <c r="Q382" s="832">
        <v>825.16093750000005</v>
      </c>
    </row>
    <row r="383" spans="1:17" ht="14.45" customHeight="1" x14ac:dyDescent="0.2">
      <c r="A383" s="821" t="s">
        <v>594</v>
      </c>
      <c r="B383" s="822" t="s">
        <v>5727</v>
      </c>
      <c r="C383" s="822" t="s">
        <v>5728</v>
      </c>
      <c r="D383" s="822" t="s">
        <v>5813</v>
      </c>
      <c r="E383" s="822" t="s">
        <v>1400</v>
      </c>
      <c r="F383" s="831"/>
      <c r="G383" s="831"/>
      <c r="H383" s="831"/>
      <c r="I383" s="831"/>
      <c r="J383" s="831"/>
      <c r="K383" s="831"/>
      <c r="L383" s="831"/>
      <c r="M383" s="831"/>
      <c r="N383" s="831">
        <v>2.2000000000000002</v>
      </c>
      <c r="O383" s="831">
        <v>414.63000000000005</v>
      </c>
      <c r="P383" s="827"/>
      <c r="Q383" s="832">
        <v>188.46818181818182</v>
      </c>
    </row>
    <row r="384" spans="1:17" ht="14.45" customHeight="1" x14ac:dyDescent="0.2">
      <c r="A384" s="821" t="s">
        <v>594</v>
      </c>
      <c r="B384" s="822" t="s">
        <v>5727</v>
      </c>
      <c r="C384" s="822" t="s">
        <v>5728</v>
      </c>
      <c r="D384" s="822" t="s">
        <v>5814</v>
      </c>
      <c r="E384" s="822" t="s">
        <v>5815</v>
      </c>
      <c r="F384" s="831">
        <v>1</v>
      </c>
      <c r="G384" s="831">
        <v>3498.62</v>
      </c>
      <c r="H384" s="831"/>
      <c r="I384" s="831">
        <v>3498.62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594</v>
      </c>
      <c r="B385" s="822" t="s">
        <v>5727</v>
      </c>
      <c r="C385" s="822" t="s">
        <v>5816</v>
      </c>
      <c r="D385" s="822" t="s">
        <v>5817</v>
      </c>
      <c r="E385" s="822" t="s">
        <v>5818</v>
      </c>
      <c r="F385" s="831">
        <v>316</v>
      </c>
      <c r="G385" s="831">
        <v>836687.35</v>
      </c>
      <c r="H385" s="831">
        <v>0.95700588079683002</v>
      </c>
      <c r="I385" s="831">
        <v>2647.7447784810124</v>
      </c>
      <c r="J385" s="831">
        <v>328</v>
      </c>
      <c r="K385" s="831">
        <v>874276.08000000019</v>
      </c>
      <c r="L385" s="831">
        <v>1</v>
      </c>
      <c r="M385" s="831">
        <v>2665.4758536585373</v>
      </c>
      <c r="N385" s="831">
        <v>411</v>
      </c>
      <c r="O385" s="831">
        <v>1110893.6699999997</v>
      </c>
      <c r="P385" s="827">
        <v>1.270644016704654</v>
      </c>
      <c r="Q385" s="832">
        <v>2702.9043065693422</v>
      </c>
    </row>
    <row r="386" spans="1:17" ht="14.45" customHeight="1" x14ac:dyDescent="0.2">
      <c r="A386" s="821" t="s">
        <v>594</v>
      </c>
      <c r="B386" s="822" t="s">
        <v>5727</v>
      </c>
      <c r="C386" s="822" t="s">
        <v>5816</v>
      </c>
      <c r="D386" s="822" t="s">
        <v>5819</v>
      </c>
      <c r="E386" s="822" t="s">
        <v>5820</v>
      </c>
      <c r="F386" s="831">
        <v>2</v>
      </c>
      <c r="G386" s="831">
        <v>17924.8</v>
      </c>
      <c r="H386" s="831"/>
      <c r="I386" s="831">
        <v>8962.4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594</v>
      </c>
      <c r="B387" s="822" t="s">
        <v>5727</v>
      </c>
      <c r="C387" s="822" t="s">
        <v>5816</v>
      </c>
      <c r="D387" s="822" t="s">
        <v>5821</v>
      </c>
      <c r="E387" s="822" t="s">
        <v>5822</v>
      </c>
      <c r="F387" s="831">
        <v>2</v>
      </c>
      <c r="G387" s="831">
        <v>20618.3</v>
      </c>
      <c r="H387" s="831">
        <v>0.39859293983824146</v>
      </c>
      <c r="I387" s="831">
        <v>10309.15</v>
      </c>
      <c r="J387" s="831">
        <v>5</v>
      </c>
      <c r="K387" s="831">
        <v>51727.71</v>
      </c>
      <c r="L387" s="831">
        <v>1</v>
      </c>
      <c r="M387" s="831">
        <v>10345.541999999999</v>
      </c>
      <c r="N387" s="831">
        <v>11</v>
      </c>
      <c r="O387" s="831">
        <v>114350.54999999999</v>
      </c>
      <c r="P387" s="827">
        <v>2.2106246342627576</v>
      </c>
      <c r="Q387" s="832">
        <v>10395.504545454545</v>
      </c>
    </row>
    <row r="388" spans="1:17" ht="14.45" customHeight="1" x14ac:dyDescent="0.2">
      <c r="A388" s="821" t="s">
        <v>594</v>
      </c>
      <c r="B388" s="822" t="s">
        <v>5727</v>
      </c>
      <c r="C388" s="822" t="s">
        <v>5816</v>
      </c>
      <c r="D388" s="822" t="s">
        <v>5823</v>
      </c>
      <c r="E388" s="822" t="s">
        <v>5824</v>
      </c>
      <c r="F388" s="831">
        <v>87</v>
      </c>
      <c r="G388" s="831">
        <v>105728.57</v>
      </c>
      <c r="H388" s="831">
        <v>1.3687763559037551</v>
      </c>
      <c r="I388" s="831">
        <v>1215.2709195402299</v>
      </c>
      <c r="J388" s="831">
        <v>63</v>
      </c>
      <c r="K388" s="831">
        <v>77243.12999999999</v>
      </c>
      <c r="L388" s="831">
        <v>1</v>
      </c>
      <c r="M388" s="831">
        <v>1226.0814285714284</v>
      </c>
      <c r="N388" s="831">
        <v>110</v>
      </c>
      <c r="O388" s="831">
        <v>137069.90000000002</v>
      </c>
      <c r="P388" s="827">
        <v>1.7745254497066605</v>
      </c>
      <c r="Q388" s="832">
        <v>1246.0900000000001</v>
      </c>
    </row>
    <row r="389" spans="1:17" ht="14.45" customHeight="1" x14ac:dyDescent="0.2">
      <c r="A389" s="821" t="s">
        <v>594</v>
      </c>
      <c r="B389" s="822" t="s">
        <v>5727</v>
      </c>
      <c r="C389" s="822" t="s">
        <v>5510</v>
      </c>
      <c r="D389" s="822" t="s">
        <v>5825</v>
      </c>
      <c r="E389" s="822" t="s">
        <v>5826</v>
      </c>
      <c r="F389" s="831">
        <v>2</v>
      </c>
      <c r="G389" s="831">
        <v>4620</v>
      </c>
      <c r="H389" s="831">
        <v>0.66666666666666663</v>
      </c>
      <c r="I389" s="831">
        <v>2310</v>
      </c>
      <c r="J389" s="831">
        <v>3</v>
      </c>
      <c r="K389" s="831">
        <v>6930</v>
      </c>
      <c r="L389" s="831">
        <v>1</v>
      </c>
      <c r="M389" s="831">
        <v>2310</v>
      </c>
      <c r="N389" s="831">
        <v>2</v>
      </c>
      <c r="O389" s="831">
        <v>3000.8</v>
      </c>
      <c r="P389" s="827">
        <v>0.43301587301587302</v>
      </c>
      <c r="Q389" s="832">
        <v>1500.4</v>
      </c>
    </row>
    <row r="390" spans="1:17" ht="14.45" customHeight="1" x14ac:dyDescent="0.2">
      <c r="A390" s="821" t="s">
        <v>594</v>
      </c>
      <c r="B390" s="822" t="s">
        <v>5727</v>
      </c>
      <c r="C390" s="822" t="s">
        <v>5510</v>
      </c>
      <c r="D390" s="822" t="s">
        <v>5825</v>
      </c>
      <c r="E390" s="822" t="s">
        <v>5827</v>
      </c>
      <c r="F390" s="831">
        <v>1</v>
      </c>
      <c r="G390" s="831">
        <v>2310</v>
      </c>
      <c r="H390" s="831"/>
      <c r="I390" s="831">
        <v>2310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594</v>
      </c>
      <c r="B391" s="822" t="s">
        <v>5727</v>
      </c>
      <c r="C391" s="822" t="s">
        <v>5510</v>
      </c>
      <c r="D391" s="822" t="s">
        <v>5828</v>
      </c>
      <c r="E391" s="822" t="s">
        <v>5829</v>
      </c>
      <c r="F391" s="831">
        <v>1</v>
      </c>
      <c r="G391" s="831">
        <v>1854.11</v>
      </c>
      <c r="H391" s="831"/>
      <c r="I391" s="831">
        <v>1854.11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594</v>
      </c>
      <c r="B392" s="822" t="s">
        <v>5727</v>
      </c>
      <c r="C392" s="822" t="s">
        <v>5510</v>
      </c>
      <c r="D392" s="822" t="s">
        <v>5830</v>
      </c>
      <c r="E392" s="822" t="s">
        <v>5831</v>
      </c>
      <c r="F392" s="831">
        <v>15</v>
      </c>
      <c r="G392" s="831">
        <v>645139.69999999995</v>
      </c>
      <c r="H392" s="831">
        <v>0.86392826250479293</v>
      </c>
      <c r="I392" s="831">
        <v>43009.313333333332</v>
      </c>
      <c r="J392" s="831">
        <v>19</v>
      </c>
      <c r="K392" s="831">
        <v>746751.47</v>
      </c>
      <c r="L392" s="831">
        <v>1</v>
      </c>
      <c r="M392" s="831">
        <v>39302.708947368417</v>
      </c>
      <c r="N392" s="831">
        <v>9</v>
      </c>
      <c r="O392" s="831">
        <v>350865</v>
      </c>
      <c r="P392" s="827">
        <v>0.46985511792832496</v>
      </c>
      <c r="Q392" s="832">
        <v>38985</v>
      </c>
    </row>
    <row r="393" spans="1:17" ht="14.45" customHeight="1" x14ac:dyDescent="0.2">
      <c r="A393" s="821" t="s">
        <v>594</v>
      </c>
      <c r="B393" s="822" t="s">
        <v>5727</v>
      </c>
      <c r="C393" s="822" t="s">
        <v>5510</v>
      </c>
      <c r="D393" s="822" t="s">
        <v>5832</v>
      </c>
      <c r="E393" s="822" t="s">
        <v>5833</v>
      </c>
      <c r="F393" s="831">
        <v>17</v>
      </c>
      <c r="G393" s="831">
        <v>678979.83</v>
      </c>
      <c r="H393" s="831">
        <v>1.8042142701751096</v>
      </c>
      <c r="I393" s="831">
        <v>39939.99</v>
      </c>
      <c r="J393" s="831">
        <v>10</v>
      </c>
      <c r="K393" s="831">
        <v>376329.92999999993</v>
      </c>
      <c r="L393" s="831">
        <v>1</v>
      </c>
      <c r="M393" s="831">
        <v>37632.992999999995</v>
      </c>
      <c r="N393" s="831">
        <v>6</v>
      </c>
      <c r="O393" s="831">
        <v>193359.5</v>
      </c>
      <c r="P393" s="827">
        <v>0.51380314077065314</v>
      </c>
      <c r="Q393" s="832">
        <v>32226.583333333332</v>
      </c>
    </row>
    <row r="394" spans="1:17" ht="14.45" customHeight="1" x14ac:dyDescent="0.2">
      <c r="A394" s="821" t="s">
        <v>594</v>
      </c>
      <c r="B394" s="822" t="s">
        <v>5727</v>
      </c>
      <c r="C394" s="822" t="s">
        <v>5510</v>
      </c>
      <c r="D394" s="822" t="s">
        <v>5834</v>
      </c>
      <c r="E394" s="822" t="s">
        <v>5835</v>
      </c>
      <c r="F394" s="831">
        <v>2</v>
      </c>
      <c r="G394" s="831">
        <v>20828.84</v>
      </c>
      <c r="H394" s="831">
        <v>1</v>
      </c>
      <c r="I394" s="831">
        <v>10414.42</v>
      </c>
      <c r="J394" s="831">
        <v>2</v>
      </c>
      <c r="K394" s="831">
        <v>20828.84</v>
      </c>
      <c r="L394" s="831">
        <v>1</v>
      </c>
      <c r="M394" s="831">
        <v>10414.42</v>
      </c>
      <c r="N394" s="831">
        <v>1</v>
      </c>
      <c r="O394" s="831">
        <v>10414.42</v>
      </c>
      <c r="P394" s="827">
        <v>0.5</v>
      </c>
      <c r="Q394" s="832">
        <v>10414.42</v>
      </c>
    </row>
    <row r="395" spans="1:17" ht="14.45" customHeight="1" x14ac:dyDescent="0.2">
      <c r="A395" s="821" t="s">
        <v>594</v>
      </c>
      <c r="B395" s="822" t="s">
        <v>5727</v>
      </c>
      <c r="C395" s="822" t="s">
        <v>5510</v>
      </c>
      <c r="D395" s="822" t="s">
        <v>5836</v>
      </c>
      <c r="E395" s="822" t="s">
        <v>5837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8159.29</v>
      </c>
      <c r="P395" s="827"/>
      <c r="Q395" s="832">
        <v>8159.29</v>
      </c>
    </row>
    <row r="396" spans="1:17" ht="14.45" customHeight="1" x14ac:dyDescent="0.2">
      <c r="A396" s="821" t="s">
        <v>594</v>
      </c>
      <c r="B396" s="822" t="s">
        <v>5727</v>
      </c>
      <c r="C396" s="822" t="s">
        <v>5510</v>
      </c>
      <c r="D396" s="822" t="s">
        <v>5838</v>
      </c>
      <c r="E396" s="822" t="s">
        <v>5839</v>
      </c>
      <c r="F396" s="831">
        <v>120</v>
      </c>
      <c r="G396" s="831">
        <v>1910118.0000000002</v>
      </c>
      <c r="H396" s="831">
        <v>120.00000000000001</v>
      </c>
      <c r="I396" s="831">
        <v>15917.650000000001</v>
      </c>
      <c r="J396" s="831">
        <v>1</v>
      </c>
      <c r="K396" s="831">
        <v>15917.65</v>
      </c>
      <c r="L396" s="831">
        <v>1</v>
      </c>
      <c r="M396" s="831">
        <v>15917.65</v>
      </c>
      <c r="N396" s="831"/>
      <c r="O396" s="831"/>
      <c r="P396" s="827"/>
      <c r="Q396" s="832"/>
    </row>
    <row r="397" spans="1:17" ht="14.45" customHeight="1" x14ac:dyDescent="0.2">
      <c r="A397" s="821" t="s">
        <v>594</v>
      </c>
      <c r="B397" s="822" t="s">
        <v>5727</v>
      </c>
      <c r="C397" s="822" t="s">
        <v>5510</v>
      </c>
      <c r="D397" s="822" t="s">
        <v>5840</v>
      </c>
      <c r="E397" s="822" t="s">
        <v>5841</v>
      </c>
      <c r="F397" s="831">
        <v>120</v>
      </c>
      <c r="G397" s="831">
        <v>614462.11999999988</v>
      </c>
      <c r="H397" s="831">
        <v>100.654601566672</v>
      </c>
      <c r="I397" s="831">
        <v>5120.5176666666657</v>
      </c>
      <c r="J397" s="831">
        <v>1</v>
      </c>
      <c r="K397" s="831">
        <v>6104.66</v>
      </c>
      <c r="L397" s="831">
        <v>1</v>
      </c>
      <c r="M397" s="831">
        <v>6104.66</v>
      </c>
      <c r="N397" s="831"/>
      <c r="O397" s="831"/>
      <c r="P397" s="827"/>
      <c r="Q397" s="832"/>
    </row>
    <row r="398" spans="1:17" ht="14.45" customHeight="1" x14ac:dyDescent="0.2">
      <c r="A398" s="821" t="s">
        <v>594</v>
      </c>
      <c r="B398" s="822" t="s">
        <v>5727</v>
      </c>
      <c r="C398" s="822" t="s">
        <v>5510</v>
      </c>
      <c r="D398" s="822" t="s">
        <v>5842</v>
      </c>
      <c r="E398" s="822" t="s">
        <v>5843</v>
      </c>
      <c r="F398" s="831">
        <v>287</v>
      </c>
      <c r="G398" s="831">
        <v>2037700</v>
      </c>
      <c r="H398" s="831">
        <v>0.93790849673202614</v>
      </c>
      <c r="I398" s="831">
        <v>7100</v>
      </c>
      <c r="J398" s="831">
        <v>306</v>
      </c>
      <c r="K398" s="831">
        <v>2172600</v>
      </c>
      <c r="L398" s="831">
        <v>1</v>
      </c>
      <c r="M398" s="831">
        <v>7100</v>
      </c>
      <c r="N398" s="831">
        <v>293</v>
      </c>
      <c r="O398" s="831">
        <v>2080300</v>
      </c>
      <c r="P398" s="827">
        <v>0.95751633986928109</v>
      </c>
      <c r="Q398" s="832">
        <v>7100</v>
      </c>
    </row>
    <row r="399" spans="1:17" ht="14.45" customHeight="1" x14ac:dyDescent="0.2">
      <c r="A399" s="821" t="s">
        <v>594</v>
      </c>
      <c r="B399" s="822" t="s">
        <v>5727</v>
      </c>
      <c r="C399" s="822" t="s">
        <v>5510</v>
      </c>
      <c r="D399" s="822" t="s">
        <v>5844</v>
      </c>
      <c r="E399" s="822" t="s">
        <v>5845</v>
      </c>
      <c r="F399" s="831">
        <v>120</v>
      </c>
      <c r="G399" s="831">
        <v>761247.41999999993</v>
      </c>
      <c r="H399" s="831">
        <v>845.173109803486</v>
      </c>
      <c r="I399" s="831">
        <v>6343.7284999999993</v>
      </c>
      <c r="J399" s="831">
        <v>1</v>
      </c>
      <c r="K399" s="831">
        <v>900.7</v>
      </c>
      <c r="L399" s="831">
        <v>1</v>
      </c>
      <c r="M399" s="831">
        <v>900.7</v>
      </c>
      <c r="N399" s="831"/>
      <c r="O399" s="831"/>
      <c r="P399" s="827"/>
      <c r="Q399" s="832"/>
    </row>
    <row r="400" spans="1:17" ht="14.45" customHeight="1" x14ac:dyDescent="0.2">
      <c r="A400" s="821" t="s">
        <v>594</v>
      </c>
      <c r="B400" s="822" t="s">
        <v>5727</v>
      </c>
      <c r="C400" s="822" t="s">
        <v>5510</v>
      </c>
      <c r="D400" s="822" t="s">
        <v>5846</v>
      </c>
      <c r="E400" s="822" t="s">
        <v>5847</v>
      </c>
      <c r="F400" s="831">
        <v>300</v>
      </c>
      <c r="G400" s="831">
        <v>349500</v>
      </c>
      <c r="H400" s="831">
        <v>0.95846645367412142</v>
      </c>
      <c r="I400" s="831">
        <v>1165</v>
      </c>
      <c r="J400" s="831">
        <v>313</v>
      </c>
      <c r="K400" s="831">
        <v>364645</v>
      </c>
      <c r="L400" s="831">
        <v>1</v>
      </c>
      <c r="M400" s="831">
        <v>1165</v>
      </c>
      <c r="N400" s="831">
        <v>301</v>
      </c>
      <c r="O400" s="831">
        <v>350665</v>
      </c>
      <c r="P400" s="827">
        <v>0.96166134185303509</v>
      </c>
      <c r="Q400" s="832">
        <v>1165</v>
      </c>
    </row>
    <row r="401" spans="1:17" ht="14.45" customHeight="1" x14ac:dyDescent="0.2">
      <c r="A401" s="821" t="s">
        <v>594</v>
      </c>
      <c r="B401" s="822" t="s">
        <v>5727</v>
      </c>
      <c r="C401" s="822" t="s">
        <v>5510</v>
      </c>
      <c r="D401" s="822" t="s">
        <v>5848</v>
      </c>
      <c r="E401" s="822" t="s">
        <v>5849</v>
      </c>
      <c r="F401" s="831">
        <v>164</v>
      </c>
      <c r="G401" s="831">
        <v>121688</v>
      </c>
      <c r="H401" s="831">
        <v>0.89130434782608692</v>
      </c>
      <c r="I401" s="831">
        <v>742</v>
      </c>
      <c r="J401" s="831">
        <v>184</v>
      </c>
      <c r="K401" s="831">
        <v>136528</v>
      </c>
      <c r="L401" s="831">
        <v>1</v>
      </c>
      <c r="M401" s="831">
        <v>742</v>
      </c>
      <c r="N401" s="831">
        <v>181</v>
      </c>
      <c r="O401" s="831">
        <v>134302</v>
      </c>
      <c r="P401" s="827">
        <v>0.98369565217391308</v>
      </c>
      <c r="Q401" s="832">
        <v>742</v>
      </c>
    </row>
    <row r="402" spans="1:17" ht="14.45" customHeight="1" x14ac:dyDescent="0.2">
      <c r="A402" s="821" t="s">
        <v>594</v>
      </c>
      <c r="B402" s="822" t="s">
        <v>5727</v>
      </c>
      <c r="C402" s="822" t="s">
        <v>5510</v>
      </c>
      <c r="D402" s="822" t="s">
        <v>5850</v>
      </c>
      <c r="E402" s="822" t="s">
        <v>5851</v>
      </c>
      <c r="F402" s="831">
        <v>298</v>
      </c>
      <c r="G402" s="831">
        <v>156748</v>
      </c>
      <c r="H402" s="831">
        <v>0.98026315789473684</v>
      </c>
      <c r="I402" s="831">
        <v>526</v>
      </c>
      <c r="J402" s="831">
        <v>304</v>
      </c>
      <c r="K402" s="831">
        <v>159904</v>
      </c>
      <c r="L402" s="831">
        <v>1</v>
      </c>
      <c r="M402" s="831">
        <v>526</v>
      </c>
      <c r="N402" s="831">
        <v>312</v>
      </c>
      <c r="O402" s="831">
        <v>164112</v>
      </c>
      <c r="P402" s="827">
        <v>1.0263157894736843</v>
      </c>
      <c r="Q402" s="832">
        <v>526</v>
      </c>
    </row>
    <row r="403" spans="1:17" ht="14.45" customHeight="1" x14ac:dyDescent="0.2">
      <c r="A403" s="821" t="s">
        <v>594</v>
      </c>
      <c r="B403" s="822" t="s">
        <v>5727</v>
      </c>
      <c r="C403" s="822" t="s">
        <v>5510</v>
      </c>
      <c r="D403" s="822" t="s">
        <v>5852</v>
      </c>
      <c r="E403" s="822" t="s">
        <v>5853</v>
      </c>
      <c r="F403" s="831">
        <v>15</v>
      </c>
      <c r="G403" s="831">
        <v>368399.31</v>
      </c>
      <c r="H403" s="831">
        <v>0.94404692096239373</v>
      </c>
      <c r="I403" s="831">
        <v>24559.954000000002</v>
      </c>
      <c r="J403" s="831">
        <v>19</v>
      </c>
      <c r="K403" s="831">
        <v>390234.10999999993</v>
      </c>
      <c r="L403" s="831">
        <v>1</v>
      </c>
      <c r="M403" s="831">
        <v>20538.637368421048</v>
      </c>
      <c r="N403" s="831">
        <v>17</v>
      </c>
      <c r="O403" s="831">
        <v>265535</v>
      </c>
      <c r="P403" s="827">
        <v>0.68045051212975727</v>
      </c>
      <c r="Q403" s="832">
        <v>15619.705882352941</v>
      </c>
    </row>
    <row r="404" spans="1:17" ht="14.45" customHeight="1" x14ac:dyDescent="0.2">
      <c r="A404" s="821" t="s">
        <v>594</v>
      </c>
      <c r="B404" s="822" t="s">
        <v>5727</v>
      </c>
      <c r="C404" s="822" t="s">
        <v>5510</v>
      </c>
      <c r="D404" s="822" t="s">
        <v>5854</v>
      </c>
      <c r="E404" s="822" t="s">
        <v>5855</v>
      </c>
      <c r="F404" s="831">
        <v>269</v>
      </c>
      <c r="G404" s="831">
        <v>251740.96</v>
      </c>
      <c r="H404" s="831">
        <v>0.78425655976676356</v>
      </c>
      <c r="I404" s="831">
        <v>935.83999999999992</v>
      </c>
      <c r="J404" s="831">
        <v>343</v>
      </c>
      <c r="K404" s="831">
        <v>320993.12000000011</v>
      </c>
      <c r="L404" s="831">
        <v>1</v>
      </c>
      <c r="M404" s="831">
        <v>935.84000000000037</v>
      </c>
      <c r="N404" s="831">
        <v>261</v>
      </c>
      <c r="O404" s="831">
        <v>244254.23999999996</v>
      </c>
      <c r="P404" s="827">
        <v>0.76093294460641359</v>
      </c>
      <c r="Q404" s="832">
        <v>935.8399999999998</v>
      </c>
    </row>
    <row r="405" spans="1:17" ht="14.45" customHeight="1" x14ac:dyDescent="0.2">
      <c r="A405" s="821" t="s">
        <v>594</v>
      </c>
      <c r="B405" s="822" t="s">
        <v>5727</v>
      </c>
      <c r="C405" s="822" t="s">
        <v>5510</v>
      </c>
      <c r="D405" s="822" t="s">
        <v>5856</v>
      </c>
      <c r="E405" s="822" t="s">
        <v>5857</v>
      </c>
      <c r="F405" s="831">
        <v>26</v>
      </c>
      <c r="G405" s="831">
        <v>188618.30000000002</v>
      </c>
      <c r="H405" s="831">
        <v>1.1721699658040472</v>
      </c>
      <c r="I405" s="831">
        <v>7254.5500000000011</v>
      </c>
      <c r="J405" s="831">
        <v>25</v>
      </c>
      <c r="K405" s="831">
        <v>160913.78000000003</v>
      </c>
      <c r="L405" s="831">
        <v>1</v>
      </c>
      <c r="M405" s="831">
        <v>6436.5512000000008</v>
      </c>
      <c r="N405" s="831">
        <v>28</v>
      </c>
      <c r="O405" s="831">
        <v>151074</v>
      </c>
      <c r="P405" s="827">
        <v>0.93885060682807886</v>
      </c>
      <c r="Q405" s="832">
        <v>5395.5</v>
      </c>
    </row>
    <row r="406" spans="1:17" ht="14.45" customHeight="1" x14ac:dyDescent="0.2">
      <c r="A406" s="821" t="s">
        <v>594</v>
      </c>
      <c r="B406" s="822" t="s">
        <v>5727</v>
      </c>
      <c r="C406" s="822" t="s">
        <v>5510</v>
      </c>
      <c r="D406" s="822" t="s">
        <v>5858</v>
      </c>
      <c r="E406" s="822" t="s">
        <v>5859</v>
      </c>
      <c r="F406" s="831">
        <v>1</v>
      </c>
      <c r="G406" s="831">
        <v>6649</v>
      </c>
      <c r="H406" s="831">
        <v>0.5</v>
      </c>
      <c r="I406" s="831">
        <v>6649</v>
      </c>
      <c r="J406" s="831">
        <v>2</v>
      </c>
      <c r="K406" s="831">
        <v>13298</v>
      </c>
      <c r="L406" s="831">
        <v>1</v>
      </c>
      <c r="M406" s="831">
        <v>6649</v>
      </c>
      <c r="N406" s="831">
        <v>1</v>
      </c>
      <c r="O406" s="831">
        <v>6649</v>
      </c>
      <c r="P406" s="827">
        <v>0.5</v>
      </c>
      <c r="Q406" s="832">
        <v>6649</v>
      </c>
    </row>
    <row r="407" spans="1:17" ht="14.45" customHeight="1" x14ac:dyDescent="0.2">
      <c r="A407" s="821" t="s">
        <v>594</v>
      </c>
      <c r="B407" s="822" t="s">
        <v>5727</v>
      </c>
      <c r="C407" s="822" t="s">
        <v>5510</v>
      </c>
      <c r="D407" s="822" t="s">
        <v>5860</v>
      </c>
      <c r="E407" s="822" t="s">
        <v>5861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223.85</v>
      </c>
      <c r="P407" s="827"/>
      <c r="Q407" s="832">
        <v>223.85</v>
      </c>
    </row>
    <row r="408" spans="1:17" ht="14.45" customHeight="1" x14ac:dyDescent="0.2">
      <c r="A408" s="821" t="s">
        <v>594</v>
      </c>
      <c r="B408" s="822" t="s">
        <v>5727</v>
      </c>
      <c r="C408" s="822" t="s">
        <v>5510</v>
      </c>
      <c r="D408" s="822" t="s">
        <v>5862</v>
      </c>
      <c r="E408" s="822" t="s">
        <v>5863</v>
      </c>
      <c r="F408" s="831">
        <v>1</v>
      </c>
      <c r="G408" s="831">
        <v>2663.05</v>
      </c>
      <c r="H408" s="831">
        <v>0.5</v>
      </c>
      <c r="I408" s="831">
        <v>2663.05</v>
      </c>
      <c r="J408" s="831">
        <v>2</v>
      </c>
      <c r="K408" s="831">
        <v>5326.1</v>
      </c>
      <c r="L408" s="831">
        <v>1</v>
      </c>
      <c r="M408" s="831">
        <v>2663.05</v>
      </c>
      <c r="N408" s="831">
        <v>4</v>
      </c>
      <c r="O408" s="831">
        <v>9596.35</v>
      </c>
      <c r="P408" s="827">
        <v>1.8017592609977282</v>
      </c>
      <c r="Q408" s="832">
        <v>2399.0875000000001</v>
      </c>
    </row>
    <row r="409" spans="1:17" ht="14.45" customHeight="1" x14ac:dyDescent="0.2">
      <c r="A409" s="821" t="s">
        <v>594</v>
      </c>
      <c r="B409" s="822" t="s">
        <v>5727</v>
      </c>
      <c r="C409" s="822" t="s">
        <v>5510</v>
      </c>
      <c r="D409" s="822" t="s">
        <v>5864</v>
      </c>
      <c r="E409" s="822" t="s">
        <v>5865</v>
      </c>
      <c r="F409" s="831">
        <v>146</v>
      </c>
      <c r="G409" s="831">
        <v>198669.5</v>
      </c>
      <c r="H409" s="831">
        <v>0.8902439024390244</v>
      </c>
      <c r="I409" s="831">
        <v>1360.75</v>
      </c>
      <c r="J409" s="831">
        <v>164</v>
      </c>
      <c r="K409" s="831">
        <v>223163</v>
      </c>
      <c r="L409" s="831">
        <v>1</v>
      </c>
      <c r="M409" s="831">
        <v>1360.75</v>
      </c>
      <c r="N409" s="831">
        <v>164</v>
      </c>
      <c r="O409" s="831">
        <v>223163</v>
      </c>
      <c r="P409" s="827">
        <v>1</v>
      </c>
      <c r="Q409" s="832">
        <v>1360.75</v>
      </c>
    </row>
    <row r="410" spans="1:17" ht="14.45" customHeight="1" x14ac:dyDescent="0.2">
      <c r="A410" s="821" t="s">
        <v>594</v>
      </c>
      <c r="B410" s="822" t="s">
        <v>5727</v>
      </c>
      <c r="C410" s="822" t="s">
        <v>5510</v>
      </c>
      <c r="D410" s="822" t="s">
        <v>5866</v>
      </c>
      <c r="E410" s="822" t="s">
        <v>5867</v>
      </c>
      <c r="F410" s="831">
        <v>8</v>
      </c>
      <c r="G410" s="831">
        <v>37420</v>
      </c>
      <c r="H410" s="831">
        <v>0.25806451612903225</v>
      </c>
      <c r="I410" s="831">
        <v>4677.5</v>
      </c>
      <c r="J410" s="831">
        <v>31</v>
      </c>
      <c r="K410" s="831">
        <v>145002.5</v>
      </c>
      <c r="L410" s="831">
        <v>1</v>
      </c>
      <c r="M410" s="831">
        <v>4677.5</v>
      </c>
      <c r="N410" s="831">
        <v>44</v>
      </c>
      <c r="O410" s="831">
        <v>205810</v>
      </c>
      <c r="P410" s="827">
        <v>1.4193548387096775</v>
      </c>
      <c r="Q410" s="832">
        <v>4677.5</v>
      </c>
    </row>
    <row r="411" spans="1:17" ht="14.45" customHeight="1" x14ac:dyDescent="0.2">
      <c r="A411" s="821" t="s">
        <v>594</v>
      </c>
      <c r="B411" s="822" t="s">
        <v>5727</v>
      </c>
      <c r="C411" s="822" t="s">
        <v>5510</v>
      </c>
      <c r="D411" s="822" t="s">
        <v>5868</v>
      </c>
      <c r="E411" s="822" t="s">
        <v>5869</v>
      </c>
      <c r="F411" s="831">
        <v>2</v>
      </c>
      <c r="G411" s="831">
        <v>37905.919999999998</v>
      </c>
      <c r="H411" s="831">
        <v>0.14285714285714288</v>
      </c>
      <c r="I411" s="831">
        <v>18952.96</v>
      </c>
      <c r="J411" s="831">
        <v>14</v>
      </c>
      <c r="K411" s="831">
        <v>265341.43999999994</v>
      </c>
      <c r="L411" s="831">
        <v>1</v>
      </c>
      <c r="M411" s="831">
        <v>18952.959999999995</v>
      </c>
      <c r="N411" s="831">
        <v>7</v>
      </c>
      <c r="O411" s="831">
        <v>132669.5</v>
      </c>
      <c r="P411" s="827">
        <v>0.49999540215052735</v>
      </c>
      <c r="Q411" s="832">
        <v>18952.785714285714</v>
      </c>
    </row>
    <row r="412" spans="1:17" ht="14.45" customHeight="1" x14ac:dyDescent="0.2">
      <c r="A412" s="821" t="s">
        <v>594</v>
      </c>
      <c r="B412" s="822" t="s">
        <v>5727</v>
      </c>
      <c r="C412" s="822" t="s">
        <v>5510</v>
      </c>
      <c r="D412" s="822" t="s">
        <v>5870</v>
      </c>
      <c r="E412" s="822" t="s">
        <v>5871</v>
      </c>
      <c r="F412" s="831">
        <v>5</v>
      </c>
      <c r="G412" s="831">
        <v>4335</v>
      </c>
      <c r="H412" s="831"/>
      <c r="I412" s="831">
        <v>867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594</v>
      </c>
      <c r="B413" s="822" t="s">
        <v>5727</v>
      </c>
      <c r="C413" s="822" t="s">
        <v>5510</v>
      </c>
      <c r="D413" s="822" t="s">
        <v>5872</v>
      </c>
      <c r="E413" s="822" t="s">
        <v>5873</v>
      </c>
      <c r="F413" s="831">
        <v>1</v>
      </c>
      <c r="G413" s="831">
        <v>1050</v>
      </c>
      <c r="H413" s="831"/>
      <c r="I413" s="831">
        <v>1050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594</v>
      </c>
      <c r="B414" s="822" t="s">
        <v>5727</v>
      </c>
      <c r="C414" s="822" t="s">
        <v>5510</v>
      </c>
      <c r="D414" s="822" t="s">
        <v>5874</v>
      </c>
      <c r="E414" s="822" t="s">
        <v>5875</v>
      </c>
      <c r="F414" s="831">
        <v>1</v>
      </c>
      <c r="G414" s="831">
        <v>44252</v>
      </c>
      <c r="H414" s="831">
        <v>0.25</v>
      </c>
      <c r="I414" s="831">
        <v>44252</v>
      </c>
      <c r="J414" s="831">
        <v>4</v>
      </c>
      <c r="K414" s="831">
        <v>177008</v>
      </c>
      <c r="L414" s="831">
        <v>1</v>
      </c>
      <c r="M414" s="831">
        <v>44252</v>
      </c>
      <c r="N414" s="831"/>
      <c r="O414" s="831"/>
      <c r="P414" s="827"/>
      <c r="Q414" s="832"/>
    </row>
    <row r="415" spans="1:17" ht="14.45" customHeight="1" x14ac:dyDescent="0.2">
      <c r="A415" s="821" t="s">
        <v>594</v>
      </c>
      <c r="B415" s="822" t="s">
        <v>5727</v>
      </c>
      <c r="C415" s="822" t="s">
        <v>5510</v>
      </c>
      <c r="D415" s="822" t="s">
        <v>5876</v>
      </c>
      <c r="E415" s="822" t="s">
        <v>5877</v>
      </c>
      <c r="F415" s="831"/>
      <c r="G415" s="831"/>
      <c r="H415" s="831"/>
      <c r="I415" s="831"/>
      <c r="J415" s="831">
        <v>1</v>
      </c>
      <c r="K415" s="831">
        <v>4798</v>
      </c>
      <c r="L415" s="831">
        <v>1</v>
      </c>
      <c r="M415" s="831">
        <v>4798</v>
      </c>
      <c r="N415" s="831">
        <v>3</v>
      </c>
      <c r="O415" s="831">
        <v>14394</v>
      </c>
      <c r="P415" s="827">
        <v>3</v>
      </c>
      <c r="Q415" s="832">
        <v>4798</v>
      </c>
    </row>
    <row r="416" spans="1:17" ht="14.45" customHeight="1" x14ac:dyDescent="0.2">
      <c r="A416" s="821" t="s">
        <v>594</v>
      </c>
      <c r="B416" s="822" t="s">
        <v>5727</v>
      </c>
      <c r="C416" s="822" t="s">
        <v>5510</v>
      </c>
      <c r="D416" s="822" t="s">
        <v>5878</v>
      </c>
      <c r="E416" s="822" t="s">
        <v>5879</v>
      </c>
      <c r="F416" s="831">
        <v>9</v>
      </c>
      <c r="G416" s="831">
        <v>380668.76</v>
      </c>
      <c r="H416" s="831">
        <v>1.2158833524977641</v>
      </c>
      <c r="I416" s="831">
        <v>42296.52888888889</v>
      </c>
      <c r="J416" s="831">
        <v>9</v>
      </c>
      <c r="K416" s="831">
        <v>313080</v>
      </c>
      <c r="L416" s="831">
        <v>1</v>
      </c>
      <c r="M416" s="831">
        <v>34786.666666666664</v>
      </c>
      <c r="N416" s="831">
        <v>4</v>
      </c>
      <c r="O416" s="831">
        <v>152856.44</v>
      </c>
      <c r="P416" s="827">
        <v>0.48823444487032069</v>
      </c>
      <c r="Q416" s="832">
        <v>38214.11</v>
      </c>
    </row>
    <row r="417" spans="1:17" ht="14.45" customHeight="1" x14ac:dyDescent="0.2">
      <c r="A417" s="821" t="s">
        <v>594</v>
      </c>
      <c r="B417" s="822" t="s">
        <v>5727</v>
      </c>
      <c r="C417" s="822" t="s">
        <v>5510</v>
      </c>
      <c r="D417" s="822" t="s">
        <v>5880</v>
      </c>
      <c r="E417" s="822" t="s">
        <v>5881</v>
      </c>
      <c r="F417" s="831">
        <v>1</v>
      </c>
      <c r="G417" s="831">
        <v>2176.36</v>
      </c>
      <c r="H417" s="831"/>
      <c r="I417" s="831">
        <v>2176.36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594</v>
      </c>
      <c r="B418" s="822" t="s">
        <v>5727</v>
      </c>
      <c r="C418" s="822" t="s">
        <v>5510</v>
      </c>
      <c r="D418" s="822" t="s">
        <v>5882</v>
      </c>
      <c r="E418" s="822" t="s">
        <v>5883</v>
      </c>
      <c r="F418" s="831">
        <v>23</v>
      </c>
      <c r="G418" s="831">
        <v>42274</v>
      </c>
      <c r="H418" s="831">
        <v>1.2105263157894737</v>
      </c>
      <c r="I418" s="831">
        <v>1838</v>
      </c>
      <c r="J418" s="831">
        <v>19</v>
      </c>
      <c r="K418" s="831">
        <v>34922</v>
      </c>
      <c r="L418" s="831">
        <v>1</v>
      </c>
      <c r="M418" s="831">
        <v>1838</v>
      </c>
      <c r="N418" s="831">
        <v>20</v>
      </c>
      <c r="O418" s="831">
        <v>36760</v>
      </c>
      <c r="P418" s="827">
        <v>1.0526315789473684</v>
      </c>
      <c r="Q418" s="832">
        <v>1838</v>
      </c>
    </row>
    <row r="419" spans="1:17" ht="14.45" customHeight="1" x14ac:dyDescent="0.2">
      <c r="A419" s="821" t="s">
        <v>594</v>
      </c>
      <c r="B419" s="822" t="s">
        <v>5727</v>
      </c>
      <c r="C419" s="822" t="s">
        <v>5510</v>
      </c>
      <c r="D419" s="822" t="s">
        <v>5884</v>
      </c>
      <c r="E419" s="822" t="s">
        <v>5885</v>
      </c>
      <c r="F419" s="831"/>
      <c r="G419" s="831"/>
      <c r="H419" s="831"/>
      <c r="I419" s="831"/>
      <c r="J419" s="831">
        <v>1</v>
      </c>
      <c r="K419" s="831">
        <v>7289.24</v>
      </c>
      <c r="L419" s="831">
        <v>1</v>
      </c>
      <c r="M419" s="831">
        <v>7289.24</v>
      </c>
      <c r="N419" s="831"/>
      <c r="O419" s="831"/>
      <c r="P419" s="827"/>
      <c r="Q419" s="832"/>
    </row>
    <row r="420" spans="1:17" ht="14.45" customHeight="1" x14ac:dyDescent="0.2">
      <c r="A420" s="821" t="s">
        <v>594</v>
      </c>
      <c r="B420" s="822" t="s">
        <v>5727</v>
      </c>
      <c r="C420" s="822" t="s">
        <v>5510</v>
      </c>
      <c r="D420" s="822" t="s">
        <v>5886</v>
      </c>
      <c r="E420" s="822" t="s">
        <v>5887</v>
      </c>
      <c r="F420" s="831">
        <v>3</v>
      </c>
      <c r="G420" s="831">
        <v>207686.97000000003</v>
      </c>
      <c r="H420" s="831">
        <v>3.1090910315734015</v>
      </c>
      <c r="I420" s="831">
        <v>69228.990000000005</v>
      </c>
      <c r="J420" s="831">
        <v>1</v>
      </c>
      <c r="K420" s="831">
        <v>66799.899999999994</v>
      </c>
      <c r="L420" s="831">
        <v>1</v>
      </c>
      <c r="M420" s="831">
        <v>66799.899999999994</v>
      </c>
      <c r="N420" s="831">
        <v>3</v>
      </c>
      <c r="O420" s="831">
        <v>200399.69999999998</v>
      </c>
      <c r="P420" s="827">
        <v>3</v>
      </c>
      <c r="Q420" s="832">
        <v>66799.899999999994</v>
      </c>
    </row>
    <row r="421" spans="1:17" ht="14.45" customHeight="1" x14ac:dyDescent="0.2">
      <c r="A421" s="821" t="s">
        <v>594</v>
      </c>
      <c r="B421" s="822" t="s">
        <v>5727</v>
      </c>
      <c r="C421" s="822" t="s">
        <v>5510</v>
      </c>
      <c r="D421" s="822" t="s">
        <v>5888</v>
      </c>
      <c r="E421" s="822" t="s">
        <v>5889</v>
      </c>
      <c r="F421" s="831">
        <v>13</v>
      </c>
      <c r="G421" s="831">
        <v>270862.53000000003</v>
      </c>
      <c r="H421" s="831">
        <v>0.88721643961396524</v>
      </c>
      <c r="I421" s="831">
        <v>20835.579230769232</v>
      </c>
      <c r="J421" s="831">
        <v>16</v>
      </c>
      <c r="K421" s="831">
        <v>305294.76</v>
      </c>
      <c r="L421" s="831">
        <v>1</v>
      </c>
      <c r="M421" s="831">
        <v>19080.922500000001</v>
      </c>
      <c r="N421" s="831">
        <v>31</v>
      </c>
      <c r="O421" s="831">
        <v>502950.69</v>
      </c>
      <c r="P421" s="827">
        <v>1.647426539518726</v>
      </c>
      <c r="Q421" s="832">
        <v>16224.215806451613</v>
      </c>
    </row>
    <row r="422" spans="1:17" ht="14.45" customHeight="1" x14ac:dyDescent="0.2">
      <c r="A422" s="821" t="s">
        <v>594</v>
      </c>
      <c r="B422" s="822" t="s">
        <v>5727</v>
      </c>
      <c r="C422" s="822" t="s">
        <v>5510</v>
      </c>
      <c r="D422" s="822" t="s">
        <v>5890</v>
      </c>
      <c r="E422" s="822" t="s">
        <v>5891</v>
      </c>
      <c r="F422" s="831">
        <v>2</v>
      </c>
      <c r="G422" s="831">
        <v>47672.72</v>
      </c>
      <c r="H422" s="831"/>
      <c r="I422" s="831">
        <v>23836.36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594</v>
      </c>
      <c r="B423" s="822" t="s">
        <v>5727</v>
      </c>
      <c r="C423" s="822" t="s">
        <v>5510</v>
      </c>
      <c r="D423" s="822" t="s">
        <v>5892</v>
      </c>
      <c r="E423" s="822" t="s">
        <v>5893</v>
      </c>
      <c r="F423" s="831">
        <v>8</v>
      </c>
      <c r="G423" s="831">
        <v>39599.040000000001</v>
      </c>
      <c r="H423" s="831">
        <v>1.1428571428571428</v>
      </c>
      <c r="I423" s="831">
        <v>4949.88</v>
      </c>
      <c r="J423" s="831">
        <v>7</v>
      </c>
      <c r="K423" s="831">
        <v>34649.160000000003</v>
      </c>
      <c r="L423" s="831">
        <v>1</v>
      </c>
      <c r="M423" s="831">
        <v>4949.88</v>
      </c>
      <c r="N423" s="831">
        <v>4</v>
      </c>
      <c r="O423" s="831">
        <v>19799.52</v>
      </c>
      <c r="P423" s="827">
        <v>0.5714285714285714</v>
      </c>
      <c r="Q423" s="832">
        <v>4949.88</v>
      </c>
    </row>
    <row r="424" spans="1:17" ht="14.45" customHeight="1" x14ac:dyDescent="0.2">
      <c r="A424" s="821" t="s">
        <v>594</v>
      </c>
      <c r="B424" s="822" t="s">
        <v>5727</v>
      </c>
      <c r="C424" s="822" t="s">
        <v>5510</v>
      </c>
      <c r="D424" s="822" t="s">
        <v>5894</v>
      </c>
      <c r="E424" s="822" t="s">
        <v>5895</v>
      </c>
      <c r="F424" s="831">
        <v>1</v>
      </c>
      <c r="G424" s="831">
        <v>16439.91</v>
      </c>
      <c r="H424" s="831">
        <v>0.5</v>
      </c>
      <c r="I424" s="831">
        <v>16439.91</v>
      </c>
      <c r="J424" s="831">
        <v>2</v>
      </c>
      <c r="K424" s="831">
        <v>32879.82</v>
      </c>
      <c r="L424" s="831">
        <v>1</v>
      </c>
      <c r="M424" s="831">
        <v>16439.91</v>
      </c>
      <c r="N424" s="831">
        <v>1</v>
      </c>
      <c r="O424" s="831">
        <v>16439.91</v>
      </c>
      <c r="P424" s="827">
        <v>0.5</v>
      </c>
      <c r="Q424" s="832">
        <v>16439.91</v>
      </c>
    </row>
    <row r="425" spans="1:17" ht="14.45" customHeight="1" x14ac:dyDescent="0.2">
      <c r="A425" s="821" t="s">
        <v>594</v>
      </c>
      <c r="B425" s="822" t="s">
        <v>5727</v>
      </c>
      <c r="C425" s="822" t="s">
        <v>5510</v>
      </c>
      <c r="D425" s="822" t="s">
        <v>5896</v>
      </c>
      <c r="E425" s="822" t="s">
        <v>5897</v>
      </c>
      <c r="F425" s="831">
        <v>65</v>
      </c>
      <c r="G425" s="831">
        <v>1285831.1000000001</v>
      </c>
      <c r="H425" s="831">
        <v>1.8410072015888348</v>
      </c>
      <c r="I425" s="831">
        <v>19782.016923076924</v>
      </c>
      <c r="J425" s="831">
        <v>49</v>
      </c>
      <c r="K425" s="831">
        <v>698438.93</v>
      </c>
      <c r="L425" s="831">
        <v>1</v>
      </c>
      <c r="M425" s="831">
        <v>14253.855714285715</v>
      </c>
      <c r="N425" s="831">
        <v>47</v>
      </c>
      <c r="O425" s="831">
        <v>1213552.6900000002</v>
      </c>
      <c r="P425" s="827">
        <v>1.7375215468015222</v>
      </c>
      <c r="Q425" s="832">
        <v>25820.270000000004</v>
      </c>
    </row>
    <row r="426" spans="1:17" ht="14.45" customHeight="1" x14ac:dyDescent="0.2">
      <c r="A426" s="821" t="s">
        <v>594</v>
      </c>
      <c r="B426" s="822" t="s">
        <v>5727</v>
      </c>
      <c r="C426" s="822" t="s">
        <v>5510</v>
      </c>
      <c r="D426" s="822" t="s">
        <v>5898</v>
      </c>
      <c r="E426" s="822" t="s">
        <v>5899</v>
      </c>
      <c r="F426" s="831">
        <v>44</v>
      </c>
      <c r="G426" s="831">
        <v>638399.96</v>
      </c>
      <c r="H426" s="831">
        <v>0.86274509803921584</v>
      </c>
      <c r="I426" s="831">
        <v>14509.089999999998</v>
      </c>
      <c r="J426" s="831">
        <v>51</v>
      </c>
      <c r="K426" s="831">
        <v>739963.58999999985</v>
      </c>
      <c r="L426" s="831">
        <v>1</v>
      </c>
      <c r="M426" s="831">
        <v>14509.089999999997</v>
      </c>
      <c r="N426" s="831">
        <v>49</v>
      </c>
      <c r="O426" s="831">
        <v>710945.41</v>
      </c>
      <c r="P426" s="827">
        <v>0.96078431372549045</v>
      </c>
      <c r="Q426" s="832">
        <v>14509.09</v>
      </c>
    </row>
    <row r="427" spans="1:17" ht="14.45" customHeight="1" x14ac:dyDescent="0.2">
      <c r="A427" s="821" t="s">
        <v>594</v>
      </c>
      <c r="B427" s="822" t="s">
        <v>5727</v>
      </c>
      <c r="C427" s="822" t="s">
        <v>5510</v>
      </c>
      <c r="D427" s="822" t="s">
        <v>5900</v>
      </c>
      <c r="E427" s="822" t="s">
        <v>5901</v>
      </c>
      <c r="F427" s="831">
        <v>5</v>
      </c>
      <c r="G427" s="831">
        <v>44954.55</v>
      </c>
      <c r="H427" s="831">
        <v>0.5</v>
      </c>
      <c r="I427" s="831">
        <v>8990.91</v>
      </c>
      <c r="J427" s="831">
        <v>10</v>
      </c>
      <c r="K427" s="831">
        <v>89909.1</v>
      </c>
      <c r="L427" s="831">
        <v>1</v>
      </c>
      <c r="M427" s="831">
        <v>8990.91</v>
      </c>
      <c r="N427" s="831">
        <v>2</v>
      </c>
      <c r="O427" s="831">
        <v>17981.82</v>
      </c>
      <c r="P427" s="827">
        <v>0.19999999999999998</v>
      </c>
      <c r="Q427" s="832">
        <v>8990.91</v>
      </c>
    </row>
    <row r="428" spans="1:17" ht="14.45" customHeight="1" x14ac:dyDescent="0.2">
      <c r="A428" s="821" t="s">
        <v>594</v>
      </c>
      <c r="B428" s="822" t="s">
        <v>5727</v>
      </c>
      <c r="C428" s="822" t="s">
        <v>5510</v>
      </c>
      <c r="D428" s="822" t="s">
        <v>5902</v>
      </c>
      <c r="E428" s="822" t="s">
        <v>5903</v>
      </c>
      <c r="F428" s="831">
        <v>273</v>
      </c>
      <c r="G428" s="831">
        <v>356265</v>
      </c>
      <c r="H428" s="831">
        <v>0.96808510638297873</v>
      </c>
      <c r="I428" s="831">
        <v>1305</v>
      </c>
      <c r="J428" s="831">
        <v>282</v>
      </c>
      <c r="K428" s="831">
        <v>368010</v>
      </c>
      <c r="L428" s="831">
        <v>1</v>
      </c>
      <c r="M428" s="831">
        <v>1305</v>
      </c>
      <c r="N428" s="831">
        <v>260</v>
      </c>
      <c r="O428" s="831">
        <v>339275.20000000007</v>
      </c>
      <c r="P428" s="827">
        <v>0.92191842612972497</v>
      </c>
      <c r="Q428" s="832">
        <v>1304.9046153846157</v>
      </c>
    </row>
    <row r="429" spans="1:17" ht="14.45" customHeight="1" x14ac:dyDescent="0.2">
      <c r="A429" s="821" t="s">
        <v>594</v>
      </c>
      <c r="B429" s="822" t="s">
        <v>5727</v>
      </c>
      <c r="C429" s="822" t="s">
        <v>5510</v>
      </c>
      <c r="D429" s="822" t="s">
        <v>5904</v>
      </c>
      <c r="E429" s="822" t="s">
        <v>5905</v>
      </c>
      <c r="F429" s="831">
        <v>292</v>
      </c>
      <c r="G429" s="831">
        <v>314776</v>
      </c>
      <c r="H429" s="831">
        <v>0.95140569726307922</v>
      </c>
      <c r="I429" s="831">
        <v>1078</v>
      </c>
      <c r="J429" s="831">
        <v>307</v>
      </c>
      <c r="K429" s="831">
        <v>330853.60000000009</v>
      </c>
      <c r="L429" s="831">
        <v>1</v>
      </c>
      <c r="M429" s="831">
        <v>1077.6990228013033</v>
      </c>
      <c r="N429" s="831">
        <v>303</v>
      </c>
      <c r="O429" s="831">
        <v>326322.69999999995</v>
      </c>
      <c r="P429" s="827">
        <v>0.98630542330505055</v>
      </c>
      <c r="Q429" s="832">
        <v>1076.9726072607259</v>
      </c>
    </row>
    <row r="430" spans="1:17" ht="14.45" customHeight="1" x14ac:dyDescent="0.2">
      <c r="A430" s="821" t="s">
        <v>594</v>
      </c>
      <c r="B430" s="822" t="s">
        <v>5727</v>
      </c>
      <c r="C430" s="822" t="s">
        <v>5510</v>
      </c>
      <c r="D430" s="822" t="s">
        <v>5906</v>
      </c>
      <c r="E430" s="822" t="s">
        <v>5907</v>
      </c>
      <c r="F430" s="831">
        <v>1</v>
      </c>
      <c r="G430" s="831">
        <v>7482.85</v>
      </c>
      <c r="H430" s="831"/>
      <c r="I430" s="831">
        <v>7482.85</v>
      </c>
      <c r="J430" s="831"/>
      <c r="K430" s="831"/>
      <c r="L430" s="831"/>
      <c r="M430" s="831"/>
      <c r="N430" s="831">
        <v>4</v>
      </c>
      <c r="O430" s="831">
        <v>21973.599999999999</v>
      </c>
      <c r="P430" s="827"/>
      <c r="Q430" s="832">
        <v>5493.4</v>
      </c>
    </row>
    <row r="431" spans="1:17" ht="14.45" customHeight="1" x14ac:dyDescent="0.2">
      <c r="A431" s="821" t="s">
        <v>594</v>
      </c>
      <c r="B431" s="822" t="s">
        <v>5727</v>
      </c>
      <c r="C431" s="822" t="s">
        <v>5510</v>
      </c>
      <c r="D431" s="822" t="s">
        <v>5908</v>
      </c>
      <c r="E431" s="822" t="s">
        <v>5909</v>
      </c>
      <c r="F431" s="831">
        <v>11</v>
      </c>
      <c r="G431" s="831">
        <v>62392</v>
      </c>
      <c r="H431" s="831">
        <v>1.0752095204088525</v>
      </c>
      <c r="I431" s="831">
        <v>5672</v>
      </c>
      <c r="J431" s="831">
        <v>12</v>
      </c>
      <c r="K431" s="831">
        <v>58027.76</v>
      </c>
      <c r="L431" s="831">
        <v>1</v>
      </c>
      <c r="M431" s="831">
        <v>4835.6466666666665</v>
      </c>
      <c r="N431" s="831">
        <v>9</v>
      </c>
      <c r="O431" s="831">
        <v>33484.58</v>
      </c>
      <c r="P431" s="827">
        <v>0.57704415955397903</v>
      </c>
      <c r="Q431" s="832">
        <v>3720.508888888889</v>
      </c>
    </row>
    <row r="432" spans="1:17" ht="14.45" customHeight="1" x14ac:dyDescent="0.2">
      <c r="A432" s="821" t="s">
        <v>594</v>
      </c>
      <c r="B432" s="822" t="s">
        <v>5727</v>
      </c>
      <c r="C432" s="822" t="s">
        <v>5510</v>
      </c>
      <c r="D432" s="822" t="s">
        <v>5910</v>
      </c>
      <c r="E432" s="822" t="s">
        <v>5911</v>
      </c>
      <c r="F432" s="831">
        <v>552</v>
      </c>
      <c r="G432" s="831">
        <v>117024</v>
      </c>
      <c r="H432" s="831">
        <v>0.92929322447532703</v>
      </c>
      <c r="I432" s="831">
        <v>212</v>
      </c>
      <c r="J432" s="831">
        <v>604</v>
      </c>
      <c r="K432" s="831">
        <v>125927.95999999999</v>
      </c>
      <c r="L432" s="831">
        <v>1</v>
      </c>
      <c r="M432" s="831">
        <v>208.48999999999998</v>
      </c>
      <c r="N432" s="831">
        <v>632</v>
      </c>
      <c r="O432" s="831">
        <v>128031.58000000003</v>
      </c>
      <c r="P432" s="827">
        <v>1.0167049478130197</v>
      </c>
      <c r="Q432" s="832">
        <v>202.58161392405069</v>
      </c>
    </row>
    <row r="433" spans="1:17" ht="14.45" customHeight="1" x14ac:dyDescent="0.2">
      <c r="A433" s="821" t="s">
        <v>594</v>
      </c>
      <c r="B433" s="822" t="s">
        <v>5727</v>
      </c>
      <c r="C433" s="822" t="s">
        <v>5510</v>
      </c>
      <c r="D433" s="822" t="s">
        <v>5912</v>
      </c>
      <c r="E433" s="822" t="s">
        <v>5913</v>
      </c>
      <c r="F433" s="831">
        <v>28</v>
      </c>
      <c r="G433" s="831">
        <v>38640</v>
      </c>
      <c r="H433" s="831">
        <v>4.666666666666667</v>
      </c>
      <c r="I433" s="831">
        <v>1380</v>
      </c>
      <c r="J433" s="831">
        <v>6</v>
      </c>
      <c r="K433" s="831">
        <v>8280</v>
      </c>
      <c r="L433" s="831">
        <v>1</v>
      </c>
      <c r="M433" s="831">
        <v>1380</v>
      </c>
      <c r="N433" s="831">
        <v>12</v>
      </c>
      <c r="O433" s="831">
        <v>16560</v>
      </c>
      <c r="P433" s="827">
        <v>2</v>
      </c>
      <c r="Q433" s="832">
        <v>1380</v>
      </c>
    </row>
    <row r="434" spans="1:17" ht="14.45" customHeight="1" x14ac:dyDescent="0.2">
      <c r="A434" s="821" t="s">
        <v>594</v>
      </c>
      <c r="B434" s="822" t="s">
        <v>5727</v>
      </c>
      <c r="C434" s="822" t="s">
        <v>5510</v>
      </c>
      <c r="D434" s="822" t="s">
        <v>5914</v>
      </c>
      <c r="E434" s="822" t="s">
        <v>5915</v>
      </c>
      <c r="F434" s="831">
        <v>21</v>
      </c>
      <c r="G434" s="831">
        <v>27552</v>
      </c>
      <c r="H434" s="831">
        <v>4.2762688188731959</v>
      </c>
      <c r="I434" s="831">
        <v>1312</v>
      </c>
      <c r="J434" s="831">
        <v>5</v>
      </c>
      <c r="K434" s="831">
        <v>6443</v>
      </c>
      <c r="L434" s="831">
        <v>1</v>
      </c>
      <c r="M434" s="831">
        <v>1288.5999999999999</v>
      </c>
      <c r="N434" s="831">
        <v>14</v>
      </c>
      <c r="O434" s="831">
        <v>17622.449999999997</v>
      </c>
      <c r="P434" s="827">
        <v>2.7351311500853637</v>
      </c>
      <c r="Q434" s="832">
        <v>1258.7464285714284</v>
      </c>
    </row>
    <row r="435" spans="1:17" ht="14.45" customHeight="1" x14ac:dyDescent="0.2">
      <c r="A435" s="821" t="s">
        <v>594</v>
      </c>
      <c r="B435" s="822" t="s">
        <v>5727</v>
      </c>
      <c r="C435" s="822" t="s">
        <v>5510</v>
      </c>
      <c r="D435" s="822" t="s">
        <v>5916</v>
      </c>
      <c r="E435" s="822" t="s">
        <v>5917</v>
      </c>
      <c r="F435" s="831">
        <v>13</v>
      </c>
      <c r="G435" s="831">
        <v>20280</v>
      </c>
      <c r="H435" s="831">
        <v>6.5</v>
      </c>
      <c r="I435" s="831">
        <v>1560</v>
      </c>
      <c r="J435" s="831">
        <v>2</v>
      </c>
      <c r="K435" s="831">
        <v>3120</v>
      </c>
      <c r="L435" s="831">
        <v>1</v>
      </c>
      <c r="M435" s="831">
        <v>1560</v>
      </c>
      <c r="N435" s="831">
        <v>9</v>
      </c>
      <c r="O435" s="831">
        <v>13761.14</v>
      </c>
      <c r="P435" s="827">
        <v>4.410621794871795</v>
      </c>
      <c r="Q435" s="832">
        <v>1529.0155555555555</v>
      </c>
    </row>
    <row r="436" spans="1:17" ht="14.45" customHeight="1" x14ac:dyDescent="0.2">
      <c r="A436" s="821" t="s">
        <v>594</v>
      </c>
      <c r="B436" s="822" t="s">
        <v>5727</v>
      </c>
      <c r="C436" s="822" t="s">
        <v>5510</v>
      </c>
      <c r="D436" s="822" t="s">
        <v>5918</v>
      </c>
      <c r="E436" s="822" t="s">
        <v>5919</v>
      </c>
      <c r="F436" s="831">
        <v>17</v>
      </c>
      <c r="G436" s="831">
        <v>98749.94</v>
      </c>
      <c r="H436" s="831">
        <v>0.77272727272727282</v>
      </c>
      <c r="I436" s="831">
        <v>5808.82</v>
      </c>
      <c r="J436" s="831">
        <v>22</v>
      </c>
      <c r="K436" s="831">
        <v>127794.04</v>
      </c>
      <c r="L436" s="831">
        <v>1</v>
      </c>
      <c r="M436" s="831">
        <v>5808.82</v>
      </c>
      <c r="N436" s="831">
        <v>14</v>
      </c>
      <c r="O436" s="831">
        <v>81323.48000000001</v>
      </c>
      <c r="P436" s="827">
        <v>0.63636363636363646</v>
      </c>
      <c r="Q436" s="832">
        <v>5808.8200000000006</v>
      </c>
    </row>
    <row r="437" spans="1:17" ht="14.45" customHeight="1" x14ac:dyDescent="0.2">
      <c r="A437" s="821" t="s">
        <v>594</v>
      </c>
      <c r="B437" s="822" t="s">
        <v>5727</v>
      </c>
      <c r="C437" s="822" t="s">
        <v>5510</v>
      </c>
      <c r="D437" s="822" t="s">
        <v>5920</v>
      </c>
      <c r="E437" s="822" t="s">
        <v>5921</v>
      </c>
      <c r="F437" s="831">
        <v>18</v>
      </c>
      <c r="G437" s="831">
        <v>148042.44</v>
      </c>
      <c r="H437" s="831">
        <v>0.75000000000000011</v>
      </c>
      <c r="I437" s="831">
        <v>8224.58</v>
      </c>
      <c r="J437" s="831">
        <v>24</v>
      </c>
      <c r="K437" s="831">
        <v>197389.91999999998</v>
      </c>
      <c r="L437" s="831">
        <v>1</v>
      </c>
      <c r="M437" s="831">
        <v>8224.58</v>
      </c>
      <c r="N437" s="831">
        <v>17</v>
      </c>
      <c r="O437" s="831">
        <v>58384.340000000004</v>
      </c>
      <c r="P437" s="827">
        <v>0.29578177041664544</v>
      </c>
      <c r="Q437" s="832">
        <v>3434.3729411764707</v>
      </c>
    </row>
    <row r="438" spans="1:17" ht="14.45" customHeight="1" x14ac:dyDescent="0.2">
      <c r="A438" s="821" t="s">
        <v>594</v>
      </c>
      <c r="B438" s="822" t="s">
        <v>5727</v>
      </c>
      <c r="C438" s="822" t="s">
        <v>5510</v>
      </c>
      <c r="D438" s="822" t="s">
        <v>5922</v>
      </c>
      <c r="E438" s="822" t="s">
        <v>5923</v>
      </c>
      <c r="F438" s="831">
        <v>10</v>
      </c>
      <c r="G438" s="831">
        <v>91593.8</v>
      </c>
      <c r="H438" s="831">
        <v>1.7079588063170412</v>
      </c>
      <c r="I438" s="831">
        <v>9159.380000000001</v>
      </c>
      <c r="J438" s="831">
        <v>6</v>
      </c>
      <c r="K438" s="831">
        <v>53627.639999999992</v>
      </c>
      <c r="L438" s="831">
        <v>1</v>
      </c>
      <c r="M438" s="831">
        <v>8937.9399999999987</v>
      </c>
      <c r="N438" s="831">
        <v>9</v>
      </c>
      <c r="O438" s="831">
        <v>82434.239999999991</v>
      </c>
      <c r="P438" s="827">
        <v>1.5371595692072222</v>
      </c>
      <c r="Q438" s="832">
        <v>9159.3599999999988</v>
      </c>
    </row>
    <row r="439" spans="1:17" ht="14.45" customHeight="1" x14ac:dyDescent="0.2">
      <c r="A439" s="821" t="s">
        <v>594</v>
      </c>
      <c r="B439" s="822" t="s">
        <v>5727</v>
      </c>
      <c r="C439" s="822" t="s">
        <v>5510</v>
      </c>
      <c r="D439" s="822" t="s">
        <v>5924</v>
      </c>
      <c r="E439" s="822" t="s">
        <v>5923</v>
      </c>
      <c r="F439" s="831"/>
      <c r="G439" s="831"/>
      <c r="H439" s="831"/>
      <c r="I439" s="831"/>
      <c r="J439" s="831">
        <v>2</v>
      </c>
      <c r="K439" s="831">
        <v>27532.04</v>
      </c>
      <c r="L439" s="831">
        <v>1</v>
      </c>
      <c r="M439" s="831">
        <v>13766.02</v>
      </c>
      <c r="N439" s="831">
        <v>1</v>
      </c>
      <c r="O439" s="831">
        <v>13766.02</v>
      </c>
      <c r="P439" s="827">
        <v>0.5</v>
      </c>
      <c r="Q439" s="832">
        <v>13766.02</v>
      </c>
    </row>
    <row r="440" spans="1:17" ht="14.45" customHeight="1" x14ac:dyDescent="0.2">
      <c r="A440" s="821" t="s">
        <v>594</v>
      </c>
      <c r="B440" s="822" t="s">
        <v>5727</v>
      </c>
      <c r="C440" s="822" t="s">
        <v>5510</v>
      </c>
      <c r="D440" s="822" t="s">
        <v>5925</v>
      </c>
      <c r="E440" s="822" t="s">
        <v>5926</v>
      </c>
      <c r="F440" s="831">
        <v>301</v>
      </c>
      <c r="G440" s="831">
        <v>374335.63999999996</v>
      </c>
      <c r="H440" s="831">
        <v>1.0525453257153135</v>
      </c>
      <c r="I440" s="831">
        <v>1243.6399999999999</v>
      </c>
      <c r="J440" s="831">
        <v>290</v>
      </c>
      <c r="K440" s="831">
        <v>355648.00000000012</v>
      </c>
      <c r="L440" s="831">
        <v>1</v>
      </c>
      <c r="M440" s="831">
        <v>1226.3724137931038</v>
      </c>
      <c r="N440" s="831">
        <v>263</v>
      </c>
      <c r="O440" s="831">
        <v>313556.80000000005</v>
      </c>
      <c r="P440" s="827">
        <v>0.88164927118949055</v>
      </c>
      <c r="Q440" s="832">
        <v>1192.2311787072244</v>
      </c>
    </row>
    <row r="441" spans="1:17" ht="14.45" customHeight="1" x14ac:dyDescent="0.2">
      <c r="A441" s="821" t="s">
        <v>594</v>
      </c>
      <c r="B441" s="822" t="s">
        <v>5727</v>
      </c>
      <c r="C441" s="822" t="s">
        <v>5510</v>
      </c>
      <c r="D441" s="822" t="s">
        <v>5927</v>
      </c>
      <c r="E441" s="822" t="s">
        <v>5928</v>
      </c>
      <c r="F441" s="831">
        <v>15</v>
      </c>
      <c r="G441" s="831">
        <v>242058.30000000002</v>
      </c>
      <c r="H441" s="831">
        <v>1.8801707778117474</v>
      </c>
      <c r="I441" s="831">
        <v>16137.220000000001</v>
      </c>
      <c r="J441" s="831">
        <v>8</v>
      </c>
      <c r="K441" s="831">
        <v>128742.72</v>
      </c>
      <c r="L441" s="831">
        <v>1</v>
      </c>
      <c r="M441" s="831">
        <v>16092.84</v>
      </c>
      <c r="N441" s="831">
        <v>9</v>
      </c>
      <c r="O441" s="831">
        <v>143814.82</v>
      </c>
      <c r="P441" s="827">
        <v>1.1170714740219874</v>
      </c>
      <c r="Q441" s="832">
        <v>15979.424444444445</v>
      </c>
    </row>
    <row r="442" spans="1:17" ht="14.45" customHeight="1" x14ac:dyDescent="0.2">
      <c r="A442" s="821" t="s">
        <v>594</v>
      </c>
      <c r="B442" s="822" t="s">
        <v>5727</v>
      </c>
      <c r="C442" s="822" t="s">
        <v>5510</v>
      </c>
      <c r="D442" s="822" t="s">
        <v>5929</v>
      </c>
      <c r="E442" s="822" t="s">
        <v>5930</v>
      </c>
      <c r="F442" s="831">
        <v>72</v>
      </c>
      <c r="G442" s="831">
        <v>95041.52</v>
      </c>
      <c r="H442" s="831">
        <v>0.88073480872588161</v>
      </c>
      <c r="I442" s="831">
        <v>1320.0211111111112</v>
      </c>
      <c r="J442" s="831">
        <v>83</v>
      </c>
      <c r="K442" s="831">
        <v>107911.61999999998</v>
      </c>
      <c r="L442" s="831">
        <v>1</v>
      </c>
      <c r="M442" s="831">
        <v>1300.1399999999999</v>
      </c>
      <c r="N442" s="831">
        <v>91</v>
      </c>
      <c r="O442" s="831">
        <v>118312.73999999999</v>
      </c>
      <c r="P442" s="827">
        <v>1.0963855421686748</v>
      </c>
      <c r="Q442" s="832">
        <v>1300.1399999999999</v>
      </c>
    </row>
    <row r="443" spans="1:17" ht="14.45" customHeight="1" x14ac:dyDescent="0.2">
      <c r="A443" s="821" t="s">
        <v>594</v>
      </c>
      <c r="B443" s="822" t="s">
        <v>5727</v>
      </c>
      <c r="C443" s="822" t="s">
        <v>5510</v>
      </c>
      <c r="D443" s="822" t="s">
        <v>5931</v>
      </c>
      <c r="E443" s="822" t="s">
        <v>5932</v>
      </c>
      <c r="F443" s="831">
        <v>1</v>
      </c>
      <c r="G443" s="831">
        <v>8449.4699999999993</v>
      </c>
      <c r="H443" s="831">
        <v>0.25</v>
      </c>
      <c r="I443" s="831">
        <v>8449.4699999999993</v>
      </c>
      <c r="J443" s="831">
        <v>4</v>
      </c>
      <c r="K443" s="831">
        <v>33797.879999999997</v>
      </c>
      <c r="L443" s="831">
        <v>1</v>
      </c>
      <c r="M443" s="831">
        <v>8449.4699999999993</v>
      </c>
      <c r="N443" s="831">
        <v>5</v>
      </c>
      <c r="O443" s="831">
        <v>39795.289999999994</v>
      </c>
      <c r="P443" s="827">
        <v>1.1774492956362943</v>
      </c>
      <c r="Q443" s="832">
        <v>7959.0579999999991</v>
      </c>
    </row>
    <row r="444" spans="1:17" ht="14.45" customHeight="1" x14ac:dyDescent="0.2">
      <c r="A444" s="821" t="s">
        <v>594</v>
      </c>
      <c r="B444" s="822" t="s">
        <v>5727</v>
      </c>
      <c r="C444" s="822" t="s">
        <v>5510</v>
      </c>
      <c r="D444" s="822" t="s">
        <v>5933</v>
      </c>
      <c r="E444" s="822" t="s">
        <v>5923</v>
      </c>
      <c r="F444" s="831"/>
      <c r="G444" s="831"/>
      <c r="H444" s="831"/>
      <c r="I444" s="831"/>
      <c r="J444" s="831">
        <v>2</v>
      </c>
      <c r="K444" s="831">
        <v>16051.2</v>
      </c>
      <c r="L444" s="831">
        <v>1</v>
      </c>
      <c r="M444" s="831">
        <v>8025.6</v>
      </c>
      <c r="N444" s="831">
        <v>4</v>
      </c>
      <c r="O444" s="831">
        <v>32102.22</v>
      </c>
      <c r="P444" s="827">
        <v>1.9999887858851675</v>
      </c>
      <c r="Q444" s="832">
        <v>8025.5550000000003</v>
      </c>
    </row>
    <row r="445" spans="1:17" ht="14.45" customHeight="1" x14ac:dyDescent="0.2">
      <c r="A445" s="821" t="s">
        <v>594</v>
      </c>
      <c r="B445" s="822" t="s">
        <v>5727</v>
      </c>
      <c r="C445" s="822" t="s">
        <v>5510</v>
      </c>
      <c r="D445" s="822" t="s">
        <v>5934</v>
      </c>
      <c r="E445" s="822" t="s">
        <v>5935</v>
      </c>
      <c r="F445" s="831">
        <v>101</v>
      </c>
      <c r="G445" s="831">
        <v>113360.37999999999</v>
      </c>
      <c r="H445" s="831">
        <v>0.77976081728785018</v>
      </c>
      <c r="I445" s="831">
        <v>1122.3799999999999</v>
      </c>
      <c r="J445" s="831">
        <v>132</v>
      </c>
      <c r="K445" s="831">
        <v>145378.4</v>
      </c>
      <c r="L445" s="831">
        <v>1</v>
      </c>
      <c r="M445" s="831">
        <v>1101.3515151515151</v>
      </c>
      <c r="N445" s="831">
        <v>147</v>
      </c>
      <c r="O445" s="831">
        <v>157800.32000000001</v>
      </c>
      <c r="P445" s="827">
        <v>1.0854454306829626</v>
      </c>
      <c r="Q445" s="832">
        <v>1073.4715646258503</v>
      </c>
    </row>
    <row r="446" spans="1:17" ht="14.45" customHeight="1" x14ac:dyDescent="0.2">
      <c r="A446" s="821" t="s">
        <v>594</v>
      </c>
      <c r="B446" s="822" t="s">
        <v>5727</v>
      </c>
      <c r="C446" s="822" t="s">
        <v>5510</v>
      </c>
      <c r="D446" s="822" t="s">
        <v>5936</v>
      </c>
      <c r="E446" s="822" t="s">
        <v>5937</v>
      </c>
      <c r="F446" s="831">
        <v>231</v>
      </c>
      <c r="G446" s="831">
        <v>392577.60000000003</v>
      </c>
      <c r="H446" s="831">
        <v>1.3309877770988354</v>
      </c>
      <c r="I446" s="831">
        <v>1699.47012987013</v>
      </c>
      <c r="J446" s="831">
        <v>184</v>
      </c>
      <c r="K446" s="831">
        <v>294952.06999999995</v>
      </c>
      <c r="L446" s="831">
        <v>1</v>
      </c>
      <c r="M446" s="831">
        <v>1603.0003804347823</v>
      </c>
      <c r="N446" s="831">
        <v>76</v>
      </c>
      <c r="O446" s="831">
        <v>106046.46999999999</v>
      </c>
      <c r="P446" s="827">
        <v>0.35953797510219204</v>
      </c>
      <c r="Q446" s="832">
        <v>1395.348289473684</v>
      </c>
    </row>
    <row r="447" spans="1:17" ht="14.45" customHeight="1" x14ac:dyDescent="0.2">
      <c r="A447" s="821" t="s">
        <v>594</v>
      </c>
      <c r="B447" s="822" t="s">
        <v>5727</v>
      </c>
      <c r="C447" s="822" t="s">
        <v>5510</v>
      </c>
      <c r="D447" s="822" t="s">
        <v>5938</v>
      </c>
      <c r="E447" s="822" t="s">
        <v>5939</v>
      </c>
      <c r="F447" s="831">
        <v>73</v>
      </c>
      <c r="G447" s="831">
        <v>4529938.4000000004</v>
      </c>
      <c r="H447" s="831">
        <v>0.89912064606567355</v>
      </c>
      <c r="I447" s="831">
        <v>62053.950684931515</v>
      </c>
      <c r="J447" s="831">
        <v>90</v>
      </c>
      <c r="K447" s="831">
        <v>5038187.5</v>
      </c>
      <c r="L447" s="831">
        <v>1</v>
      </c>
      <c r="M447" s="831">
        <v>55979.861111111109</v>
      </c>
      <c r="N447" s="831">
        <v>84</v>
      </c>
      <c r="O447" s="831">
        <v>4675831.3000000007</v>
      </c>
      <c r="P447" s="827">
        <v>0.92807806378782065</v>
      </c>
      <c r="Q447" s="832">
        <v>55664.65833333334</v>
      </c>
    </row>
    <row r="448" spans="1:17" ht="14.45" customHeight="1" x14ac:dyDescent="0.2">
      <c r="A448" s="821" t="s">
        <v>594</v>
      </c>
      <c r="B448" s="822" t="s">
        <v>5727</v>
      </c>
      <c r="C448" s="822" t="s">
        <v>5510</v>
      </c>
      <c r="D448" s="822" t="s">
        <v>5940</v>
      </c>
      <c r="E448" s="822" t="s">
        <v>5941</v>
      </c>
      <c r="F448" s="831">
        <v>9</v>
      </c>
      <c r="G448" s="831">
        <v>600701.57999999996</v>
      </c>
      <c r="H448" s="831">
        <v>0.72512860104410515</v>
      </c>
      <c r="I448" s="831">
        <v>66744.62</v>
      </c>
      <c r="J448" s="831">
        <v>13</v>
      </c>
      <c r="K448" s="831">
        <v>828406.96</v>
      </c>
      <c r="L448" s="831">
        <v>1</v>
      </c>
      <c r="M448" s="831">
        <v>63723.612307692303</v>
      </c>
      <c r="N448" s="831">
        <v>16</v>
      </c>
      <c r="O448" s="831">
        <v>942156.3</v>
      </c>
      <c r="P448" s="827">
        <v>1.1373109419553888</v>
      </c>
      <c r="Q448" s="832">
        <v>58884.768750000003</v>
      </c>
    </row>
    <row r="449" spans="1:17" ht="14.45" customHeight="1" x14ac:dyDescent="0.2">
      <c r="A449" s="821" t="s">
        <v>594</v>
      </c>
      <c r="B449" s="822" t="s">
        <v>5727</v>
      </c>
      <c r="C449" s="822" t="s">
        <v>5510</v>
      </c>
      <c r="D449" s="822" t="s">
        <v>5942</v>
      </c>
      <c r="E449" s="822" t="s">
        <v>5943</v>
      </c>
      <c r="F449" s="831"/>
      <c r="G449" s="831"/>
      <c r="H449" s="831"/>
      <c r="I449" s="831"/>
      <c r="J449" s="831"/>
      <c r="K449" s="831"/>
      <c r="L449" s="831"/>
      <c r="M449" s="831"/>
      <c r="N449" s="831">
        <v>1</v>
      </c>
      <c r="O449" s="831">
        <v>563</v>
      </c>
      <c r="P449" s="827"/>
      <c r="Q449" s="832">
        <v>563</v>
      </c>
    </row>
    <row r="450" spans="1:17" ht="14.45" customHeight="1" x14ac:dyDescent="0.2">
      <c r="A450" s="821" t="s">
        <v>594</v>
      </c>
      <c r="B450" s="822" t="s">
        <v>5727</v>
      </c>
      <c r="C450" s="822" t="s">
        <v>5510</v>
      </c>
      <c r="D450" s="822" t="s">
        <v>5944</v>
      </c>
      <c r="E450" s="822" t="s">
        <v>5945</v>
      </c>
      <c r="F450" s="831">
        <v>9</v>
      </c>
      <c r="G450" s="831">
        <v>724267.35000000009</v>
      </c>
      <c r="H450" s="831">
        <v>0.58452616925737189</v>
      </c>
      <c r="I450" s="831">
        <v>80474.150000000009</v>
      </c>
      <c r="J450" s="831">
        <v>20</v>
      </c>
      <c r="K450" s="831">
        <v>1239067.45</v>
      </c>
      <c r="L450" s="831">
        <v>1</v>
      </c>
      <c r="M450" s="831">
        <v>61953.372499999998</v>
      </c>
      <c r="N450" s="831">
        <v>10</v>
      </c>
      <c r="O450" s="831">
        <v>580981.5</v>
      </c>
      <c r="P450" s="827">
        <v>0.46888609655592195</v>
      </c>
      <c r="Q450" s="832">
        <v>58098.15</v>
      </c>
    </row>
    <row r="451" spans="1:17" ht="14.45" customHeight="1" x14ac:dyDescent="0.2">
      <c r="A451" s="821" t="s">
        <v>594</v>
      </c>
      <c r="B451" s="822" t="s">
        <v>5727</v>
      </c>
      <c r="C451" s="822" t="s">
        <v>5510</v>
      </c>
      <c r="D451" s="822" t="s">
        <v>5946</v>
      </c>
      <c r="E451" s="822" t="s">
        <v>5947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352.28</v>
      </c>
      <c r="P451" s="827"/>
      <c r="Q451" s="832">
        <v>352.28</v>
      </c>
    </row>
    <row r="452" spans="1:17" ht="14.45" customHeight="1" x14ac:dyDescent="0.2">
      <c r="A452" s="821" t="s">
        <v>594</v>
      </c>
      <c r="B452" s="822" t="s">
        <v>5727</v>
      </c>
      <c r="C452" s="822" t="s">
        <v>5510</v>
      </c>
      <c r="D452" s="822" t="s">
        <v>5948</v>
      </c>
      <c r="E452" s="822" t="s">
        <v>5949</v>
      </c>
      <c r="F452" s="831">
        <v>1</v>
      </c>
      <c r="G452" s="831">
        <v>12270</v>
      </c>
      <c r="H452" s="831"/>
      <c r="I452" s="831">
        <v>12270</v>
      </c>
      <c r="J452" s="831"/>
      <c r="K452" s="831"/>
      <c r="L452" s="831"/>
      <c r="M452" s="831"/>
      <c r="N452" s="831">
        <v>4</v>
      </c>
      <c r="O452" s="831">
        <v>49080</v>
      </c>
      <c r="P452" s="827"/>
      <c r="Q452" s="832">
        <v>12270</v>
      </c>
    </row>
    <row r="453" spans="1:17" ht="14.45" customHeight="1" x14ac:dyDescent="0.2">
      <c r="A453" s="821" t="s">
        <v>594</v>
      </c>
      <c r="B453" s="822" t="s">
        <v>5727</v>
      </c>
      <c r="C453" s="822" t="s">
        <v>5510</v>
      </c>
      <c r="D453" s="822" t="s">
        <v>5950</v>
      </c>
      <c r="E453" s="822" t="s">
        <v>5951</v>
      </c>
      <c r="F453" s="831">
        <v>4</v>
      </c>
      <c r="G453" s="831">
        <v>230028</v>
      </c>
      <c r="H453" s="831">
        <v>4</v>
      </c>
      <c r="I453" s="831">
        <v>57507</v>
      </c>
      <c r="J453" s="831">
        <v>1</v>
      </c>
      <c r="K453" s="831">
        <v>57507</v>
      </c>
      <c r="L453" s="831">
        <v>1</v>
      </c>
      <c r="M453" s="831">
        <v>57507</v>
      </c>
      <c r="N453" s="831">
        <v>1</v>
      </c>
      <c r="O453" s="831">
        <v>44040</v>
      </c>
      <c r="P453" s="827">
        <v>0.76581981324012727</v>
      </c>
      <c r="Q453" s="832">
        <v>44040</v>
      </c>
    </row>
    <row r="454" spans="1:17" ht="14.45" customHeight="1" x14ac:dyDescent="0.2">
      <c r="A454" s="821" t="s">
        <v>594</v>
      </c>
      <c r="B454" s="822" t="s">
        <v>5727</v>
      </c>
      <c r="C454" s="822" t="s">
        <v>5510</v>
      </c>
      <c r="D454" s="822" t="s">
        <v>5952</v>
      </c>
      <c r="E454" s="822" t="s">
        <v>5953</v>
      </c>
      <c r="F454" s="831">
        <v>11</v>
      </c>
      <c r="G454" s="831">
        <v>474673.21</v>
      </c>
      <c r="H454" s="831">
        <v>0.8567041314943783</v>
      </c>
      <c r="I454" s="831">
        <v>43152.11</v>
      </c>
      <c r="J454" s="831">
        <v>13</v>
      </c>
      <c r="K454" s="831">
        <v>554069.01</v>
      </c>
      <c r="L454" s="831">
        <v>1</v>
      </c>
      <c r="M454" s="831">
        <v>42620.693076923075</v>
      </c>
      <c r="N454" s="831">
        <v>15</v>
      </c>
      <c r="O454" s="831">
        <v>602376.92000000004</v>
      </c>
      <c r="P454" s="827">
        <v>1.0871875328309737</v>
      </c>
      <c r="Q454" s="832">
        <v>40158.461333333333</v>
      </c>
    </row>
    <row r="455" spans="1:17" ht="14.45" customHeight="1" x14ac:dyDescent="0.2">
      <c r="A455" s="821" t="s">
        <v>594</v>
      </c>
      <c r="B455" s="822" t="s">
        <v>5727</v>
      </c>
      <c r="C455" s="822" t="s">
        <v>5510</v>
      </c>
      <c r="D455" s="822" t="s">
        <v>5954</v>
      </c>
      <c r="E455" s="822" t="s">
        <v>5955</v>
      </c>
      <c r="F455" s="831">
        <v>6</v>
      </c>
      <c r="G455" s="831">
        <v>82142.16</v>
      </c>
      <c r="H455" s="831">
        <v>0.68780075838631816</v>
      </c>
      <c r="I455" s="831">
        <v>13690.36</v>
      </c>
      <c r="J455" s="831">
        <v>9</v>
      </c>
      <c r="K455" s="831">
        <v>119427.26000000001</v>
      </c>
      <c r="L455" s="831">
        <v>1</v>
      </c>
      <c r="M455" s="831">
        <v>13269.695555555556</v>
      </c>
      <c r="N455" s="831">
        <v>8</v>
      </c>
      <c r="O455" s="831">
        <v>80111.759999999995</v>
      </c>
      <c r="P455" s="827">
        <v>0.67079961476131988</v>
      </c>
      <c r="Q455" s="832">
        <v>10013.969999999999</v>
      </c>
    </row>
    <row r="456" spans="1:17" ht="14.45" customHeight="1" x14ac:dyDescent="0.2">
      <c r="A456" s="821" t="s">
        <v>594</v>
      </c>
      <c r="B456" s="822" t="s">
        <v>5727</v>
      </c>
      <c r="C456" s="822" t="s">
        <v>5510</v>
      </c>
      <c r="D456" s="822" t="s">
        <v>5956</v>
      </c>
      <c r="E456" s="822" t="s">
        <v>5949</v>
      </c>
      <c r="F456" s="831"/>
      <c r="G456" s="831"/>
      <c r="H456" s="831"/>
      <c r="I456" s="831"/>
      <c r="J456" s="831">
        <v>2</v>
      </c>
      <c r="K456" s="831">
        <v>37900</v>
      </c>
      <c r="L456" s="831">
        <v>1</v>
      </c>
      <c r="M456" s="831">
        <v>18950</v>
      </c>
      <c r="N456" s="831">
        <v>3</v>
      </c>
      <c r="O456" s="831">
        <v>56850</v>
      </c>
      <c r="P456" s="827">
        <v>1.5</v>
      </c>
      <c r="Q456" s="832">
        <v>18950</v>
      </c>
    </row>
    <row r="457" spans="1:17" ht="14.45" customHeight="1" x14ac:dyDescent="0.2">
      <c r="A457" s="821" t="s">
        <v>594</v>
      </c>
      <c r="B457" s="822" t="s">
        <v>5727</v>
      </c>
      <c r="C457" s="822" t="s">
        <v>5510</v>
      </c>
      <c r="D457" s="822" t="s">
        <v>5957</v>
      </c>
      <c r="E457" s="822" t="s">
        <v>5958</v>
      </c>
      <c r="F457" s="831">
        <v>3</v>
      </c>
      <c r="G457" s="831">
        <v>7461.8099999999995</v>
      </c>
      <c r="H457" s="831"/>
      <c r="I457" s="831">
        <v>2487.27</v>
      </c>
      <c r="J457" s="831"/>
      <c r="K457" s="831"/>
      <c r="L457" s="831"/>
      <c r="M457" s="831"/>
      <c r="N457" s="831">
        <v>2</v>
      </c>
      <c r="O457" s="831">
        <v>4974.54</v>
      </c>
      <c r="P457" s="827"/>
      <c r="Q457" s="832">
        <v>2487.27</v>
      </c>
    </row>
    <row r="458" spans="1:17" ht="14.45" customHeight="1" x14ac:dyDescent="0.2">
      <c r="A458" s="821" t="s">
        <v>594</v>
      </c>
      <c r="B458" s="822" t="s">
        <v>5727</v>
      </c>
      <c r="C458" s="822" t="s">
        <v>5510</v>
      </c>
      <c r="D458" s="822" t="s">
        <v>5959</v>
      </c>
      <c r="E458" s="822" t="s">
        <v>5960</v>
      </c>
      <c r="F458" s="831">
        <v>1</v>
      </c>
      <c r="G458" s="831">
        <v>8683.69</v>
      </c>
      <c r="H458" s="831">
        <v>0.62117758988225535</v>
      </c>
      <c r="I458" s="831">
        <v>8683.69</v>
      </c>
      <c r="J458" s="831">
        <v>2</v>
      </c>
      <c r="K458" s="831">
        <v>13979.4</v>
      </c>
      <c r="L458" s="831">
        <v>1</v>
      </c>
      <c r="M458" s="831">
        <v>6989.7</v>
      </c>
      <c r="N458" s="831">
        <v>3</v>
      </c>
      <c r="O458" s="831">
        <v>20969.099999999999</v>
      </c>
      <c r="P458" s="827">
        <v>1.5</v>
      </c>
      <c r="Q458" s="832">
        <v>6989.7</v>
      </c>
    </row>
    <row r="459" spans="1:17" ht="14.45" customHeight="1" x14ac:dyDescent="0.2">
      <c r="A459" s="821" t="s">
        <v>594</v>
      </c>
      <c r="B459" s="822" t="s">
        <v>5727</v>
      </c>
      <c r="C459" s="822" t="s">
        <v>5510</v>
      </c>
      <c r="D459" s="822" t="s">
        <v>5961</v>
      </c>
      <c r="E459" s="822" t="s">
        <v>5962</v>
      </c>
      <c r="F459" s="831">
        <v>1</v>
      </c>
      <c r="G459" s="831">
        <v>1053.71</v>
      </c>
      <c r="H459" s="831">
        <v>1</v>
      </c>
      <c r="I459" s="831">
        <v>1053.71</v>
      </c>
      <c r="J459" s="831">
        <v>1</v>
      </c>
      <c r="K459" s="831">
        <v>1053.71</v>
      </c>
      <c r="L459" s="831">
        <v>1</v>
      </c>
      <c r="M459" s="831">
        <v>1053.71</v>
      </c>
      <c r="N459" s="831">
        <v>1</v>
      </c>
      <c r="O459" s="831">
        <v>1053.71</v>
      </c>
      <c r="P459" s="827">
        <v>1</v>
      </c>
      <c r="Q459" s="832">
        <v>1053.71</v>
      </c>
    </row>
    <row r="460" spans="1:17" ht="14.45" customHeight="1" x14ac:dyDescent="0.2">
      <c r="A460" s="821" t="s">
        <v>594</v>
      </c>
      <c r="B460" s="822" t="s">
        <v>5727</v>
      </c>
      <c r="C460" s="822" t="s">
        <v>5510</v>
      </c>
      <c r="D460" s="822" t="s">
        <v>5963</v>
      </c>
      <c r="E460" s="822" t="s">
        <v>5964</v>
      </c>
      <c r="F460" s="831"/>
      <c r="G460" s="831"/>
      <c r="H460" s="831"/>
      <c r="I460" s="831"/>
      <c r="J460" s="831">
        <v>1</v>
      </c>
      <c r="K460" s="831">
        <v>784.08</v>
      </c>
      <c r="L460" s="831">
        <v>1</v>
      </c>
      <c r="M460" s="831">
        <v>784.08</v>
      </c>
      <c r="N460" s="831">
        <v>8</v>
      </c>
      <c r="O460" s="831">
        <v>9503.14</v>
      </c>
      <c r="P460" s="827">
        <v>12.120115294357717</v>
      </c>
      <c r="Q460" s="832">
        <v>1187.8924999999999</v>
      </c>
    </row>
    <row r="461" spans="1:17" ht="14.45" customHeight="1" x14ac:dyDescent="0.2">
      <c r="A461" s="821" t="s">
        <v>594</v>
      </c>
      <c r="B461" s="822" t="s">
        <v>5727</v>
      </c>
      <c r="C461" s="822" t="s">
        <v>5510</v>
      </c>
      <c r="D461" s="822" t="s">
        <v>5965</v>
      </c>
      <c r="E461" s="822" t="s">
        <v>5966</v>
      </c>
      <c r="F461" s="831">
        <v>2</v>
      </c>
      <c r="G461" s="831">
        <v>2719.42</v>
      </c>
      <c r="H461" s="831"/>
      <c r="I461" s="831">
        <v>1359.71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594</v>
      </c>
      <c r="B462" s="822" t="s">
        <v>5727</v>
      </c>
      <c r="C462" s="822" t="s">
        <v>5510</v>
      </c>
      <c r="D462" s="822" t="s">
        <v>5967</v>
      </c>
      <c r="E462" s="822" t="s">
        <v>5968</v>
      </c>
      <c r="F462" s="831">
        <v>4</v>
      </c>
      <c r="G462" s="831">
        <v>28361.119999999999</v>
      </c>
      <c r="H462" s="831">
        <v>2</v>
      </c>
      <c r="I462" s="831">
        <v>7090.28</v>
      </c>
      <c r="J462" s="831">
        <v>2</v>
      </c>
      <c r="K462" s="831">
        <v>14180.56</v>
      </c>
      <c r="L462" s="831">
        <v>1</v>
      </c>
      <c r="M462" s="831">
        <v>7090.28</v>
      </c>
      <c r="N462" s="831">
        <v>4</v>
      </c>
      <c r="O462" s="831">
        <v>28361.119999999999</v>
      </c>
      <c r="P462" s="827">
        <v>2</v>
      </c>
      <c r="Q462" s="832">
        <v>7090.28</v>
      </c>
    </row>
    <row r="463" spans="1:17" ht="14.45" customHeight="1" x14ac:dyDescent="0.2">
      <c r="A463" s="821" t="s">
        <v>594</v>
      </c>
      <c r="B463" s="822" t="s">
        <v>5727</v>
      </c>
      <c r="C463" s="822" t="s">
        <v>5510</v>
      </c>
      <c r="D463" s="822" t="s">
        <v>5969</v>
      </c>
      <c r="E463" s="822" t="s">
        <v>5970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1311.49</v>
      </c>
      <c r="P463" s="827"/>
      <c r="Q463" s="832">
        <v>1311.49</v>
      </c>
    </row>
    <row r="464" spans="1:17" ht="14.45" customHeight="1" x14ac:dyDescent="0.2">
      <c r="A464" s="821" t="s">
        <v>594</v>
      </c>
      <c r="B464" s="822" t="s">
        <v>5727</v>
      </c>
      <c r="C464" s="822" t="s">
        <v>5510</v>
      </c>
      <c r="D464" s="822" t="s">
        <v>5971</v>
      </c>
      <c r="E464" s="822" t="s">
        <v>5972</v>
      </c>
      <c r="F464" s="831">
        <v>15</v>
      </c>
      <c r="G464" s="831">
        <v>76708.05</v>
      </c>
      <c r="H464" s="831">
        <v>0.7142857142857143</v>
      </c>
      <c r="I464" s="831">
        <v>5113.87</v>
      </c>
      <c r="J464" s="831">
        <v>21</v>
      </c>
      <c r="K464" s="831">
        <v>107391.27</v>
      </c>
      <c r="L464" s="831">
        <v>1</v>
      </c>
      <c r="M464" s="831">
        <v>5113.87</v>
      </c>
      <c r="N464" s="831">
        <v>15</v>
      </c>
      <c r="O464" s="831">
        <v>76708.05</v>
      </c>
      <c r="P464" s="827">
        <v>0.7142857142857143</v>
      </c>
      <c r="Q464" s="832">
        <v>5113.87</v>
      </c>
    </row>
    <row r="465" spans="1:17" ht="14.45" customHeight="1" x14ac:dyDescent="0.2">
      <c r="A465" s="821" t="s">
        <v>594</v>
      </c>
      <c r="B465" s="822" t="s">
        <v>5727</v>
      </c>
      <c r="C465" s="822" t="s">
        <v>5510</v>
      </c>
      <c r="D465" s="822" t="s">
        <v>5973</v>
      </c>
      <c r="E465" s="822" t="s">
        <v>5974</v>
      </c>
      <c r="F465" s="831">
        <v>7</v>
      </c>
      <c r="G465" s="831">
        <v>311640</v>
      </c>
      <c r="H465" s="831">
        <v>0.71517186017660361</v>
      </c>
      <c r="I465" s="831">
        <v>44520</v>
      </c>
      <c r="J465" s="831">
        <v>10</v>
      </c>
      <c r="K465" s="831">
        <v>435755.4</v>
      </c>
      <c r="L465" s="831">
        <v>1</v>
      </c>
      <c r="M465" s="831">
        <v>43575.54</v>
      </c>
      <c r="N465" s="831">
        <v>5</v>
      </c>
      <c r="O465" s="831">
        <v>210006.8</v>
      </c>
      <c r="P465" s="827">
        <v>0.48193734374835051</v>
      </c>
      <c r="Q465" s="832">
        <v>42001.36</v>
      </c>
    </row>
    <row r="466" spans="1:17" ht="14.45" customHeight="1" x14ac:dyDescent="0.2">
      <c r="A466" s="821" t="s">
        <v>594</v>
      </c>
      <c r="B466" s="822" t="s">
        <v>5727</v>
      </c>
      <c r="C466" s="822" t="s">
        <v>5510</v>
      </c>
      <c r="D466" s="822" t="s">
        <v>5975</v>
      </c>
      <c r="E466" s="822" t="s">
        <v>5976</v>
      </c>
      <c r="F466" s="831">
        <v>3</v>
      </c>
      <c r="G466" s="831">
        <v>138354</v>
      </c>
      <c r="H466" s="831">
        <v>1.5</v>
      </c>
      <c r="I466" s="831">
        <v>46118</v>
      </c>
      <c r="J466" s="831">
        <v>2</v>
      </c>
      <c r="K466" s="831">
        <v>92236</v>
      </c>
      <c r="L466" s="831">
        <v>1</v>
      </c>
      <c r="M466" s="831">
        <v>46118</v>
      </c>
      <c r="N466" s="831">
        <v>6</v>
      </c>
      <c r="O466" s="831">
        <v>175867</v>
      </c>
      <c r="P466" s="827">
        <v>1.906706708877228</v>
      </c>
      <c r="Q466" s="832">
        <v>29311.166666666668</v>
      </c>
    </row>
    <row r="467" spans="1:17" ht="14.45" customHeight="1" x14ac:dyDescent="0.2">
      <c r="A467" s="821" t="s">
        <v>594</v>
      </c>
      <c r="B467" s="822" t="s">
        <v>5727</v>
      </c>
      <c r="C467" s="822" t="s">
        <v>5510</v>
      </c>
      <c r="D467" s="822" t="s">
        <v>5977</v>
      </c>
      <c r="E467" s="822" t="s">
        <v>5978</v>
      </c>
      <c r="F467" s="831">
        <v>1</v>
      </c>
      <c r="G467" s="831">
        <v>89610.3</v>
      </c>
      <c r="H467" s="831"/>
      <c r="I467" s="831">
        <v>89610.3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594</v>
      </c>
      <c r="B468" s="822" t="s">
        <v>5727</v>
      </c>
      <c r="C468" s="822" t="s">
        <v>5510</v>
      </c>
      <c r="D468" s="822" t="s">
        <v>5979</v>
      </c>
      <c r="E468" s="822" t="s">
        <v>5980</v>
      </c>
      <c r="F468" s="831"/>
      <c r="G468" s="831"/>
      <c r="H468" s="831"/>
      <c r="I468" s="831"/>
      <c r="J468" s="831">
        <v>17</v>
      </c>
      <c r="K468" s="831">
        <v>609022.07000000007</v>
      </c>
      <c r="L468" s="831">
        <v>1</v>
      </c>
      <c r="M468" s="831">
        <v>35824.827647058824</v>
      </c>
      <c r="N468" s="831">
        <v>17</v>
      </c>
      <c r="O468" s="831">
        <v>514250</v>
      </c>
      <c r="P468" s="827">
        <v>0.84438647683161949</v>
      </c>
      <c r="Q468" s="832">
        <v>30250</v>
      </c>
    </row>
    <row r="469" spans="1:17" ht="14.45" customHeight="1" x14ac:dyDescent="0.2">
      <c r="A469" s="821" t="s">
        <v>594</v>
      </c>
      <c r="B469" s="822" t="s">
        <v>5727</v>
      </c>
      <c r="C469" s="822" t="s">
        <v>5510</v>
      </c>
      <c r="D469" s="822" t="s">
        <v>5981</v>
      </c>
      <c r="E469" s="822" t="s">
        <v>5982</v>
      </c>
      <c r="F469" s="831">
        <v>1</v>
      </c>
      <c r="G469" s="831">
        <v>445500</v>
      </c>
      <c r="H469" s="831"/>
      <c r="I469" s="831">
        <v>445500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594</v>
      </c>
      <c r="B470" s="822" t="s">
        <v>5727</v>
      </c>
      <c r="C470" s="822" t="s">
        <v>5510</v>
      </c>
      <c r="D470" s="822" t="s">
        <v>5983</v>
      </c>
      <c r="E470" s="822" t="s">
        <v>5984</v>
      </c>
      <c r="F470" s="831">
        <v>190</v>
      </c>
      <c r="G470" s="831">
        <v>4174311.2</v>
      </c>
      <c r="H470" s="831">
        <v>0.73352108011238371</v>
      </c>
      <c r="I470" s="831">
        <v>21970.058947368423</v>
      </c>
      <c r="J470" s="831">
        <v>319</v>
      </c>
      <c r="K470" s="831">
        <v>5690785.6000000006</v>
      </c>
      <c r="L470" s="831">
        <v>1</v>
      </c>
      <c r="M470" s="831">
        <v>17839.453291536051</v>
      </c>
      <c r="N470" s="831">
        <v>306</v>
      </c>
      <c r="O470" s="831">
        <v>5455856</v>
      </c>
      <c r="P470" s="827">
        <v>0.95871754507848606</v>
      </c>
      <c r="Q470" s="832">
        <v>17829.594771241831</v>
      </c>
    </row>
    <row r="471" spans="1:17" ht="14.45" customHeight="1" x14ac:dyDescent="0.2">
      <c r="A471" s="821" t="s">
        <v>594</v>
      </c>
      <c r="B471" s="822" t="s">
        <v>5727</v>
      </c>
      <c r="C471" s="822" t="s">
        <v>5510</v>
      </c>
      <c r="D471" s="822" t="s">
        <v>5985</v>
      </c>
      <c r="E471" s="822" t="s">
        <v>5986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5902.87</v>
      </c>
      <c r="P471" s="827"/>
      <c r="Q471" s="832">
        <v>5902.87</v>
      </c>
    </row>
    <row r="472" spans="1:17" ht="14.45" customHeight="1" x14ac:dyDescent="0.2">
      <c r="A472" s="821" t="s">
        <v>594</v>
      </c>
      <c r="B472" s="822" t="s">
        <v>5727</v>
      </c>
      <c r="C472" s="822" t="s">
        <v>5510</v>
      </c>
      <c r="D472" s="822" t="s">
        <v>5987</v>
      </c>
      <c r="E472" s="822" t="s">
        <v>5988</v>
      </c>
      <c r="F472" s="831">
        <v>1</v>
      </c>
      <c r="G472" s="831">
        <v>56543.42</v>
      </c>
      <c r="H472" s="831"/>
      <c r="I472" s="831">
        <v>56543.42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594</v>
      </c>
      <c r="B473" s="822" t="s">
        <v>5727</v>
      </c>
      <c r="C473" s="822" t="s">
        <v>5510</v>
      </c>
      <c r="D473" s="822" t="s">
        <v>5989</v>
      </c>
      <c r="E473" s="822" t="s">
        <v>5990</v>
      </c>
      <c r="F473" s="831">
        <v>1</v>
      </c>
      <c r="G473" s="831">
        <v>117217.2</v>
      </c>
      <c r="H473" s="831">
        <v>0.6059928656361474</v>
      </c>
      <c r="I473" s="831">
        <v>117217.2</v>
      </c>
      <c r="J473" s="831">
        <v>2</v>
      </c>
      <c r="K473" s="831">
        <v>193430</v>
      </c>
      <c r="L473" s="831">
        <v>1</v>
      </c>
      <c r="M473" s="831">
        <v>96715</v>
      </c>
      <c r="N473" s="831"/>
      <c r="O473" s="831"/>
      <c r="P473" s="827"/>
      <c r="Q473" s="832"/>
    </row>
    <row r="474" spans="1:17" ht="14.45" customHeight="1" x14ac:dyDescent="0.2">
      <c r="A474" s="821" t="s">
        <v>594</v>
      </c>
      <c r="B474" s="822" t="s">
        <v>5727</v>
      </c>
      <c r="C474" s="822" t="s">
        <v>5510</v>
      </c>
      <c r="D474" s="822" t="s">
        <v>5991</v>
      </c>
      <c r="E474" s="822" t="s">
        <v>5831</v>
      </c>
      <c r="F474" s="831">
        <v>1</v>
      </c>
      <c r="G474" s="831">
        <v>64237.96</v>
      </c>
      <c r="H474" s="831">
        <v>0.5</v>
      </c>
      <c r="I474" s="831">
        <v>64237.96</v>
      </c>
      <c r="J474" s="831">
        <v>2</v>
      </c>
      <c r="K474" s="831">
        <v>128475.92</v>
      </c>
      <c r="L474" s="831">
        <v>1</v>
      </c>
      <c r="M474" s="831">
        <v>64237.96</v>
      </c>
      <c r="N474" s="831">
        <v>2</v>
      </c>
      <c r="O474" s="831">
        <v>128475.92</v>
      </c>
      <c r="P474" s="827">
        <v>1</v>
      </c>
      <c r="Q474" s="832">
        <v>64237.96</v>
      </c>
    </row>
    <row r="475" spans="1:17" ht="14.45" customHeight="1" x14ac:dyDescent="0.2">
      <c r="A475" s="821" t="s">
        <v>594</v>
      </c>
      <c r="B475" s="822" t="s">
        <v>5727</v>
      </c>
      <c r="C475" s="822" t="s">
        <v>5510</v>
      </c>
      <c r="D475" s="822" t="s">
        <v>5992</v>
      </c>
      <c r="E475" s="822" t="s">
        <v>5993</v>
      </c>
      <c r="F475" s="831">
        <v>13</v>
      </c>
      <c r="G475" s="831">
        <v>692325.01</v>
      </c>
      <c r="H475" s="831">
        <v>1.8571428571428572</v>
      </c>
      <c r="I475" s="831">
        <v>53255.770000000004</v>
      </c>
      <c r="J475" s="831">
        <v>7</v>
      </c>
      <c r="K475" s="831">
        <v>372790.39</v>
      </c>
      <c r="L475" s="831">
        <v>1</v>
      </c>
      <c r="M475" s="831">
        <v>53255.770000000004</v>
      </c>
      <c r="N475" s="831"/>
      <c r="O475" s="831"/>
      <c r="P475" s="827"/>
      <c r="Q475" s="832"/>
    </row>
    <row r="476" spans="1:17" ht="14.45" customHeight="1" x14ac:dyDescent="0.2">
      <c r="A476" s="821" t="s">
        <v>594</v>
      </c>
      <c r="B476" s="822" t="s">
        <v>5727</v>
      </c>
      <c r="C476" s="822" t="s">
        <v>5510</v>
      </c>
      <c r="D476" s="822" t="s">
        <v>5994</v>
      </c>
      <c r="E476" s="822" t="s">
        <v>5995</v>
      </c>
      <c r="F476" s="831">
        <v>1</v>
      </c>
      <c r="G476" s="831">
        <v>18014</v>
      </c>
      <c r="H476" s="831"/>
      <c r="I476" s="831">
        <v>18014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594</v>
      </c>
      <c r="B477" s="822" t="s">
        <v>5727</v>
      </c>
      <c r="C477" s="822" t="s">
        <v>5510</v>
      </c>
      <c r="D477" s="822" t="s">
        <v>5996</v>
      </c>
      <c r="E477" s="822" t="s">
        <v>5997</v>
      </c>
      <c r="F477" s="831"/>
      <c r="G477" s="831"/>
      <c r="H477" s="831"/>
      <c r="I477" s="831"/>
      <c r="J477" s="831">
        <v>1</v>
      </c>
      <c r="K477" s="831">
        <v>306.87</v>
      </c>
      <c r="L477" s="831">
        <v>1</v>
      </c>
      <c r="M477" s="831">
        <v>306.87</v>
      </c>
      <c r="N477" s="831"/>
      <c r="O477" s="831"/>
      <c r="P477" s="827"/>
      <c r="Q477" s="832"/>
    </row>
    <row r="478" spans="1:17" ht="14.45" customHeight="1" x14ac:dyDescent="0.2">
      <c r="A478" s="821" t="s">
        <v>594</v>
      </c>
      <c r="B478" s="822" t="s">
        <v>5727</v>
      </c>
      <c r="C478" s="822" t="s">
        <v>5510</v>
      </c>
      <c r="D478" s="822" t="s">
        <v>5998</v>
      </c>
      <c r="E478" s="822" t="s">
        <v>5999</v>
      </c>
      <c r="F478" s="831">
        <v>11</v>
      </c>
      <c r="G478" s="831">
        <v>8415</v>
      </c>
      <c r="H478" s="831"/>
      <c r="I478" s="831">
        <v>765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594</v>
      </c>
      <c r="B479" s="822" t="s">
        <v>5727</v>
      </c>
      <c r="C479" s="822" t="s">
        <v>5510</v>
      </c>
      <c r="D479" s="822" t="s">
        <v>6000</v>
      </c>
      <c r="E479" s="822" t="s">
        <v>6001</v>
      </c>
      <c r="F479" s="831">
        <v>1</v>
      </c>
      <c r="G479" s="831">
        <v>4450.7700000000004</v>
      </c>
      <c r="H479" s="831"/>
      <c r="I479" s="831">
        <v>4450.7700000000004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594</v>
      </c>
      <c r="B480" s="822" t="s">
        <v>5727</v>
      </c>
      <c r="C480" s="822" t="s">
        <v>5510</v>
      </c>
      <c r="D480" s="822" t="s">
        <v>6002</v>
      </c>
      <c r="E480" s="822" t="s">
        <v>5939</v>
      </c>
      <c r="F480" s="831"/>
      <c r="G480" s="831"/>
      <c r="H480" s="831"/>
      <c r="I480" s="831"/>
      <c r="J480" s="831">
        <v>1</v>
      </c>
      <c r="K480" s="831">
        <v>55460</v>
      </c>
      <c r="L480" s="831">
        <v>1</v>
      </c>
      <c r="M480" s="831">
        <v>55460</v>
      </c>
      <c r="N480" s="831"/>
      <c r="O480" s="831"/>
      <c r="P480" s="827"/>
      <c r="Q480" s="832"/>
    </row>
    <row r="481" spans="1:17" ht="14.45" customHeight="1" x14ac:dyDescent="0.2">
      <c r="A481" s="821" t="s">
        <v>594</v>
      </c>
      <c r="B481" s="822" t="s">
        <v>5727</v>
      </c>
      <c r="C481" s="822" t="s">
        <v>5510</v>
      </c>
      <c r="D481" s="822" t="s">
        <v>6003</v>
      </c>
      <c r="E481" s="822" t="s">
        <v>6004</v>
      </c>
      <c r="F481" s="831"/>
      <c r="G481" s="831"/>
      <c r="H481" s="831"/>
      <c r="I481" s="831"/>
      <c r="J481" s="831">
        <v>9</v>
      </c>
      <c r="K481" s="831">
        <v>11088</v>
      </c>
      <c r="L481" s="831">
        <v>1</v>
      </c>
      <c r="M481" s="831">
        <v>1232</v>
      </c>
      <c r="N481" s="831">
        <v>17</v>
      </c>
      <c r="O481" s="831">
        <v>20944</v>
      </c>
      <c r="P481" s="827">
        <v>1.8888888888888888</v>
      </c>
      <c r="Q481" s="832">
        <v>1232</v>
      </c>
    </row>
    <row r="482" spans="1:17" ht="14.45" customHeight="1" x14ac:dyDescent="0.2">
      <c r="A482" s="821" t="s">
        <v>594</v>
      </c>
      <c r="B482" s="822" t="s">
        <v>5727</v>
      </c>
      <c r="C482" s="822" t="s">
        <v>5510</v>
      </c>
      <c r="D482" s="822" t="s">
        <v>6005</v>
      </c>
      <c r="E482" s="822" t="s">
        <v>6006</v>
      </c>
      <c r="F482" s="831"/>
      <c r="G482" s="831"/>
      <c r="H482" s="831"/>
      <c r="I482" s="831"/>
      <c r="J482" s="831">
        <v>1</v>
      </c>
      <c r="K482" s="831">
        <v>8536.5499999999993</v>
      </c>
      <c r="L482" s="831">
        <v>1</v>
      </c>
      <c r="M482" s="831">
        <v>8536.5499999999993</v>
      </c>
      <c r="N482" s="831"/>
      <c r="O482" s="831"/>
      <c r="P482" s="827"/>
      <c r="Q482" s="832"/>
    </row>
    <row r="483" spans="1:17" ht="14.45" customHeight="1" x14ac:dyDescent="0.2">
      <c r="A483" s="821" t="s">
        <v>594</v>
      </c>
      <c r="B483" s="822" t="s">
        <v>5727</v>
      </c>
      <c r="C483" s="822" t="s">
        <v>5510</v>
      </c>
      <c r="D483" s="822" t="s">
        <v>6007</v>
      </c>
      <c r="E483" s="822" t="s">
        <v>6008</v>
      </c>
      <c r="F483" s="831"/>
      <c r="G483" s="831"/>
      <c r="H483" s="831"/>
      <c r="I483" s="831"/>
      <c r="J483" s="831">
        <v>2</v>
      </c>
      <c r="K483" s="831">
        <v>38945.5</v>
      </c>
      <c r="L483" s="831">
        <v>1</v>
      </c>
      <c r="M483" s="831">
        <v>19472.75</v>
      </c>
      <c r="N483" s="831"/>
      <c r="O483" s="831"/>
      <c r="P483" s="827"/>
      <c r="Q483" s="832"/>
    </row>
    <row r="484" spans="1:17" ht="14.45" customHeight="1" x14ac:dyDescent="0.2">
      <c r="A484" s="821" t="s">
        <v>594</v>
      </c>
      <c r="B484" s="822" t="s">
        <v>5727</v>
      </c>
      <c r="C484" s="822" t="s">
        <v>5510</v>
      </c>
      <c r="D484" s="822" t="s">
        <v>6009</v>
      </c>
      <c r="E484" s="822" t="s">
        <v>6010</v>
      </c>
      <c r="F484" s="831"/>
      <c r="G484" s="831"/>
      <c r="H484" s="831"/>
      <c r="I484" s="831"/>
      <c r="J484" s="831">
        <v>1</v>
      </c>
      <c r="K484" s="831">
        <v>236</v>
      </c>
      <c r="L484" s="831">
        <v>1</v>
      </c>
      <c r="M484" s="831">
        <v>236</v>
      </c>
      <c r="N484" s="831">
        <v>1</v>
      </c>
      <c r="O484" s="831">
        <v>236</v>
      </c>
      <c r="P484" s="827">
        <v>1</v>
      </c>
      <c r="Q484" s="832">
        <v>236</v>
      </c>
    </row>
    <row r="485" spans="1:17" ht="14.45" customHeight="1" x14ac:dyDescent="0.2">
      <c r="A485" s="821" t="s">
        <v>594</v>
      </c>
      <c r="B485" s="822" t="s">
        <v>5727</v>
      </c>
      <c r="C485" s="822" t="s">
        <v>5510</v>
      </c>
      <c r="D485" s="822" t="s">
        <v>6011</v>
      </c>
      <c r="E485" s="822" t="s">
        <v>6012</v>
      </c>
      <c r="F485" s="831"/>
      <c r="G485" s="831"/>
      <c r="H485" s="831"/>
      <c r="I485" s="831"/>
      <c r="J485" s="831"/>
      <c r="K485" s="831"/>
      <c r="L485" s="831"/>
      <c r="M485" s="831"/>
      <c r="N485" s="831">
        <v>1</v>
      </c>
      <c r="O485" s="831">
        <v>14802.8</v>
      </c>
      <c r="P485" s="827"/>
      <c r="Q485" s="832">
        <v>14802.8</v>
      </c>
    </row>
    <row r="486" spans="1:17" ht="14.45" customHeight="1" x14ac:dyDescent="0.2">
      <c r="A486" s="821" t="s">
        <v>594</v>
      </c>
      <c r="B486" s="822" t="s">
        <v>5727</v>
      </c>
      <c r="C486" s="822" t="s">
        <v>5510</v>
      </c>
      <c r="D486" s="822" t="s">
        <v>6013</v>
      </c>
      <c r="E486" s="822" t="s">
        <v>6014</v>
      </c>
      <c r="F486" s="831"/>
      <c r="G486" s="831"/>
      <c r="H486" s="831"/>
      <c r="I486" s="831"/>
      <c r="J486" s="831"/>
      <c r="K486" s="831"/>
      <c r="L486" s="831"/>
      <c r="M486" s="831"/>
      <c r="N486" s="831">
        <v>1</v>
      </c>
      <c r="O486" s="831">
        <v>39820.18</v>
      </c>
      <c r="P486" s="827"/>
      <c r="Q486" s="832">
        <v>39820.18</v>
      </c>
    </row>
    <row r="487" spans="1:17" ht="14.45" customHeight="1" x14ac:dyDescent="0.2">
      <c r="A487" s="821" t="s">
        <v>594</v>
      </c>
      <c r="B487" s="822" t="s">
        <v>5727</v>
      </c>
      <c r="C487" s="822" t="s">
        <v>5510</v>
      </c>
      <c r="D487" s="822" t="s">
        <v>6015</v>
      </c>
      <c r="E487" s="822" t="s">
        <v>6016</v>
      </c>
      <c r="F487" s="831"/>
      <c r="G487" s="831"/>
      <c r="H487" s="831"/>
      <c r="I487" s="831"/>
      <c r="J487" s="831"/>
      <c r="K487" s="831"/>
      <c r="L487" s="831"/>
      <c r="M487" s="831"/>
      <c r="N487" s="831">
        <v>1</v>
      </c>
      <c r="O487" s="831">
        <v>291200</v>
      </c>
      <c r="P487" s="827"/>
      <c r="Q487" s="832">
        <v>291200</v>
      </c>
    </row>
    <row r="488" spans="1:17" ht="14.45" customHeight="1" x14ac:dyDescent="0.2">
      <c r="A488" s="821" t="s">
        <v>594</v>
      </c>
      <c r="B488" s="822" t="s">
        <v>5727</v>
      </c>
      <c r="C488" s="822" t="s">
        <v>5510</v>
      </c>
      <c r="D488" s="822" t="s">
        <v>6017</v>
      </c>
      <c r="E488" s="822" t="s">
        <v>6018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30673</v>
      </c>
      <c r="P488" s="827"/>
      <c r="Q488" s="832">
        <v>30673</v>
      </c>
    </row>
    <row r="489" spans="1:17" ht="14.45" customHeight="1" x14ac:dyDescent="0.2">
      <c r="A489" s="821" t="s">
        <v>594</v>
      </c>
      <c r="B489" s="822" t="s">
        <v>5727</v>
      </c>
      <c r="C489" s="822" t="s">
        <v>5510</v>
      </c>
      <c r="D489" s="822" t="s">
        <v>6019</v>
      </c>
      <c r="E489" s="822" t="s">
        <v>6020</v>
      </c>
      <c r="F489" s="831"/>
      <c r="G489" s="831"/>
      <c r="H489" s="831"/>
      <c r="I489" s="831"/>
      <c r="J489" s="831"/>
      <c r="K489" s="831"/>
      <c r="L489" s="831"/>
      <c r="M489" s="831"/>
      <c r="N489" s="831">
        <v>2</v>
      </c>
      <c r="O489" s="831">
        <v>84774.54</v>
      </c>
      <c r="P489" s="827"/>
      <c r="Q489" s="832">
        <v>42387.27</v>
      </c>
    </row>
    <row r="490" spans="1:17" ht="14.45" customHeight="1" x14ac:dyDescent="0.2">
      <c r="A490" s="821" t="s">
        <v>594</v>
      </c>
      <c r="B490" s="822" t="s">
        <v>5727</v>
      </c>
      <c r="C490" s="822" t="s">
        <v>5510</v>
      </c>
      <c r="D490" s="822" t="s">
        <v>6021</v>
      </c>
      <c r="E490" s="822" t="s">
        <v>6022</v>
      </c>
      <c r="F490" s="831"/>
      <c r="G490" s="831"/>
      <c r="H490" s="831"/>
      <c r="I490" s="831"/>
      <c r="J490" s="831"/>
      <c r="K490" s="831"/>
      <c r="L490" s="831"/>
      <c r="M490" s="831"/>
      <c r="N490" s="831">
        <v>2</v>
      </c>
      <c r="O490" s="831">
        <v>2076</v>
      </c>
      <c r="P490" s="827"/>
      <c r="Q490" s="832">
        <v>1038</v>
      </c>
    </row>
    <row r="491" spans="1:17" ht="14.45" customHeight="1" x14ac:dyDescent="0.2">
      <c r="A491" s="821" t="s">
        <v>594</v>
      </c>
      <c r="B491" s="822" t="s">
        <v>5727</v>
      </c>
      <c r="C491" s="822" t="s">
        <v>5510</v>
      </c>
      <c r="D491" s="822" t="s">
        <v>6023</v>
      </c>
      <c r="E491" s="822" t="s">
        <v>6024</v>
      </c>
      <c r="F491" s="831">
        <v>1</v>
      </c>
      <c r="G491" s="831">
        <v>965.9</v>
      </c>
      <c r="H491" s="831"/>
      <c r="I491" s="831">
        <v>965.9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594</v>
      </c>
      <c r="B492" s="822" t="s">
        <v>5727</v>
      </c>
      <c r="C492" s="822" t="s">
        <v>5510</v>
      </c>
      <c r="D492" s="822" t="s">
        <v>6025</v>
      </c>
      <c r="E492" s="822" t="s">
        <v>5923</v>
      </c>
      <c r="F492" s="831">
        <v>1</v>
      </c>
      <c r="G492" s="831">
        <v>14091.44</v>
      </c>
      <c r="H492" s="831"/>
      <c r="I492" s="831">
        <v>14091.44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594</v>
      </c>
      <c r="B493" s="822" t="s">
        <v>5727</v>
      </c>
      <c r="C493" s="822" t="s">
        <v>5510</v>
      </c>
      <c r="D493" s="822" t="s">
        <v>6026</v>
      </c>
      <c r="E493" s="822" t="s">
        <v>6027</v>
      </c>
      <c r="F493" s="831"/>
      <c r="G493" s="831"/>
      <c r="H493" s="831"/>
      <c r="I493" s="831"/>
      <c r="J493" s="831"/>
      <c r="K493" s="831"/>
      <c r="L493" s="831"/>
      <c r="M493" s="831"/>
      <c r="N493" s="831">
        <v>2</v>
      </c>
      <c r="O493" s="831">
        <v>2808</v>
      </c>
      <c r="P493" s="827"/>
      <c r="Q493" s="832">
        <v>1404</v>
      </c>
    </row>
    <row r="494" spans="1:17" ht="14.45" customHeight="1" x14ac:dyDescent="0.2">
      <c r="A494" s="821" t="s">
        <v>594</v>
      </c>
      <c r="B494" s="822" t="s">
        <v>5727</v>
      </c>
      <c r="C494" s="822" t="s">
        <v>5465</v>
      </c>
      <c r="D494" s="822" t="s">
        <v>6028</v>
      </c>
      <c r="E494" s="822" t="s">
        <v>6029</v>
      </c>
      <c r="F494" s="831">
        <v>122</v>
      </c>
      <c r="G494" s="831">
        <v>23912</v>
      </c>
      <c r="H494" s="831">
        <v>0.93147910093101161</v>
      </c>
      <c r="I494" s="831">
        <v>196</v>
      </c>
      <c r="J494" s="831">
        <v>129</v>
      </c>
      <c r="K494" s="831">
        <v>25671</v>
      </c>
      <c r="L494" s="831">
        <v>1</v>
      </c>
      <c r="M494" s="831">
        <v>199</v>
      </c>
      <c r="N494" s="831">
        <v>132</v>
      </c>
      <c r="O494" s="831">
        <v>26532</v>
      </c>
      <c r="P494" s="827">
        <v>1.0335397919831717</v>
      </c>
      <c r="Q494" s="832">
        <v>201</v>
      </c>
    </row>
    <row r="495" spans="1:17" ht="14.45" customHeight="1" x14ac:dyDescent="0.2">
      <c r="A495" s="821" t="s">
        <v>594</v>
      </c>
      <c r="B495" s="822" t="s">
        <v>5727</v>
      </c>
      <c r="C495" s="822" t="s">
        <v>5465</v>
      </c>
      <c r="D495" s="822" t="s">
        <v>5628</v>
      </c>
      <c r="E495" s="822" t="s">
        <v>5629</v>
      </c>
      <c r="F495" s="831">
        <v>5</v>
      </c>
      <c r="G495" s="831">
        <v>25740</v>
      </c>
      <c r="H495" s="831"/>
      <c r="I495" s="831">
        <v>5148</v>
      </c>
      <c r="J495" s="831"/>
      <c r="K495" s="831"/>
      <c r="L495" s="831"/>
      <c r="M495" s="831"/>
      <c r="N495" s="831">
        <v>3</v>
      </c>
      <c r="O495" s="831">
        <v>15444</v>
      </c>
      <c r="P495" s="827"/>
      <c r="Q495" s="832">
        <v>5148</v>
      </c>
    </row>
    <row r="496" spans="1:17" ht="14.45" customHeight="1" x14ac:dyDescent="0.2">
      <c r="A496" s="821" t="s">
        <v>594</v>
      </c>
      <c r="B496" s="822" t="s">
        <v>5727</v>
      </c>
      <c r="C496" s="822" t="s">
        <v>5465</v>
      </c>
      <c r="D496" s="822" t="s">
        <v>5723</v>
      </c>
      <c r="E496" s="822" t="s">
        <v>5724</v>
      </c>
      <c r="F496" s="831"/>
      <c r="G496" s="831"/>
      <c r="H496" s="831"/>
      <c r="I496" s="831"/>
      <c r="J496" s="831">
        <v>1</v>
      </c>
      <c r="K496" s="831">
        <v>845</v>
      </c>
      <c r="L496" s="831">
        <v>1</v>
      </c>
      <c r="M496" s="831">
        <v>845</v>
      </c>
      <c r="N496" s="831"/>
      <c r="O496" s="831"/>
      <c r="P496" s="827"/>
      <c r="Q496" s="832"/>
    </row>
    <row r="497" spans="1:17" ht="14.45" customHeight="1" x14ac:dyDescent="0.2">
      <c r="A497" s="821" t="s">
        <v>594</v>
      </c>
      <c r="B497" s="822" t="s">
        <v>5727</v>
      </c>
      <c r="C497" s="822" t="s">
        <v>5465</v>
      </c>
      <c r="D497" s="822" t="s">
        <v>6030</v>
      </c>
      <c r="E497" s="822" t="s">
        <v>6031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5811</v>
      </c>
      <c r="P497" s="827"/>
      <c r="Q497" s="832">
        <v>5811</v>
      </c>
    </row>
    <row r="498" spans="1:17" ht="14.45" customHeight="1" x14ac:dyDescent="0.2">
      <c r="A498" s="821" t="s">
        <v>594</v>
      </c>
      <c r="B498" s="822" t="s">
        <v>5727</v>
      </c>
      <c r="C498" s="822" t="s">
        <v>5465</v>
      </c>
      <c r="D498" s="822" t="s">
        <v>6032</v>
      </c>
      <c r="E498" s="822" t="s">
        <v>6033</v>
      </c>
      <c r="F498" s="831">
        <v>2</v>
      </c>
      <c r="G498" s="831">
        <v>1928</v>
      </c>
      <c r="H498" s="831">
        <v>0.39793601651186788</v>
      </c>
      <c r="I498" s="831">
        <v>964</v>
      </c>
      <c r="J498" s="831">
        <v>5</v>
      </c>
      <c r="K498" s="831">
        <v>4845</v>
      </c>
      <c r="L498" s="831">
        <v>1</v>
      </c>
      <c r="M498" s="831">
        <v>969</v>
      </c>
      <c r="N498" s="831">
        <v>4</v>
      </c>
      <c r="O498" s="831">
        <v>3896</v>
      </c>
      <c r="P498" s="827">
        <v>0.80412796697626421</v>
      </c>
      <c r="Q498" s="832">
        <v>974</v>
      </c>
    </row>
    <row r="499" spans="1:17" ht="14.45" customHeight="1" x14ac:dyDescent="0.2">
      <c r="A499" s="821" t="s">
        <v>594</v>
      </c>
      <c r="B499" s="822" t="s">
        <v>5727</v>
      </c>
      <c r="C499" s="822" t="s">
        <v>5465</v>
      </c>
      <c r="D499" s="822" t="s">
        <v>5531</v>
      </c>
      <c r="E499" s="822" t="s">
        <v>5532</v>
      </c>
      <c r="F499" s="831">
        <v>3</v>
      </c>
      <c r="G499" s="831">
        <v>1284</v>
      </c>
      <c r="H499" s="831">
        <v>0.24883720930232558</v>
      </c>
      <c r="I499" s="831">
        <v>428</v>
      </c>
      <c r="J499" s="831">
        <v>12</v>
      </c>
      <c r="K499" s="831">
        <v>5160</v>
      </c>
      <c r="L499" s="831">
        <v>1</v>
      </c>
      <c r="M499" s="831">
        <v>430</v>
      </c>
      <c r="N499" s="831">
        <v>12</v>
      </c>
      <c r="O499" s="831">
        <v>5184</v>
      </c>
      <c r="P499" s="827">
        <v>1.0046511627906978</v>
      </c>
      <c r="Q499" s="832">
        <v>432</v>
      </c>
    </row>
    <row r="500" spans="1:17" ht="14.45" customHeight="1" x14ac:dyDescent="0.2">
      <c r="A500" s="821" t="s">
        <v>594</v>
      </c>
      <c r="B500" s="822" t="s">
        <v>5727</v>
      </c>
      <c r="C500" s="822" t="s">
        <v>5465</v>
      </c>
      <c r="D500" s="822" t="s">
        <v>6034</v>
      </c>
      <c r="E500" s="822" t="s">
        <v>6035</v>
      </c>
      <c r="F500" s="831"/>
      <c r="G500" s="831"/>
      <c r="H500" s="831"/>
      <c r="I500" s="831"/>
      <c r="J500" s="831"/>
      <c r="K500" s="831"/>
      <c r="L500" s="831"/>
      <c r="M500" s="831"/>
      <c r="N500" s="831">
        <v>1</v>
      </c>
      <c r="O500" s="831">
        <v>1832</v>
      </c>
      <c r="P500" s="827"/>
      <c r="Q500" s="832">
        <v>1832</v>
      </c>
    </row>
    <row r="501" spans="1:17" ht="14.45" customHeight="1" x14ac:dyDescent="0.2">
      <c r="A501" s="821" t="s">
        <v>594</v>
      </c>
      <c r="B501" s="822" t="s">
        <v>5727</v>
      </c>
      <c r="C501" s="822" t="s">
        <v>5465</v>
      </c>
      <c r="D501" s="822" t="s">
        <v>6036</v>
      </c>
      <c r="E501" s="822" t="s">
        <v>6037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5712</v>
      </c>
      <c r="P501" s="827"/>
      <c r="Q501" s="832">
        <v>5712</v>
      </c>
    </row>
    <row r="502" spans="1:17" ht="14.45" customHeight="1" x14ac:dyDescent="0.2">
      <c r="A502" s="821" t="s">
        <v>594</v>
      </c>
      <c r="B502" s="822" t="s">
        <v>5727</v>
      </c>
      <c r="C502" s="822" t="s">
        <v>5465</v>
      </c>
      <c r="D502" s="822" t="s">
        <v>6038</v>
      </c>
      <c r="E502" s="822" t="s">
        <v>6039</v>
      </c>
      <c r="F502" s="831">
        <v>7</v>
      </c>
      <c r="G502" s="831">
        <v>5873</v>
      </c>
      <c r="H502" s="831">
        <v>0.46306079003390366</v>
      </c>
      <c r="I502" s="831">
        <v>839</v>
      </c>
      <c r="J502" s="831">
        <v>15</v>
      </c>
      <c r="K502" s="831">
        <v>12683</v>
      </c>
      <c r="L502" s="831">
        <v>1</v>
      </c>
      <c r="M502" s="831">
        <v>845.5333333333333</v>
      </c>
      <c r="N502" s="831">
        <v>5</v>
      </c>
      <c r="O502" s="831">
        <v>4260</v>
      </c>
      <c r="P502" s="827">
        <v>0.3358826775999369</v>
      </c>
      <c r="Q502" s="832">
        <v>852</v>
      </c>
    </row>
    <row r="503" spans="1:17" ht="14.45" customHeight="1" x14ac:dyDescent="0.2">
      <c r="A503" s="821" t="s">
        <v>594</v>
      </c>
      <c r="B503" s="822" t="s">
        <v>5727</v>
      </c>
      <c r="C503" s="822" t="s">
        <v>5465</v>
      </c>
      <c r="D503" s="822" t="s">
        <v>6040</v>
      </c>
      <c r="E503" s="822" t="s">
        <v>6041</v>
      </c>
      <c r="F503" s="831">
        <v>1</v>
      </c>
      <c r="G503" s="831">
        <v>8810</v>
      </c>
      <c r="H503" s="831"/>
      <c r="I503" s="831">
        <v>8810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594</v>
      </c>
      <c r="B504" s="822" t="s">
        <v>5727</v>
      </c>
      <c r="C504" s="822" t="s">
        <v>5465</v>
      </c>
      <c r="D504" s="822" t="s">
        <v>6042</v>
      </c>
      <c r="E504" s="822" t="s">
        <v>6043</v>
      </c>
      <c r="F504" s="831">
        <v>0</v>
      </c>
      <c r="G504" s="831">
        <v>0</v>
      </c>
      <c r="H504" s="831"/>
      <c r="I504" s="831"/>
      <c r="J504" s="831">
        <v>0</v>
      </c>
      <c r="K504" s="831">
        <v>0</v>
      </c>
      <c r="L504" s="831"/>
      <c r="M504" s="831"/>
      <c r="N504" s="831">
        <v>0</v>
      </c>
      <c r="O504" s="831">
        <v>0</v>
      </c>
      <c r="P504" s="827"/>
      <c r="Q504" s="832"/>
    </row>
    <row r="505" spans="1:17" ht="14.45" customHeight="1" x14ac:dyDescent="0.2">
      <c r="A505" s="821" t="s">
        <v>594</v>
      </c>
      <c r="B505" s="822" t="s">
        <v>5727</v>
      </c>
      <c r="C505" s="822" t="s">
        <v>5465</v>
      </c>
      <c r="D505" s="822" t="s">
        <v>6044</v>
      </c>
      <c r="E505" s="822" t="s">
        <v>6045</v>
      </c>
      <c r="F505" s="831">
        <v>2164</v>
      </c>
      <c r="G505" s="831">
        <v>0</v>
      </c>
      <c r="H505" s="831"/>
      <c r="I505" s="831">
        <v>0</v>
      </c>
      <c r="J505" s="831">
        <v>2087</v>
      </c>
      <c r="K505" s="831">
        <v>0</v>
      </c>
      <c r="L505" s="831"/>
      <c r="M505" s="831">
        <v>0</v>
      </c>
      <c r="N505" s="831">
        <v>2317</v>
      </c>
      <c r="O505" s="831">
        <v>0</v>
      </c>
      <c r="P505" s="827"/>
      <c r="Q505" s="832">
        <v>0</v>
      </c>
    </row>
    <row r="506" spans="1:17" ht="14.45" customHeight="1" x14ac:dyDescent="0.2">
      <c r="A506" s="821" t="s">
        <v>594</v>
      </c>
      <c r="B506" s="822" t="s">
        <v>5727</v>
      </c>
      <c r="C506" s="822" t="s">
        <v>5465</v>
      </c>
      <c r="D506" s="822" t="s">
        <v>6046</v>
      </c>
      <c r="E506" s="822" t="s">
        <v>6047</v>
      </c>
      <c r="F506" s="831"/>
      <c r="G506" s="831"/>
      <c r="H506" s="831"/>
      <c r="I506" s="831"/>
      <c r="J506" s="831">
        <v>1</v>
      </c>
      <c r="K506" s="831">
        <v>0</v>
      </c>
      <c r="L506" s="831"/>
      <c r="M506" s="831">
        <v>0</v>
      </c>
      <c r="N506" s="831"/>
      <c r="O506" s="831"/>
      <c r="P506" s="827"/>
      <c r="Q506" s="832"/>
    </row>
    <row r="507" spans="1:17" ht="14.45" customHeight="1" x14ac:dyDescent="0.2">
      <c r="A507" s="821" t="s">
        <v>594</v>
      </c>
      <c r="B507" s="822" t="s">
        <v>5727</v>
      </c>
      <c r="C507" s="822" t="s">
        <v>5465</v>
      </c>
      <c r="D507" s="822" t="s">
        <v>5636</v>
      </c>
      <c r="E507" s="822" t="s">
        <v>5637</v>
      </c>
      <c r="F507" s="831">
        <v>472</v>
      </c>
      <c r="G507" s="831">
        <v>0</v>
      </c>
      <c r="H507" s="831"/>
      <c r="I507" s="831">
        <v>0</v>
      </c>
      <c r="J507" s="831">
        <v>479</v>
      </c>
      <c r="K507" s="831">
        <v>0</v>
      </c>
      <c r="L507" s="831"/>
      <c r="M507" s="831">
        <v>0</v>
      </c>
      <c r="N507" s="831">
        <v>449</v>
      </c>
      <c r="O507" s="831">
        <v>0</v>
      </c>
      <c r="P507" s="827"/>
      <c r="Q507" s="832">
        <v>0</v>
      </c>
    </row>
    <row r="508" spans="1:17" ht="14.45" customHeight="1" x14ac:dyDescent="0.2">
      <c r="A508" s="821" t="s">
        <v>594</v>
      </c>
      <c r="B508" s="822" t="s">
        <v>5727</v>
      </c>
      <c r="C508" s="822" t="s">
        <v>5465</v>
      </c>
      <c r="D508" s="822" t="s">
        <v>5638</v>
      </c>
      <c r="E508" s="822" t="s">
        <v>5639</v>
      </c>
      <c r="F508" s="831"/>
      <c r="G508" s="831"/>
      <c r="H508" s="831"/>
      <c r="I508" s="831"/>
      <c r="J508" s="831"/>
      <c r="K508" s="831"/>
      <c r="L508" s="831"/>
      <c r="M508" s="831"/>
      <c r="N508" s="831">
        <v>1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594</v>
      </c>
      <c r="B509" s="822" t="s">
        <v>5727</v>
      </c>
      <c r="C509" s="822" t="s">
        <v>5465</v>
      </c>
      <c r="D509" s="822" t="s">
        <v>6048</v>
      </c>
      <c r="E509" s="822" t="s">
        <v>6049</v>
      </c>
      <c r="F509" s="831">
        <v>6</v>
      </c>
      <c r="G509" s="831">
        <v>0</v>
      </c>
      <c r="H509" s="831"/>
      <c r="I509" s="831">
        <v>0</v>
      </c>
      <c r="J509" s="831">
        <v>11</v>
      </c>
      <c r="K509" s="831">
        <v>0</v>
      </c>
      <c r="L509" s="831"/>
      <c r="M509" s="831">
        <v>0</v>
      </c>
      <c r="N509" s="831">
        <v>4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594</v>
      </c>
      <c r="B510" s="822" t="s">
        <v>5727</v>
      </c>
      <c r="C510" s="822" t="s">
        <v>5465</v>
      </c>
      <c r="D510" s="822" t="s">
        <v>5640</v>
      </c>
      <c r="E510" s="822" t="s">
        <v>5641</v>
      </c>
      <c r="F510" s="831">
        <v>5</v>
      </c>
      <c r="G510" s="831">
        <v>0</v>
      </c>
      <c r="H510" s="831"/>
      <c r="I510" s="831">
        <v>0</v>
      </c>
      <c r="J510" s="831">
        <v>11</v>
      </c>
      <c r="K510" s="831">
        <v>0</v>
      </c>
      <c r="L510" s="831"/>
      <c r="M510" s="831">
        <v>0</v>
      </c>
      <c r="N510" s="831">
        <v>9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594</v>
      </c>
      <c r="B511" s="822" t="s">
        <v>5727</v>
      </c>
      <c r="C511" s="822" t="s">
        <v>5465</v>
      </c>
      <c r="D511" s="822" t="s">
        <v>5642</v>
      </c>
      <c r="E511" s="822" t="s">
        <v>5643</v>
      </c>
      <c r="F511" s="831">
        <v>2</v>
      </c>
      <c r="G511" s="831">
        <v>0</v>
      </c>
      <c r="H511" s="831"/>
      <c r="I511" s="831">
        <v>0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594</v>
      </c>
      <c r="B512" s="822" t="s">
        <v>5727</v>
      </c>
      <c r="C512" s="822" t="s">
        <v>5465</v>
      </c>
      <c r="D512" s="822" t="s">
        <v>6050</v>
      </c>
      <c r="E512" s="822" t="s">
        <v>6051</v>
      </c>
      <c r="F512" s="831">
        <v>28</v>
      </c>
      <c r="G512" s="831">
        <v>0</v>
      </c>
      <c r="H512" s="831"/>
      <c r="I512" s="831">
        <v>0</v>
      </c>
      <c r="J512" s="831">
        <v>34</v>
      </c>
      <c r="K512" s="831">
        <v>0</v>
      </c>
      <c r="L512" s="831"/>
      <c r="M512" s="831">
        <v>0</v>
      </c>
      <c r="N512" s="831">
        <v>41</v>
      </c>
      <c r="O512" s="831">
        <v>0</v>
      </c>
      <c r="P512" s="827"/>
      <c r="Q512" s="832">
        <v>0</v>
      </c>
    </row>
    <row r="513" spans="1:17" ht="14.45" customHeight="1" x14ac:dyDescent="0.2">
      <c r="A513" s="821" t="s">
        <v>594</v>
      </c>
      <c r="B513" s="822" t="s">
        <v>5727</v>
      </c>
      <c r="C513" s="822" t="s">
        <v>5465</v>
      </c>
      <c r="D513" s="822" t="s">
        <v>5644</v>
      </c>
      <c r="E513" s="822" t="s">
        <v>5645</v>
      </c>
      <c r="F513" s="831"/>
      <c r="G513" s="831"/>
      <c r="H513" s="831"/>
      <c r="I513" s="831"/>
      <c r="J513" s="831">
        <v>1</v>
      </c>
      <c r="K513" s="831">
        <v>0</v>
      </c>
      <c r="L513" s="831"/>
      <c r="M513" s="831">
        <v>0</v>
      </c>
      <c r="N513" s="831"/>
      <c r="O513" s="831"/>
      <c r="P513" s="827"/>
      <c r="Q513" s="832"/>
    </row>
    <row r="514" spans="1:17" ht="14.45" customHeight="1" x14ac:dyDescent="0.2">
      <c r="A514" s="821" t="s">
        <v>594</v>
      </c>
      <c r="B514" s="822" t="s">
        <v>5727</v>
      </c>
      <c r="C514" s="822" t="s">
        <v>5465</v>
      </c>
      <c r="D514" s="822" t="s">
        <v>6052</v>
      </c>
      <c r="E514" s="822" t="s">
        <v>6053</v>
      </c>
      <c r="F514" s="831">
        <v>4</v>
      </c>
      <c r="G514" s="831">
        <v>0</v>
      </c>
      <c r="H514" s="831"/>
      <c r="I514" s="831">
        <v>0</v>
      </c>
      <c r="J514" s="831">
        <v>7</v>
      </c>
      <c r="K514" s="831">
        <v>0</v>
      </c>
      <c r="L514" s="831"/>
      <c r="M514" s="831">
        <v>0</v>
      </c>
      <c r="N514" s="831">
        <v>1</v>
      </c>
      <c r="O514" s="831">
        <v>0</v>
      </c>
      <c r="P514" s="827"/>
      <c r="Q514" s="832">
        <v>0</v>
      </c>
    </row>
    <row r="515" spans="1:17" ht="14.45" customHeight="1" x14ac:dyDescent="0.2">
      <c r="A515" s="821" t="s">
        <v>594</v>
      </c>
      <c r="B515" s="822" t="s">
        <v>5727</v>
      </c>
      <c r="C515" s="822" t="s">
        <v>5465</v>
      </c>
      <c r="D515" s="822" t="s">
        <v>6054</v>
      </c>
      <c r="E515" s="822" t="s">
        <v>6055</v>
      </c>
      <c r="F515" s="831">
        <v>257</v>
      </c>
      <c r="G515" s="831">
        <v>0</v>
      </c>
      <c r="H515" s="831"/>
      <c r="I515" s="831">
        <v>0</v>
      </c>
      <c r="J515" s="831">
        <v>249</v>
      </c>
      <c r="K515" s="831">
        <v>0</v>
      </c>
      <c r="L515" s="831"/>
      <c r="M515" s="831">
        <v>0</v>
      </c>
      <c r="N515" s="831">
        <v>231</v>
      </c>
      <c r="O515" s="831">
        <v>0</v>
      </c>
      <c r="P515" s="827"/>
      <c r="Q515" s="832">
        <v>0</v>
      </c>
    </row>
    <row r="516" spans="1:17" ht="14.45" customHeight="1" x14ac:dyDescent="0.2">
      <c r="A516" s="821" t="s">
        <v>594</v>
      </c>
      <c r="B516" s="822" t="s">
        <v>5727</v>
      </c>
      <c r="C516" s="822" t="s">
        <v>5465</v>
      </c>
      <c r="D516" s="822" t="s">
        <v>6056</v>
      </c>
      <c r="E516" s="822" t="s">
        <v>6057</v>
      </c>
      <c r="F516" s="831">
        <v>2</v>
      </c>
      <c r="G516" s="831">
        <v>0</v>
      </c>
      <c r="H516" s="831"/>
      <c r="I516" s="831">
        <v>0</v>
      </c>
      <c r="J516" s="831">
        <v>4</v>
      </c>
      <c r="K516" s="831">
        <v>0</v>
      </c>
      <c r="L516" s="831"/>
      <c r="M516" s="831">
        <v>0</v>
      </c>
      <c r="N516" s="831"/>
      <c r="O516" s="831"/>
      <c r="P516" s="827"/>
      <c r="Q516" s="832"/>
    </row>
    <row r="517" spans="1:17" ht="14.45" customHeight="1" x14ac:dyDescent="0.2">
      <c r="A517" s="821" t="s">
        <v>594</v>
      </c>
      <c r="B517" s="822" t="s">
        <v>5727</v>
      </c>
      <c r="C517" s="822" t="s">
        <v>5465</v>
      </c>
      <c r="D517" s="822" t="s">
        <v>6058</v>
      </c>
      <c r="E517" s="822" t="s">
        <v>6059</v>
      </c>
      <c r="F517" s="831">
        <v>20</v>
      </c>
      <c r="G517" s="831">
        <v>0</v>
      </c>
      <c r="H517" s="831"/>
      <c r="I517" s="831">
        <v>0</v>
      </c>
      <c r="J517" s="831">
        <v>32</v>
      </c>
      <c r="K517" s="831">
        <v>0</v>
      </c>
      <c r="L517" s="831"/>
      <c r="M517" s="831">
        <v>0</v>
      </c>
      <c r="N517" s="831">
        <v>26</v>
      </c>
      <c r="O517" s="831">
        <v>0</v>
      </c>
      <c r="P517" s="827"/>
      <c r="Q517" s="832">
        <v>0</v>
      </c>
    </row>
    <row r="518" spans="1:17" ht="14.45" customHeight="1" x14ac:dyDescent="0.2">
      <c r="A518" s="821" t="s">
        <v>594</v>
      </c>
      <c r="B518" s="822" t="s">
        <v>5727</v>
      </c>
      <c r="C518" s="822" t="s">
        <v>5465</v>
      </c>
      <c r="D518" s="822" t="s">
        <v>6060</v>
      </c>
      <c r="E518" s="822" t="s">
        <v>6061</v>
      </c>
      <c r="F518" s="831">
        <v>13</v>
      </c>
      <c r="G518" s="831">
        <v>0</v>
      </c>
      <c r="H518" s="831"/>
      <c r="I518" s="831">
        <v>0</v>
      </c>
      <c r="J518" s="831">
        <v>13</v>
      </c>
      <c r="K518" s="831">
        <v>0</v>
      </c>
      <c r="L518" s="831"/>
      <c r="M518" s="831">
        <v>0</v>
      </c>
      <c r="N518" s="831">
        <v>12</v>
      </c>
      <c r="O518" s="831">
        <v>0</v>
      </c>
      <c r="P518" s="827"/>
      <c r="Q518" s="832">
        <v>0</v>
      </c>
    </row>
    <row r="519" spans="1:17" ht="14.45" customHeight="1" x14ac:dyDescent="0.2">
      <c r="A519" s="821" t="s">
        <v>594</v>
      </c>
      <c r="B519" s="822" t="s">
        <v>5727</v>
      </c>
      <c r="C519" s="822" t="s">
        <v>5465</v>
      </c>
      <c r="D519" s="822" t="s">
        <v>6062</v>
      </c>
      <c r="E519" s="822" t="s">
        <v>6063</v>
      </c>
      <c r="F519" s="831">
        <v>17</v>
      </c>
      <c r="G519" s="831">
        <v>0</v>
      </c>
      <c r="H519" s="831"/>
      <c r="I519" s="831">
        <v>0</v>
      </c>
      <c r="J519" s="831">
        <v>10</v>
      </c>
      <c r="K519" s="831">
        <v>0</v>
      </c>
      <c r="L519" s="831"/>
      <c r="M519" s="831">
        <v>0</v>
      </c>
      <c r="N519" s="831">
        <v>10</v>
      </c>
      <c r="O519" s="831">
        <v>0</v>
      </c>
      <c r="P519" s="827"/>
      <c r="Q519" s="832">
        <v>0</v>
      </c>
    </row>
    <row r="520" spans="1:17" ht="14.45" customHeight="1" x14ac:dyDescent="0.2">
      <c r="A520" s="821" t="s">
        <v>594</v>
      </c>
      <c r="B520" s="822" t="s">
        <v>5727</v>
      </c>
      <c r="C520" s="822" t="s">
        <v>5465</v>
      </c>
      <c r="D520" s="822" t="s">
        <v>6064</v>
      </c>
      <c r="E520" s="822" t="s">
        <v>6065</v>
      </c>
      <c r="F520" s="831">
        <v>324</v>
      </c>
      <c r="G520" s="831">
        <v>0</v>
      </c>
      <c r="H520" s="831"/>
      <c r="I520" s="831">
        <v>0</v>
      </c>
      <c r="J520" s="831">
        <v>344</v>
      </c>
      <c r="K520" s="831">
        <v>0</v>
      </c>
      <c r="L520" s="831"/>
      <c r="M520" s="831">
        <v>0</v>
      </c>
      <c r="N520" s="831">
        <v>342</v>
      </c>
      <c r="O520" s="831">
        <v>0</v>
      </c>
      <c r="P520" s="827"/>
      <c r="Q520" s="832">
        <v>0</v>
      </c>
    </row>
    <row r="521" spans="1:17" ht="14.45" customHeight="1" x14ac:dyDescent="0.2">
      <c r="A521" s="821" t="s">
        <v>594</v>
      </c>
      <c r="B521" s="822" t="s">
        <v>5727</v>
      </c>
      <c r="C521" s="822" t="s">
        <v>5465</v>
      </c>
      <c r="D521" s="822" t="s">
        <v>6066</v>
      </c>
      <c r="E521" s="822" t="s">
        <v>6067</v>
      </c>
      <c r="F521" s="831">
        <v>91</v>
      </c>
      <c r="G521" s="831">
        <v>0</v>
      </c>
      <c r="H521" s="831"/>
      <c r="I521" s="831">
        <v>0</v>
      </c>
      <c r="J521" s="831">
        <v>108</v>
      </c>
      <c r="K521" s="831">
        <v>0</v>
      </c>
      <c r="L521" s="831"/>
      <c r="M521" s="831">
        <v>0</v>
      </c>
      <c r="N521" s="831">
        <v>109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594</v>
      </c>
      <c r="B522" s="822" t="s">
        <v>5727</v>
      </c>
      <c r="C522" s="822" t="s">
        <v>5465</v>
      </c>
      <c r="D522" s="822" t="s">
        <v>6068</v>
      </c>
      <c r="E522" s="822" t="s">
        <v>6069</v>
      </c>
      <c r="F522" s="831"/>
      <c r="G522" s="831"/>
      <c r="H522" s="831"/>
      <c r="I522" s="831"/>
      <c r="J522" s="831">
        <v>1</v>
      </c>
      <c r="K522" s="831">
        <v>0</v>
      </c>
      <c r="L522" s="831"/>
      <c r="M522" s="831">
        <v>0</v>
      </c>
      <c r="N522" s="831"/>
      <c r="O522" s="831"/>
      <c r="P522" s="827"/>
      <c r="Q522" s="832"/>
    </row>
    <row r="523" spans="1:17" ht="14.45" customHeight="1" x14ac:dyDescent="0.2">
      <c r="A523" s="821" t="s">
        <v>594</v>
      </c>
      <c r="B523" s="822" t="s">
        <v>5727</v>
      </c>
      <c r="C523" s="822" t="s">
        <v>5465</v>
      </c>
      <c r="D523" s="822" t="s">
        <v>5654</v>
      </c>
      <c r="E523" s="822" t="s">
        <v>5655</v>
      </c>
      <c r="F523" s="831">
        <v>24</v>
      </c>
      <c r="G523" s="831">
        <v>0</v>
      </c>
      <c r="H523" s="831"/>
      <c r="I523" s="831">
        <v>0</v>
      </c>
      <c r="J523" s="831">
        <v>2</v>
      </c>
      <c r="K523" s="831">
        <v>0</v>
      </c>
      <c r="L523" s="831"/>
      <c r="M523" s="831">
        <v>0</v>
      </c>
      <c r="N523" s="831">
        <v>1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594</v>
      </c>
      <c r="B524" s="822" t="s">
        <v>5727</v>
      </c>
      <c r="C524" s="822" t="s">
        <v>5465</v>
      </c>
      <c r="D524" s="822" t="s">
        <v>6070</v>
      </c>
      <c r="E524" s="822" t="s">
        <v>6071</v>
      </c>
      <c r="F524" s="831">
        <v>16</v>
      </c>
      <c r="G524" s="831">
        <v>0</v>
      </c>
      <c r="H524" s="831"/>
      <c r="I524" s="831">
        <v>0</v>
      </c>
      <c r="J524" s="831">
        <v>12</v>
      </c>
      <c r="K524" s="831">
        <v>0</v>
      </c>
      <c r="L524" s="831"/>
      <c r="M524" s="831">
        <v>0</v>
      </c>
      <c r="N524" s="831">
        <v>13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594</v>
      </c>
      <c r="B525" s="822" t="s">
        <v>5727</v>
      </c>
      <c r="C525" s="822" t="s">
        <v>5465</v>
      </c>
      <c r="D525" s="822" t="s">
        <v>6072</v>
      </c>
      <c r="E525" s="822" t="s">
        <v>6073</v>
      </c>
      <c r="F525" s="831">
        <v>2</v>
      </c>
      <c r="G525" s="831">
        <v>0</v>
      </c>
      <c r="H525" s="831"/>
      <c r="I525" s="831">
        <v>0</v>
      </c>
      <c r="J525" s="831">
        <v>1</v>
      </c>
      <c r="K525" s="831">
        <v>0</v>
      </c>
      <c r="L525" s="831"/>
      <c r="M525" s="831">
        <v>0</v>
      </c>
      <c r="N525" s="831">
        <v>2</v>
      </c>
      <c r="O525" s="831">
        <v>0</v>
      </c>
      <c r="P525" s="827"/>
      <c r="Q525" s="832">
        <v>0</v>
      </c>
    </row>
    <row r="526" spans="1:17" ht="14.45" customHeight="1" x14ac:dyDescent="0.2">
      <c r="A526" s="821" t="s">
        <v>594</v>
      </c>
      <c r="B526" s="822" t="s">
        <v>5727</v>
      </c>
      <c r="C526" s="822" t="s">
        <v>5465</v>
      </c>
      <c r="D526" s="822" t="s">
        <v>6074</v>
      </c>
      <c r="E526" s="822" t="s">
        <v>6075</v>
      </c>
      <c r="F526" s="831">
        <v>60</v>
      </c>
      <c r="G526" s="831">
        <v>0</v>
      </c>
      <c r="H526" s="831"/>
      <c r="I526" s="831">
        <v>0</v>
      </c>
      <c r="J526" s="831">
        <v>72</v>
      </c>
      <c r="K526" s="831">
        <v>0</v>
      </c>
      <c r="L526" s="831"/>
      <c r="M526" s="831">
        <v>0</v>
      </c>
      <c r="N526" s="831">
        <v>65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594</v>
      </c>
      <c r="B527" s="822" t="s">
        <v>5727</v>
      </c>
      <c r="C527" s="822" t="s">
        <v>5465</v>
      </c>
      <c r="D527" s="822" t="s">
        <v>6076</v>
      </c>
      <c r="E527" s="822" t="s">
        <v>6077</v>
      </c>
      <c r="F527" s="831">
        <v>2</v>
      </c>
      <c r="G527" s="831">
        <v>0</v>
      </c>
      <c r="H527" s="831"/>
      <c r="I527" s="831">
        <v>0</v>
      </c>
      <c r="J527" s="831">
        <v>2</v>
      </c>
      <c r="K527" s="831">
        <v>0</v>
      </c>
      <c r="L527" s="831"/>
      <c r="M527" s="831">
        <v>0</v>
      </c>
      <c r="N527" s="831">
        <v>4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594</v>
      </c>
      <c r="B528" s="822" t="s">
        <v>5727</v>
      </c>
      <c r="C528" s="822" t="s">
        <v>5465</v>
      </c>
      <c r="D528" s="822" t="s">
        <v>6078</v>
      </c>
      <c r="E528" s="822" t="s">
        <v>6079</v>
      </c>
      <c r="F528" s="831">
        <v>2</v>
      </c>
      <c r="G528" s="831">
        <v>0</v>
      </c>
      <c r="H528" s="831"/>
      <c r="I528" s="831">
        <v>0</v>
      </c>
      <c r="J528" s="831">
        <v>3</v>
      </c>
      <c r="K528" s="831">
        <v>0</v>
      </c>
      <c r="L528" s="831"/>
      <c r="M528" s="831">
        <v>0</v>
      </c>
      <c r="N528" s="831"/>
      <c r="O528" s="831"/>
      <c r="P528" s="827"/>
      <c r="Q528" s="832"/>
    </row>
    <row r="529" spans="1:17" ht="14.45" customHeight="1" x14ac:dyDescent="0.2">
      <c r="A529" s="821" t="s">
        <v>594</v>
      </c>
      <c r="B529" s="822" t="s">
        <v>5727</v>
      </c>
      <c r="C529" s="822" t="s">
        <v>5465</v>
      </c>
      <c r="D529" s="822" t="s">
        <v>5656</v>
      </c>
      <c r="E529" s="822" t="s">
        <v>5657</v>
      </c>
      <c r="F529" s="831"/>
      <c r="G529" s="831"/>
      <c r="H529" s="831"/>
      <c r="I529" s="831"/>
      <c r="J529" s="831"/>
      <c r="K529" s="831"/>
      <c r="L529" s="831"/>
      <c r="M529" s="831"/>
      <c r="N529" s="831">
        <v>1</v>
      </c>
      <c r="O529" s="831">
        <v>0</v>
      </c>
      <c r="P529" s="827"/>
      <c r="Q529" s="832">
        <v>0</v>
      </c>
    </row>
    <row r="530" spans="1:17" ht="14.45" customHeight="1" x14ac:dyDescent="0.2">
      <c r="A530" s="821" t="s">
        <v>594</v>
      </c>
      <c r="B530" s="822" t="s">
        <v>5727</v>
      </c>
      <c r="C530" s="822" t="s">
        <v>5465</v>
      </c>
      <c r="D530" s="822" t="s">
        <v>6080</v>
      </c>
      <c r="E530" s="822" t="s">
        <v>6081</v>
      </c>
      <c r="F530" s="831"/>
      <c r="G530" s="831"/>
      <c r="H530" s="831"/>
      <c r="I530" s="831"/>
      <c r="J530" s="831">
        <v>1</v>
      </c>
      <c r="K530" s="831">
        <v>0</v>
      </c>
      <c r="L530" s="831"/>
      <c r="M530" s="831">
        <v>0</v>
      </c>
      <c r="N530" s="831"/>
      <c r="O530" s="831"/>
      <c r="P530" s="827"/>
      <c r="Q530" s="832"/>
    </row>
    <row r="531" spans="1:17" ht="14.45" customHeight="1" x14ac:dyDescent="0.2">
      <c r="A531" s="821" t="s">
        <v>594</v>
      </c>
      <c r="B531" s="822" t="s">
        <v>5727</v>
      </c>
      <c r="C531" s="822" t="s">
        <v>5465</v>
      </c>
      <c r="D531" s="822" t="s">
        <v>6082</v>
      </c>
      <c r="E531" s="822" t="s">
        <v>6083</v>
      </c>
      <c r="F531" s="831">
        <v>6</v>
      </c>
      <c r="G531" s="831">
        <v>0</v>
      </c>
      <c r="H531" s="831"/>
      <c r="I531" s="831">
        <v>0</v>
      </c>
      <c r="J531" s="831">
        <v>6</v>
      </c>
      <c r="K531" s="831">
        <v>0</v>
      </c>
      <c r="L531" s="831"/>
      <c r="M531" s="831">
        <v>0</v>
      </c>
      <c r="N531" s="831">
        <v>6</v>
      </c>
      <c r="O531" s="831">
        <v>0</v>
      </c>
      <c r="P531" s="827"/>
      <c r="Q531" s="832">
        <v>0</v>
      </c>
    </row>
    <row r="532" spans="1:17" ht="14.45" customHeight="1" x14ac:dyDescent="0.2">
      <c r="A532" s="821" t="s">
        <v>594</v>
      </c>
      <c r="B532" s="822" t="s">
        <v>5727</v>
      </c>
      <c r="C532" s="822" t="s">
        <v>5465</v>
      </c>
      <c r="D532" s="822" t="s">
        <v>6084</v>
      </c>
      <c r="E532" s="822" t="s">
        <v>6085</v>
      </c>
      <c r="F532" s="831">
        <v>4</v>
      </c>
      <c r="G532" s="831">
        <v>0</v>
      </c>
      <c r="H532" s="831"/>
      <c r="I532" s="831">
        <v>0</v>
      </c>
      <c r="J532" s="831">
        <v>4</v>
      </c>
      <c r="K532" s="831">
        <v>0</v>
      </c>
      <c r="L532" s="831"/>
      <c r="M532" s="831">
        <v>0</v>
      </c>
      <c r="N532" s="831">
        <v>6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594</v>
      </c>
      <c r="B533" s="822" t="s">
        <v>5727</v>
      </c>
      <c r="C533" s="822" t="s">
        <v>5465</v>
      </c>
      <c r="D533" s="822" t="s">
        <v>6086</v>
      </c>
      <c r="E533" s="822" t="s">
        <v>6087</v>
      </c>
      <c r="F533" s="831">
        <v>1</v>
      </c>
      <c r="G533" s="831">
        <v>0</v>
      </c>
      <c r="H533" s="831"/>
      <c r="I533" s="831">
        <v>0</v>
      </c>
      <c r="J533" s="831">
        <v>6</v>
      </c>
      <c r="K533" s="831">
        <v>0</v>
      </c>
      <c r="L533" s="831"/>
      <c r="M533" s="831">
        <v>0</v>
      </c>
      <c r="N533" s="831">
        <v>3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594</v>
      </c>
      <c r="B534" s="822" t="s">
        <v>5727</v>
      </c>
      <c r="C534" s="822" t="s">
        <v>5465</v>
      </c>
      <c r="D534" s="822" t="s">
        <v>6088</v>
      </c>
      <c r="E534" s="822" t="s">
        <v>6089</v>
      </c>
      <c r="F534" s="831">
        <v>3</v>
      </c>
      <c r="G534" s="831">
        <v>0</v>
      </c>
      <c r="H534" s="831"/>
      <c r="I534" s="831">
        <v>0</v>
      </c>
      <c r="J534" s="831">
        <v>2</v>
      </c>
      <c r="K534" s="831">
        <v>0</v>
      </c>
      <c r="L534" s="831"/>
      <c r="M534" s="831">
        <v>0</v>
      </c>
      <c r="N534" s="831">
        <v>1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594</v>
      </c>
      <c r="B535" s="822" t="s">
        <v>5727</v>
      </c>
      <c r="C535" s="822" t="s">
        <v>5465</v>
      </c>
      <c r="D535" s="822" t="s">
        <v>6090</v>
      </c>
      <c r="E535" s="822" t="s">
        <v>6091</v>
      </c>
      <c r="F535" s="831">
        <v>1</v>
      </c>
      <c r="G535" s="831">
        <v>0</v>
      </c>
      <c r="H535" s="831"/>
      <c r="I535" s="831">
        <v>0</v>
      </c>
      <c r="J535" s="831">
        <v>4</v>
      </c>
      <c r="K535" s="831">
        <v>0</v>
      </c>
      <c r="L535" s="831"/>
      <c r="M535" s="831">
        <v>0</v>
      </c>
      <c r="N535" s="831">
        <v>3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594</v>
      </c>
      <c r="B536" s="822" t="s">
        <v>5727</v>
      </c>
      <c r="C536" s="822" t="s">
        <v>5465</v>
      </c>
      <c r="D536" s="822" t="s">
        <v>6092</v>
      </c>
      <c r="E536" s="822" t="s">
        <v>6093</v>
      </c>
      <c r="F536" s="831">
        <v>2</v>
      </c>
      <c r="G536" s="831">
        <v>0</v>
      </c>
      <c r="H536" s="831"/>
      <c r="I536" s="831">
        <v>0</v>
      </c>
      <c r="J536" s="831">
        <v>4</v>
      </c>
      <c r="K536" s="831">
        <v>0</v>
      </c>
      <c r="L536" s="831"/>
      <c r="M536" s="831">
        <v>0</v>
      </c>
      <c r="N536" s="831">
        <v>2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594</v>
      </c>
      <c r="B537" s="822" t="s">
        <v>5727</v>
      </c>
      <c r="C537" s="822" t="s">
        <v>5465</v>
      </c>
      <c r="D537" s="822" t="s">
        <v>6094</v>
      </c>
      <c r="E537" s="822" t="s">
        <v>6095</v>
      </c>
      <c r="F537" s="831">
        <v>1</v>
      </c>
      <c r="G537" s="831">
        <v>0</v>
      </c>
      <c r="H537" s="831"/>
      <c r="I537" s="831">
        <v>0</v>
      </c>
      <c r="J537" s="831">
        <v>3</v>
      </c>
      <c r="K537" s="831">
        <v>0</v>
      </c>
      <c r="L537" s="831"/>
      <c r="M537" s="831">
        <v>0</v>
      </c>
      <c r="N537" s="831"/>
      <c r="O537" s="831"/>
      <c r="P537" s="827"/>
      <c r="Q537" s="832"/>
    </row>
    <row r="538" spans="1:17" ht="14.45" customHeight="1" x14ac:dyDescent="0.2">
      <c r="A538" s="821" t="s">
        <v>594</v>
      </c>
      <c r="B538" s="822" t="s">
        <v>5727</v>
      </c>
      <c r="C538" s="822" t="s">
        <v>5465</v>
      </c>
      <c r="D538" s="822" t="s">
        <v>6096</v>
      </c>
      <c r="E538" s="822" t="s">
        <v>6097</v>
      </c>
      <c r="F538" s="831">
        <v>70</v>
      </c>
      <c r="G538" s="831">
        <v>0</v>
      </c>
      <c r="H538" s="831"/>
      <c r="I538" s="831">
        <v>0</v>
      </c>
      <c r="J538" s="831">
        <v>15</v>
      </c>
      <c r="K538" s="831">
        <v>0</v>
      </c>
      <c r="L538" s="831"/>
      <c r="M538" s="831">
        <v>0</v>
      </c>
      <c r="N538" s="831">
        <v>27</v>
      </c>
      <c r="O538" s="831">
        <v>0</v>
      </c>
      <c r="P538" s="827"/>
      <c r="Q538" s="832">
        <v>0</v>
      </c>
    </row>
    <row r="539" spans="1:17" ht="14.45" customHeight="1" x14ac:dyDescent="0.2">
      <c r="A539" s="821" t="s">
        <v>594</v>
      </c>
      <c r="B539" s="822" t="s">
        <v>5727</v>
      </c>
      <c r="C539" s="822" t="s">
        <v>5465</v>
      </c>
      <c r="D539" s="822" t="s">
        <v>6098</v>
      </c>
      <c r="E539" s="822" t="s">
        <v>6099</v>
      </c>
      <c r="F539" s="831">
        <v>7</v>
      </c>
      <c r="G539" s="831">
        <v>0</v>
      </c>
      <c r="H539" s="831"/>
      <c r="I539" s="831">
        <v>0</v>
      </c>
      <c r="J539" s="831">
        <v>2</v>
      </c>
      <c r="K539" s="831">
        <v>0</v>
      </c>
      <c r="L539" s="831"/>
      <c r="M539" s="831">
        <v>0</v>
      </c>
      <c r="N539" s="831"/>
      <c r="O539" s="831"/>
      <c r="P539" s="827"/>
      <c r="Q539" s="832"/>
    </row>
    <row r="540" spans="1:17" ht="14.45" customHeight="1" x14ac:dyDescent="0.2">
      <c r="A540" s="821" t="s">
        <v>594</v>
      </c>
      <c r="B540" s="822" t="s">
        <v>5727</v>
      </c>
      <c r="C540" s="822" t="s">
        <v>5465</v>
      </c>
      <c r="D540" s="822" t="s">
        <v>6100</v>
      </c>
      <c r="E540" s="822" t="s">
        <v>6101</v>
      </c>
      <c r="F540" s="831"/>
      <c r="G540" s="831"/>
      <c r="H540" s="831"/>
      <c r="I540" s="831"/>
      <c r="J540" s="831">
        <v>1</v>
      </c>
      <c r="K540" s="831">
        <v>0</v>
      </c>
      <c r="L540" s="831"/>
      <c r="M540" s="831">
        <v>0</v>
      </c>
      <c r="N540" s="831"/>
      <c r="O540" s="831"/>
      <c r="P540" s="827"/>
      <c r="Q540" s="832"/>
    </row>
    <row r="541" spans="1:17" ht="14.45" customHeight="1" x14ac:dyDescent="0.2">
      <c r="A541" s="821" t="s">
        <v>594</v>
      </c>
      <c r="B541" s="822" t="s">
        <v>5727</v>
      </c>
      <c r="C541" s="822" t="s">
        <v>5465</v>
      </c>
      <c r="D541" s="822" t="s">
        <v>6102</v>
      </c>
      <c r="E541" s="822" t="s">
        <v>6103</v>
      </c>
      <c r="F541" s="831">
        <v>2</v>
      </c>
      <c r="G541" s="831">
        <v>0</v>
      </c>
      <c r="H541" s="831"/>
      <c r="I541" s="831">
        <v>0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594</v>
      </c>
      <c r="B542" s="822" t="s">
        <v>5727</v>
      </c>
      <c r="C542" s="822" t="s">
        <v>5465</v>
      </c>
      <c r="D542" s="822" t="s">
        <v>6104</v>
      </c>
      <c r="E542" s="822" t="s">
        <v>6105</v>
      </c>
      <c r="F542" s="831"/>
      <c r="G542" s="831"/>
      <c r="H542" s="831"/>
      <c r="I542" s="831"/>
      <c r="J542" s="831">
        <v>1</v>
      </c>
      <c r="K542" s="831">
        <v>0</v>
      </c>
      <c r="L542" s="831"/>
      <c r="M542" s="831">
        <v>0</v>
      </c>
      <c r="N542" s="831"/>
      <c r="O542" s="831"/>
      <c r="P542" s="827"/>
      <c r="Q542" s="832"/>
    </row>
    <row r="543" spans="1:17" ht="14.45" customHeight="1" x14ac:dyDescent="0.2">
      <c r="A543" s="821" t="s">
        <v>594</v>
      </c>
      <c r="B543" s="822" t="s">
        <v>5727</v>
      </c>
      <c r="C543" s="822" t="s">
        <v>5465</v>
      </c>
      <c r="D543" s="822" t="s">
        <v>6106</v>
      </c>
      <c r="E543" s="822" t="s">
        <v>6107</v>
      </c>
      <c r="F543" s="831">
        <v>2</v>
      </c>
      <c r="G543" s="831">
        <v>0</v>
      </c>
      <c r="H543" s="831"/>
      <c r="I543" s="831">
        <v>0</v>
      </c>
      <c r="J543" s="831"/>
      <c r="K543" s="831"/>
      <c r="L543" s="831"/>
      <c r="M543" s="831"/>
      <c r="N543" s="831">
        <v>2</v>
      </c>
      <c r="O543" s="831">
        <v>0</v>
      </c>
      <c r="P543" s="827"/>
      <c r="Q543" s="832">
        <v>0</v>
      </c>
    </row>
    <row r="544" spans="1:17" ht="14.45" customHeight="1" x14ac:dyDescent="0.2">
      <c r="A544" s="821" t="s">
        <v>594</v>
      </c>
      <c r="B544" s="822" t="s">
        <v>5727</v>
      </c>
      <c r="C544" s="822" t="s">
        <v>5465</v>
      </c>
      <c r="D544" s="822" t="s">
        <v>6108</v>
      </c>
      <c r="E544" s="822" t="s">
        <v>6109</v>
      </c>
      <c r="F544" s="831">
        <v>1</v>
      </c>
      <c r="G544" s="831">
        <v>0</v>
      </c>
      <c r="H544" s="831"/>
      <c r="I544" s="831">
        <v>0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594</v>
      </c>
      <c r="B545" s="822" t="s">
        <v>5727</v>
      </c>
      <c r="C545" s="822" t="s">
        <v>5465</v>
      </c>
      <c r="D545" s="822" t="s">
        <v>5604</v>
      </c>
      <c r="E545" s="822" t="s">
        <v>5605</v>
      </c>
      <c r="F545" s="831"/>
      <c r="G545" s="831"/>
      <c r="H545" s="831"/>
      <c r="I545" s="831"/>
      <c r="J545" s="831">
        <v>1</v>
      </c>
      <c r="K545" s="831">
        <v>723</v>
      </c>
      <c r="L545" s="831">
        <v>1</v>
      </c>
      <c r="M545" s="831">
        <v>723</v>
      </c>
      <c r="N545" s="831"/>
      <c r="O545" s="831"/>
      <c r="P545" s="827"/>
      <c r="Q545" s="832"/>
    </row>
    <row r="546" spans="1:17" ht="14.45" customHeight="1" x14ac:dyDescent="0.2">
      <c r="A546" s="821" t="s">
        <v>594</v>
      </c>
      <c r="B546" s="822" t="s">
        <v>5727</v>
      </c>
      <c r="C546" s="822" t="s">
        <v>5465</v>
      </c>
      <c r="D546" s="822" t="s">
        <v>5658</v>
      </c>
      <c r="E546" s="822" t="s">
        <v>5659</v>
      </c>
      <c r="F546" s="831">
        <v>499</v>
      </c>
      <c r="G546" s="831">
        <v>0</v>
      </c>
      <c r="H546" s="831"/>
      <c r="I546" s="831">
        <v>0</v>
      </c>
      <c r="J546" s="831">
        <v>530</v>
      </c>
      <c r="K546" s="831">
        <v>0</v>
      </c>
      <c r="L546" s="831"/>
      <c r="M546" s="831">
        <v>0</v>
      </c>
      <c r="N546" s="831">
        <v>496</v>
      </c>
      <c r="O546" s="831">
        <v>0</v>
      </c>
      <c r="P546" s="827"/>
      <c r="Q546" s="832">
        <v>0</v>
      </c>
    </row>
    <row r="547" spans="1:17" ht="14.45" customHeight="1" x14ac:dyDescent="0.2">
      <c r="A547" s="821" t="s">
        <v>594</v>
      </c>
      <c r="B547" s="822" t="s">
        <v>5727</v>
      </c>
      <c r="C547" s="822" t="s">
        <v>5465</v>
      </c>
      <c r="D547" s="822" t="s">
        <v>5492</v>
      </c>
      <c r="E547" s="822" t="s">
        <v>5493</v>
      </c>
      <c r="F547" s="831">
        <v>9</v>
      </c>
      <c r="G547" s="831">
        <v>774</v>
      </c>
      <c r="H547" s="831">
        <v>0.4942528735632184</v>
      </c>
      <c r="I547" s="831">
        <v>86</v>
      </c>
      <c r="J547" s="831">
        <v>18</v>
      </c>
      <c r="K547" s="831">
        <v>1566</v>
      </c>
      <c r="L547" s="831">
        <v>1</v>
      </c>
      <c r="M547" s="831">
        <v>87</v>
      </c>
      <c r="N547" s="831">
        <v>19</v>
      </c>
      <c r="O547" s="831">
        <v>1672</v>
      </c>
      <c r="P547" s="827">
        <v>1.0676883780332056</v>
      </c>
      <c r="Q547" s="832">
        <v>88</v>
      </c>
    </row>
    <row r="548" spans="1:17" ht="14.45" customHeight="1" x14ac:dyDescent="0.2">
      <c r="A548" s="821" t="s">
        <v>594</v>
      </c>
      <c r="B548" s="822" t="s">
        <v>5727</v>
      </c>
      <c r="C548" s="822" t="s">
        <v>5465</v>
      </c>
      <c r="D548" s="822" t="s">
        <v>6110</v>
      </c>
      <c r="E548" s="822" t="s">
        <v>6111</v>
      </c>
      <c r="F548" s="831">
        <v>274</v>
      </c>
      <c r="G548" s="831">
        <v>146312</v>
      </c>
      <c r="H548" s="831">
        <v>1.0989912343295802</v>
      </c>
      <c r="I548" s="831">
        <v>533.98540145985396</v>
      </c>
      <c r="J548" s="831">
        <v>247</v>
      </c>
      <c r="K548" s="831">
        <v>133133</v>
      </c>
      <c r="L548" s="831">
        <v>1</v>
      </c>
      <c r="M548" s="831">
        <v>539</v>
      </c>
      <c r="N548" s="831">
        <v>248</v>
      </c>
      <c r="O548" s="831">
        <v>134912</v>
      </c>
      <c r="P548" s="827">
        <v>1.0133625772723518</v>
      </c>
      <c r="Q548" s="832">
        <v>544</v>
      </c>
    </row>
    <row r="549" spans="1:17" ht="14.45" customHeight="1" x14ac:dyDescent="0.2">
      <c r="A549" s="821" t="s">
        <v>594</v>
      </c>
      <c r="B549" s="822" t="s">
        <v>5727</v>
      </c>
      <c r="C549" s="822" t="s">
        <v>5465</v>
      </c>
      <c r="D549" s="822" t="s">
        <v>6112</v>
      </c>
      <c r="E549" s="822" t="s">
        <v>6113</v>
      </c>
      <c r="F549" s="831">
        <v>4288</v>
      </c>
      <c r="G549" s="831">
        <v>4282141</v>
      </c>
      <c r="H549" s="831">
        <v>1.0087695513337722</v>
      </c>
      <c r="I549" s="831">
        <v>998.63362873134326</v>
      </c>
      <c r="J549" s="831">
        <v>4199</v>
      </c>
      <c r="K549" s="831">
        <v>4244915</v>
      </c>
      <c r="L549" s="831">
        <v>1</v>
      </c>
      <c r="M549" s="831">
        <v>1010.9347463681829</v>
      </c>
      <c r="N549" s="831">
        <v>4007</v>
      </c>
      <c r="O549" s="831">
        <v>4024459</v>
      </c>
      <c r="P549" s="827">
        <v>0.94806586233175461</v>
      </c>
      <c r="Q549" s="832">
        <v>1004.3571250311954</v>
      </c>
    </row>
    <row r="550" spans="1:17" ht="14.45" customHeight="1" x14ac:dyDescent="0.2">
      <c r="A550" s="821" t="s">
        <v>594</v>
      </c>
      <c r="B550" s="822" t="s">
        <v>5727</v>
      </c>
      <c r="C550" s="822" t="s">
        <v>5465</v>
      </c>
      <c r="D550" s="822" t="s">
        <v>5660</v>
      </c>
      <c r="E550" s="822" t="s">
        <v>5661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857</v>
      </c>
      <c r="P550" s="827"/>
      <c r="Q550" s="832">
        <v>857</v>
      </c>
    </row>
    <row r="551" spans="1:17" ht="14.45" customHeight="1" x14ac:dyDescent="0.2">
      <c r="A551" s="821" t="s">
        <v>594</v>
      </c>
      <c r="B551" s="822" t="s">
        <v>5727</v>
      </c>
      <c r="C551" s="822" t="s">
        <v>5465</v>
      </c>
      <c r="D551" s="822" t="s">
        <v>6114</v>
      </c>
      <c r="E551" s="822" t="s">
        <v>6115</v>
      </c>
      <c r="F551" s="831"/>
      <c r="G551" s="831"/>
      <c r="H551" s="831"/>
      <c r="I551" s="831"/>
      <c r="J551" s="831"/>
      <c r="K551" s="831"/>
      <c r="L551" s="831"/>
      <c r="M551" s="831"/>
      <c r="N551" s="831">
        <v>10</v>
      </c>
      <c r="O551" s="831">
        <v>0</v>
      </c>
      <c r="P551" s="827"/>
      <c r="Q551" s="832">
        <v>0</v>
      </c>
    </row>
    <row r="552" spans="1:17" ht="14.45" customHeight="1" x14ac:dyDescent="0.2">
      <c r="A552" s="821" t="s">
        <v>594</v>
      </c>
      <c r="B552" s="822" t="s">
        <v>5727</v>
      </c>
      <c r="C552" s="822" t="s">
        <v>5465</v>
      </c>
      <c r="D552" s="822" t="s">
        <v>6116</v>
      </c>
      <c r="E552" s="822" t="s">
        <v>6117</v>
      </c>
      <c r="F552" s="831">
        <v>107</v>
      </c>
      <c r="G552" s="831">
        <v>5241181</v>
      </c>
      <c r="H552" s="831">
        <v>0.85402828836383049</v>
      </c>
      <c r="I552" s="831">
        <v>48983</v>
      </c>
      <c r="J552" s="831">
        <v>125</v>
      </c>
      <c r="K552" s="831">
        <v>6137011</v>
      </c>
      <c r="L552" s="831">
        <v>1</v>
      </c>
      <c r="M552" s="831">
        <v>49096.088000000003</v>
      </c>
      <c r="N552" s="831">
        <v>128</v>
      </c>
      <c r="O552" s="831">
        <v>6297344</v>
      </c>
      <c r="P552" s="827">
        <v>1.0261255845883281</v>
      </c>
      <c r="Q552" s="832">
        <v>49198</v>
      </c>
    </row>
    <row r="553" spans="1:17" ht="14.45" customHeight="1" x14ac:dyDescent="0.2">
      <c r="A553" s="821" t="s">
        <v>594</v>
      </c>
      <c r="B553" s="822" t="s">
        <v>5727</v>
      </c>
      <c r="C553" s="822" t="s">
        <v>5465</v>
      </c>
      <c r="D553" s="822" t="s">
        <v>6118</v>
      </c>
      <c r="E553" s="822" t="s">
        <v>6119</v>
      </c>
      <c r="F553" s="831">
        <v>3</v>
      </c>
      <c r="G553" s="831">
        <v>5634</v>
      </c>
      <c r="H553" s="831">
        <v>0.16587175410704821</v>
      </c>
      <c r="I553" s="831">
        <v>1878</v>
      </c>
      <c r="J553" s="831">
        <v>18</v>
      </c>
      <c r="K553" s="831">
        <v>33966</v>
      </c>
      <c r="L553" s="831">
        <v>1</v>
      </c>
      <c r="M553" s="831">
        <v>1887</v>
      </c>
      <c r="N553" s="831">
        <v>13</v>
      </c>
      <c r="O553" s="831">
        <v>24622</v>
      </c>
      <c r="P553" s="827">
        <v>0.72490137196019544</v>
      </c>
      <c r="Q553" s="832">
        <v>1894</v>
      </c>
    </row>
    <row r="554" spans="1:17" ht="14.45" customHeight="1" x14ac:dyDescent="0.2">
      <c r="A554" s="821" t="s">
        <v>594</v>
      </c>
      <c r="B554" s="822" t="s">
        <v>5727</v>
      </c>
      <c r="C554" s="822" t="s">
        <v>5465</v>
      </c>
      <c r="D554" s="822" t="s">
        <v>5662</v>
      </c>
      <c r="E554" s="822" t="s">
        <v>5663</v>
      </c>
      <c r="F554" s="831"/>
      <c r="G554" s="831"/>
      <c r="H554" s="831"/>
      <c r="I554" s="831"/>
      <c r="J554" s="831">
        <v>2</v>
      </c>
      <c r="K554" s="831">
        <v>12646</v>
      </c>
      <c r="L554" s="831">
        <v>1</v>
      </c>
      <c r="M554" s="831">
        <v>6323</v>
      </c>
      <c r="N554" s="831">
        <v>1</v>
      </c>
      <c r="O554" s="831">
        <v>6347</v>
      </c>
      <c r="P554" s="827">
        <v>0.50189783330697457</v>
      </c>
      <c r="Q554" s="832">
        <v>6347</v>
      </c>
    </row>
    <row r="555" spans="1:17" ht="14.45" customHeight="1" x14ac:dyDescent="0.2">
      <c r="A555" s="821" t="s">
        <v>594</v>
      </c>
      <c r="B555" s="822" t="s">
        <v>5727</v>
      </c>
      <c r="C555" s="822" t="s">
        <v>5465</v>
      </c>
      <c r="D555" s="822" t="s">
        <v>5664</v>
      </c>
      <c r="E555" s="822" t="s">
        <v>5665</v>
      </c>
      <c r="F555" s="831">
        <v>1</v>
      </c>
      <c r="G555" s="831">
        <v>9361</v>
      </c>
      <c r="H555" s="831">
        <v>0.11060697363912422</v>
      </c>
      <c r="I555" s="831">
        <v>9361</v>
      </c>
      <c r="J555" s="831">
        <v>9</v>
      </c>
      <c r="K555" s="831">
        <v>84633</v>
      </c>
      <c r="L555" s="831">
        <v>1</v>
      </c>
      <c r="M555" s="831">
        <v>9403.6666666666661</v>
      </c>
      <c r="N555" s="831">
        <v>5</v>
      </c>
      <c r="O555" s="831">
        <v>47260</v>
      </c>
      <c r="P555" s="827">
        <v>0.55841102170548129</v>
      </c>
      <c r="Q555" s="832">
        <v>9452</v>
      </c>
    </row>
    <row r="556" spans="1:17" ht="14.45" customHeight="1" x14ac:dyDescent="0.2">
      <c r="A556" s="821" t="s">
        <v>594</v>
      </c>
      <c r="B556" s="822" t="s">
        <v>5727</v>
      </c>
      <c r="C556" s="822" t="s">
        <v>5465</v>
      </c>
      <c r="D556" s="822" t="s">
        <v>5535</v>
      </c>
      <c r="E556" s="822" t="s">
        <v>5536</v>
      </c>
      <c r="F556" s="831">
        <v>24</v>
      </c>
      <c r="G556" s="831">
        <v>10704</v>
      </c>
      <c r="H556" s="831">
        <v>3.4132653061224492</v>
      </c>
      <c r="I556" s="831">
        <v>446</v>
      </c>
      <c r="J556" s="831">
        <v>7</v>
      </c>
      <c r="K556" s="831">
        <v>3136</v>
      </c>
      <c r="L556" s="831">
        <v>1</v>
      </c>
      <c r="M556" s="831">
        <v>448</v>
      </c>
      <c r="N556" s="831">
        <v>10</v>
      </c>
      <c r="O556" s="831">
        <v>4510</v>
      </c>
      <c r="P556" s="827">
        <v>1.4381377551020409</v>
      </c>
      <c r="Q556" s="832">
        <v>451</v>
      </c>
    </row>
    <row r="557" spans="1:17" ht="14.45" customHeight="1" x14ac:dyDescent="0.2">
      <c r="A557" s="821" t="s">
        <v>594</v>
      </c>
      <c r="B557" s="822" t="s">
        <v>5727</v>
      </c>
      <c r="C557" s="822" t="s">
        <v>5465</v>
      </c>
      <c r="D557" s="822" t="s">
        <v>6120</v>
      </c>
      <c r="E557" s="822" t="s">
        <v>6121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4161</v>
      </c>
      <c r="P557" s="827"/>
      <c r="Q557" s="832">
        <v>4161</v>
      </c>
    </row>
    <row r="558" spans="1:17" ht="14.45" customHeight="1" x14ac:dyDescent="0.2">
      <c r="A558" s="821" t="s">
        <v>594</v>
      </c>
      <c r="B558" s="822" t="s">
        <v>5727</v>
      </c>
      <c r="C558" s="822" t="s">
        <v>5465</v>
      </c>
      <c r="D558" s="822" t="s">
        <v>5666</v>
      </c>
      <c r="E558" s="822" t="s">
        <v>5667</v>
      </c>
      <c r="F558" s="831">
        <v>70</v>
      </c>
      <c r="G558" s="831">
        <v>60620</v>
      </c>
      <c r="H558" s="831">
        <v>4.6398775353999238</v>
      </c>
      <c r="I558" s="831">
        <v>866</v>
      </c>
      <c r="J558" s="831">
        <v>15</v>
      </c>
      <c r="K558" s="831">
        <v>13065</v>
      </c>
      <c r="L558" s="831">
        <v>1</v>
      </c>
      <c r="M558" s="831">
        <v>871</v>
      </c>
      <c r="N558" s="831">
        <v>29</v>
      </c>
      <c r="O558" s="831">
        <v>24418</v>
      </c>
      <c r="P558" s="827">
        <v>1.8689628779181018</v>
      </c>
      <c r="Q558" s="832">
        <v>842</v>
      </c>
    </row>
    <row r="559" spans="1:17" ht="14.45" customHeight="1" x14ac:dyDescent="0.2">
      <c r="A559" s="821" t="s">
        <v>594</v>
      </c>
      <c r="B559" s="822" t="s">
        <v>5727</v>
      </c>
      <c r="C559" s="822" t="s">
        <v>5465</v>
      </c>
      <c r="D559" s="822" t="s">
        <v>6122</v>
      </c>
      <c r="E559" s="822" t="s">
        <v>6123</v>
      </c>
      <c r="F559" s="831"/>
      <c r="G559" s="831"/>
      <c r="H559" s="831"/>
      <c r="I559" s="831"/>
      <c r="J559" s="831"/>
      <c r="K559" s="831"/>
      <c r="L559" s="831"/>
      <c r="M559" s="831"/>
      <c r="N559" s="831">
        <v>2</v>
      </c>
      <c r="O559" s="831">
        <v>3110</v>
      </c>
      <c r="P559" s="827"/>
      <c r="Q559" s="832">
        <v>1555</v>
      </c>
    </row>
    <row r="560" spans="1:17" ht="14.45" customHeight="1" x14ac:dyDescent="0.2">
      <c r="A560" s="821" t="s">
        <v>594</v>
      </c>
      <c r="B560" s="822" t="s">
        <v>5727</v>
      </c>
      <c r="C560" s="822" t="s">
        <v>5465</v>
      </c>
      <c r="D560" s="822" t="s">
        <v>6124</v>
      </c>
      <c r="E560" s="822" t="s">
        <v>6125</v>
      </c>
      <c r="F560" s="831">
        <v>39</v>
      </c>
      <c r="G560" s="831">
        <v>0</v>
      </c>
      <c r="H560" s="831"/>
      <c r="I560" s="831">
        <v>0</v>
      </c>
      <c r="J560" s="831">
        <v>45</v>
      </c>
      <c r="K560" s="831">
        <v>0</v>
      </c>
      <c r="L560" s="831"/>
      <c r="M560" s="831">
        <v>0</v>
      </c>
      <c r="N560" s="831">
        <v>41</v>
      </c>
      <c r="O560" s="831">
        <v>0</v>
      </c>
      <c r="P560" s="827"/>
      <c r="Q560" s="832">
        <v>0</v>
      </c>
    </row>
    <row r="561" spans="1:17" ht="14.45" customHeight="1" x14ac:dyDescent="0.2">
      <c r="A561" s="821" t="s">
        <v>594</v>
      </c>
      <c r="B561" s="822" t="s">
        <v>5727</v>
      </c>
      <c r="C561" s="822" t="s">
        <v>5465</v>
      </c>
      <c r="D561" s="822" t="s">
        <v>5676</v>
      </c>
      <c r="E561" s="822" t="s">
        <v>5677</v>
      </c>
      <c r="F561" s="831">
        <v>442</v>
      </c>
      <c r="G561" s="831">
        <v>0</v>
      </c>
      <c r="H561" s="831"/>
      <c r="I561" s="831">
        <v>0</v>
      </c>
      <c r="J561" s="831">
        <v>454</v>
      </c>
      <c r="K561" s="831">
        <v>0</v>
      </c>
      <c r="L561" s="831"/>
      <c r="M561" s="831">
        <v>0</v>
      </c>
      <c r="N561" s="831">
        <v>415</v>
      </c>
      <c r="O561" s="831">
        <v>0</v>
      </c>
      <c r="P561" s="827"/>
      <c r="Q561" s="832">
        <v>0</v>
      </c>
    </row>
    <row r="562" spans="1:17" ht="14.45" customHeight="1" x14ac:dyDescent="0.2">
      <c r="A562" s="821" t="s">
        <v>594</v>
      </c>
      <c r="B562" s="822" t="s">
        <v>5727</v>
      </c>
      <c r="C562" s="822" t="s">
        <v>5465</v>
      </c>
      <c r="D562" s="822" t="s">
        <v>6126</v>
      </c>
      <c r="E562" s="822" t="s">
        <v>6127</v>
      </c>
      <c r="F562" s="831"/>
      <c r="G562" s="831"/>
      <c r="H562" s="831"/>
      <c r="I562" s="831"/>
      <c r="J562" s="831"/>
      <c r="K562" s="831"/>
      <c r="L562" s="831"/>
      <c r="M562" s="831"/>
      <c r="N562" s="831">
        <v>1</v>
      </c>
      <c r="O562" s="831">
        <v>511</v>
      </c>
      <c r="P562" s="827"/>
      <c r="Q562" s="832">
        <v>511</v>
      </c>
    </row>
    <row r="563" spans="1:17" ht="14.45" customHeight="1" x14ac:dyDescent="0.2">
      <c r="A563" s="821" t="s">
        <v>594</v>
      </c>
      <c r="B563" s="822" t="s">
        <v>5727</v>
      </c>
      <c r="C563" s="822" t="s">
        <v>5465</v>
      </c>
      <c r="D563" s="822" t="s">
        <v>5680</v>
      </c>
      <c r="E563" s="822" t="s">
        <v>5681</v>
      </c>
      <c r="F563" s="831"/>
      <c r="G563" s="831"/>
      <c r="H563" s="831"/>
      <c r="I563" s="831"/>
      <c r="J563" s="831">
        <v>1</v>
      </c>
      <c r="K563" s="831">
        <v>7044</v>
      </c>
      <c r="L563" s="831">
        <v>1</v>
      </c>
      <c r="M563" s="831">
        <v>7044</v>
      </c>
      <c r="N563" s="831"/>
      <c r="O563" s="831"/>
      <c r="P563" s="827"/>
      <c r="Q563" s="832"/>
    </row>
    <row r="564" spans="1:17" ht="14.45" customHeight="1" x14ac:dyDescent="0.2">
      <c r="A564" s="821" t="s">
        <v>594</v>
      </c>
      <c r="B564" s="822" t="s">
        <v>5727</v>
      </c>
      <c r="C564" s="822" t="s">
        <v>5465</v>
      </c>
      <c r="D564" s="822" t="s">
        <v>6128</v>
      </c>
      <c r="E564" s="822" t="s">
        <v>6129</v>
      </c>
      <c r="F564" s="831">
        <v>363</v>
      </c>
      <c r="G564" s="831">
        <v>14056391</v>
      </c>
      <c r="H564" s="831">
        <v>1.0114286968359913</v>
      </c>
      <c r="I564" s="831">
        <v>38722.840220385675</v>
      </c>
      <c r="J564" s="831">
        <v>358</v>
      </c>
      <c r="K564" s="831">
        <v>13897560</v>
      </c>
      <c r="L564" s="831">
        <v>1</v>
      </c>
      <c r="M564" s="831">
        <v>38820</v>
      </c>
      <c r="N564" s="831">
        <v>326</v>
      </c>
      <c r="O564" s="831">
        <v>12683682</v>
      </c>
      <c r="P564" s="827">
        <v>0.91265531503371811</v>
      </c>
      <c r="Q564" s="832">
        <v>38907</v>
      </c>
    </row>
    <row r="565" spans="1:17" ht="14.45" customHeight="1" x14ac:dyDescent="0.2">
      <c r="A565" s="821" t="s">
        <v>594</v>
      </c>
      <c r="B565" s="822" t="s">
        <v>5727</v>
      </c>
      <c r="C565" s="822" t="s">
        <v>5465</v>
      </c>
      <c r="D565" s="822" t="s">
        <v>5684</v>
      </c>
      <c r="E565" s="822" t="s">
        <v>5685</v>
      </c>
      <c r="F565" s="831">
        <v>185</v>
      </c>
      <c r="G565" s="831">
        <v>0</v>
      </c>
      <c r="H565" s="831"/>
      <c r="I565" s="831">
        <v>0</v>
      </c>
      <c r="J565" s="831">
        <v>194</v>
      </c>
      <c r="K565" s="831">
        <v>0</v>
      </c>
      <c r="L565" s="831"/>
      <c r="M565" s="831">
        <v>0</v>
      </c>
      <c r="N565" s="831">
        <v>171</v>
      </c>
      <c r="O565" s="831">
        <v>0</v>
      </c>
      <c r="P565" s="827"/>
      <c r="Q565" s="832">
        <v>0</v>
      </c>
    </row>
    <row r="566" spans="1:17" ht="14.45" customHeight="1" x14ac:dyDescent="0.2">
      <c r="A566" s="821" t="s">
        <v>594</v>
      </c>
      <c r="B566" s="822" t="s">
        <v>5727</v>
      </c>
      <c r="C566" s="822" t="s">
        <v>5465</v>
      </c>
      <c r="D566" s="822" t="s">
        <v>6130</v>
      </c>
      <c r="E566" s="822" t="s">
        <v>6131</v>
      </c>
      <c r="F566" s="831">
        <v>1</v>
      </c>
      <c r="G566" s="831">
        <v>0</v>
      </c>
      <c r="H566" s="831"/>
      <c r="I566" s="831">
        <v>0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594</v>
      </c>
      <c r="B567" s="822" t="s">
        <v>5727</v>
      </c>
      <c r="C567" s="822" t="s">
        <v>5465</v>
      </c>
      <c r="D567" s="822" t="s">
        <v>5686</v>
      </c>
      <c r="E567" s="822" t="s">
        <v>5687</v>
      </c>
      <c r="F567" s="831"/>
      <c r="G567" s="831"/>
      <c r="H567" s="831"/>
      <c r="I567" s="831"/>
      <c r="J567" s="831">
        <v>1</v>
      </c>
      <c r="K567" s="831">
        <v>0</v>
      </c>
      <c r="L567" s="831"/>
      <c r="M567" s="831">
        <v>0</v>
      </c>
      <c r="N567" s="831"/>
      <c r="O567" s="831"/>
      <c r="P567" s="827"/>
      <c r="Q567" s="832"/>
    </row>
    <row r="568" spans="1:17" ht="14.45" customHeight="1" x14ac:dyDescent="0.2">
      <c r="A568" s="821" t="s">
        <v>594</v>
      </c>
      <c r="B568" s="822" t="s">
        <v>5727</v>
      </c>
      <c r="C568" s="822" t="s">
        <v>5465</v>
      </c>
      <c r="D568" s="822" t="s">
        <v>5543</v>
      </c>
      <c r="E568" s="822" t="s">
        <v>5544</v>
      </c>
      <c r="F568" s="831">
        <v>500</v>
      </c>
      <c r="G568" s="831">
        <v>187000</v>
      </c>
      <c r="H568" s="831">
        <v>0.98483252580577207</v>
      </c>
      <c r="I568" s="831">
        <v>374</v>
      </c>
      <c r="J568" s="831">
        <v>505</v>
      </c>
      <c r="K568" s="831">
        <v>189880</v>
      </c>
      <c r="L568" s="831">
        <v>1</v>
      </c>
      <c r="M568" s="831">
        <v>376</v>
      </c>
      <c r="N568" s="831">
        <v>470</v>
      </c>
      <c r="O568" s="831">
        <v>178130</v>
      </c>
      <c r="P568" s="827">
        <v>0.93811881188118806</v>
      </c>
      <c r="Q568" s="832">
        <v>379</v>
      </c>
    </row>
    <row r="569" spans="1:17" ht="14.45" customHeight="1" x14ac:dyDescent="0.2">
      <c r="A569" s="821" t="s">
        <v>594</v>
      </c>
      <c r="B569" s="822" t="s">
        <v>5727</v>
      </c>
      <c r="C569" s="822" t="s">
        <v>5465</v>
      </c>
      <c r="D569" s="822" t="s">
        <v>6132</v>
      </c>
      <c r="E569" s="822" t="s">
        <v>6133</v>
      </c>
      <c r="F569" s="831">
        <v>353</v>
      </c>
      <c r="G569" s="831">
        <v>0</v>
      </c>
      <c r="H569" s="831"/>
      <c r="I569" s="831">
        <v>0</v>
      </c>
      <c r="J569" s="831">
        <v>368</v>
      </c>
      <c r="K569" s="831">
        <v>0</v>
      </c>
      <c r="L569" s="831"/>
      <c r="M569" s="831">
        <v>0</v>
      </c>
      <c r="N569" s="831">
        <v>363</v>
      </c>
      <c r="O569" s="831">
        <v>0</v>
      </c>
      <c r="P569" s="827"/>
      <c r="Q569" s="832">
        <v>0</v>
      </c>
    </row>
    <row r="570" spans="1:17" ht="14.45" customHeight="1" x14ac:dyDescent="0.2">
      <c r="A570" s="821" t="s">
        <v>594</v>
      </c>
      <c r="B570" s="822" t="s">
        <v>5727</v>
      </c>
      <c r="C570" s="822" t="s">
        <v>5465</v>
      </c>
      <c r="D570" s="822" t="s">
        <v>5690</v>
      </c>
      <c r="E570" s="822" t="s">
        <v>5691</v>
      </c>
      <c r="F570" s="831">
        <v>52</v>
      </c>
      <c r="G570" s="831">
        <v>0</v>
      </c>
      <c r="H570" s="831"/>
      <c r="I570" s="831">
        <v>0</v>
      </c>
      <c r="J570" s="831">
        <v>65</v>
      </c>
      <c r="K570" s="831">
        <v>0</v>
      </c>
      <c r="L570" s="831"/>
      <c r="M570" s="831">
        <v>0</v>
      </c>
      <c r="N570" s="831">
        <v>63</v>
      </c>
      <c r="O570" s="831">
        <v>0</v>
      </c>
      <c r="P570" s="827"/>
      <c r="Q570" s="832">
        <v>0</v>
      </c>
    </row>
    <row r="571" spans="1:17" ht="14.45" customHeight="1" x14ac:dyDescent="0.2">
      <c r="A571" s="821" t="s">
        <v>594</v>
      </c>
      <c r="B571" s="822" t="s">
        <v>5727</v>
      </c>
      <c r="C571" s="822" t="s">
        <v>5465</v>
      </c>
      <c r="D571" s="822" t="s">
        <v>5692</v>
      </c>
      <c r="E571" s="822" t="s">
        <v>5693</v>
      </c>
      <c r="F571" s="831">
        <v>21</v>
      </c>
      <c r="G571" s="831">
        <v>0</v>
      </c>
      <c r="H571" s="831"/>
      <c r="I571" s="831">
        <v>0</v>
      </c>
      <c r="J571" s="831">
        <v>35</v>
      </c>
      <c r="K571" s="831">
        <v>0</v>
      </c>
      <c r="L571" s="831"/>
      <c r="M571" s="831">
        <v>0</v>
      </c>
      <c r="N571" s="831">
        <v>38</v>
      </c>
      <c r="O571" s="831">
        <v>0</v>
      </c>
      <c r="P571" s="827"/>
      <c r="Q571" s="832">
        <v>0</v>
      </c>
    </row>
    <row r="572" spans="1:17" ht="14.45" customHeight="1" x14ac:dyDescent="0.2">
      <c r="A572" s="821" t="s">
        <v>594</v>
      </c>
      <c r="B572" s="822" t="s">
        <v>5727</v>
      </c>
      <c r="C572" s="822" t="s">
        <v>5465</v>
      </c>
      <c r="D572" s="822" t="s">
        <v>6134</v>
      </c>
      <c r="E572" s="822" t="s">
        <v>6135</v>
      </c>
      <c r="F572" s="831">
        <v>1</v>
      </c>
      <c r="G572" s="831">
        <v>0</v>
      </c>
      <c r="H572" s="831"/>
      <c r="I572" s="831">
        <v>0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594</v>
      </c>
      <c r="B573" s="822" t="s">
        <v>5727</v>
      </c>
      <c r="C573" s="822" t="s">
        <v>5465</v>
      </c>
      <c r="D573" s="822" t="s">
        <v>6136</v>
      </c>
      <c r="E573" s="822" t="s">
        <v>6137</v>
      </c>
      <c r="F573" s="831">
        <v>97</v>
      </c>
      <c r="G573" s="831">
        <v>0</v>
      </c>
      <c r="H573" s="831"/>
      <c r="I573" s="831">
        <v>0</v>
      </c>
      <c r="J573" s="831">
        <v>124</v>
      </c>
      <c r="K573" s="831">
        <v>0</v>
      </c>
      <c r="L573" s="831"/>
      <c r="M573" s="831">
        <v>0</v>
      </c>
      <c r="N573" s="831">
        <v>110</v>
      </c>
      <c r="O573" s="831">
        <v>0</v>
      </c>
      <c r="P573" s="827"/>
      <c r="Q573" s="832">
        <v>0</v>
      </c>
    </row>
    <row r="574" spans="1:17" ht="14.45" customHeight="1" x14ac:dyDescent="0.2">
      <c r="A574" s="821" t="s">
        <v>594</v>
      </c>
      <c r="B574" s="822" t="s">
        <v>5727</v>
      </c>
      <c r="C574" s="822" t="s">
        <v>5465</v>
      </c>
      <c r="D574" s="822" t="s">
        <v>6138</v>
      </c>
      <c r="E574" s="822" t="s">
        <v>6139</v>
      </c>
      <c r="F574" s="831">
        <v>28</v>
      </c>
      <c r="G574" s="831">
        <v>194992</v>
      </c>
      <c r="H574" s="831">
        <v>1.1159937043926169</v>
      </c>
      <c r="I574" s="831">
        <v>6964</v>
      </c>
      <c r="J574" s="831">
        <v>25</v>
      </c>
      <c r="K574" s="831">
        <v>174725</v>
      </c>
      <c r="L574" s="831">
        <v>1</v>
      </c>
      <c r="M574" s="831">
        <v>6989</v>
      </c>
      <c r="N574" s="831">
        <v>30</v>
      </c>
      <c r="O574" s="831">
        <v>210300</v>
      </c>
      <c r="P574" s="827">
        <v>1.2036056660466448</v>
      </c>
      <c r="Q574" s="832">
        <v>7010</v>
      </c>
    </row>
    <row r="575" spans="1:17" ht="14.45" customHeight="1" x14ac:dyDescent="0.2">
      <c r="A575" s="821" t="s">
        <v>594</v>
      </c>
      <c r="B575" s="822" t="s">
        <v>5727</v>
      </c>
      <c r="C575" s="822" t="s">
        <v>5465</v>
      </c>
      <c r="D575" s="822" t="s">
        <v>6140</v>
      </c>
      <c r="E575" s="822" t="s">
        <v>6141</v>
      </c>
      <c r="F575" s="831">
        <v>8</v>
      </c>
      <c r="G575" s="831">
        <v>0</v>
      </c>
      <c r="H575" s="831"/>
      <c r="I575" s="831">
        <v>0</v>
      </c>
      <c r="J575" s="831">
        <v>1</v>
      </c>
      <c r="K575" s="831">
        <v>0</v>
      </c>
      <c r="L575" s="831"/>
      <c r="M575" s="831">
        <v>0</v>
      </c>
      <c r="N575" s="831">
        <v>2</v>
      </c>
      <c r="O575" s="831">
        <v>0</v>
      </c>
      <c r="P575" s="827"/>
      <c r="Q575" s="832">
        <v>0</v>
      </c>
    </row>
    <row r="576" spans="1:17" ht="14.45" customHeight="1" x14ac:dyDescent="0.2">
      <c r="A576" s="821" t="s">
        <v>594</v>
      </c>
      <c r="B576" s="822" t="s">
        <v>5727</v>
      </c>
      <c r="C576" s="822" t="s">
        <v>5465</v>
      </c>
      <c r="D576" s="822" t="s">
        <v>6142</v>
      </c>
      <c r="E576" s="822" t="s">
        <v>6143</v>
      </c>
      <c r="F576" s="831"/>
      <c r="G576" s="831"/>
      <c r="H576" s="831"/>
      <c r="I576" s="831"/>
      <c r="J576" s="831"/>
      <c r="K576" s="831"/>
      <c r="L576" s="831"/>
      <c r="M576" s="831"/>
      <c r="N576" s="831">
        <v>1</v>
      </c>
      <c r="O576" s="831">
        <v>1422</v>
      </c>
      <c r="P576" s="827"/>
      <c r="Q576" s="832">
        <v>1422</v>
      </c>
    </row>
    <row r="577" spans="1:17" ht="14.45" customHeight="1" x14ac:dyDescent="0.2">
      <c r="A577" s="821" t="s">
        <v>594</v>
      </c>
      <c r="B577" s="822" t="s">
        <v>5727</v>
      </c>
      <c r="C577" s="822" t="s">
        <v>5465</v>
      </c>
      <c r="D577" s="822" t="s">
        <v>5545</v>
      </c>
      <c r="E577" s="822" t="s">
        <v>5546</v>
      </c>
      <c r="F577" s="831">
        <v>608</v>
      </c>
      <c r="G577" s="831">
        <v>153216</v>
      </c>
      <c r="H577" s="831">
        <v>0.99541326126219776</v>
      </c>
      <c r="I577" s="831">
        <v>252</v>
      </c>
      <c r="J577" s="831">
        <v>606</v>
      </c>
      <c r="K577" s="831">
        <v>153922</v>
      </c>
      <c r="L577" s="831">
        <v>1</v>
      </c>
      <c r="M577" s="831">
        <v>253.996699669967</v>
      </c>
      <c r="N577" s="831">
        <v>583</v>
      </c>
      <c r="O577" s="831">
        <v>148665</v>
      </c>
      <c r="P577" s="827">
        <v>0.96584633775548656</v>
      </c>
      <c r="Q577" s="832">
        <v>255</v>
      </c>
    </row>
    <row r="578" spans="1:17" ht="14.45" customHeight="1" x14ac:dyDescent="0.2">
      <c r="A578" s="821" t="s">
        <v>594</v>
      </c>
      <c r="B578" s="822" t="s">
        <v>5727</v>
      </c>
      <c r="C578" s="822" t="s">
        <v>5465</v>
      </c>
      <c r="D578" s="822" t="s">
        <v>6144</v>
      </c>
      <c r="E578" s="822" t="s">
        <v>6145</v>
      </c>
      <c r="F578" s="831">
        <v>26</v>
      </c>
      <c r="G578" s="831">
        <v>340312</v>
      </c>
      <c r="H578" s="831">
        <v>0.72007244904868306</v>
      </c>
      <c r="I578" s="831">
        <v>13088.923076923076</v>
      </c>
      <c r="J578" s="831">
        <v>36</v>
      </c>
      <c r="K578" s="831">
        <v>472608</v>
      </c>
      <c r="L578" s="831">
        <v>1</v>
      </c>
      <c r="M578" s="831">
        <v>13128</v>
      </c>
      <c r="N578" s="831">
        <v>18</v>
      </c>
      <c r="O578" s="831">
        <v>236952</v>
      </c>
      <c r="P578" s="827">
        <v>0.50137111517367461</v>
      </c>
      <c r="Q578" s="832">
        <v>13164</v>
      </c>
    </row>
    <row r="579" spans="1:17" ht="14.45" customHeight="1" x14ac:dyDescent="0.2">
      <c r="A579" s="821" t="s">
        <v>594</v>
      </c>
      <c r="B579" s="822" t="s">
        <v>5727</v>
      </c>
      <c r="C579" s="822" t="s">
        <v>5465</v>
      </c>
      <c r="D579" s="822" t="s">
        <v>6146</v>
      </c>
      <c r="E579" s="822" t="s">
        <v>6147</v>
      </c>
      <c r="F579" s="831">
        <v>6</v>
      </c>
      <c r="G579" s="831">
        <v>0</v>
      </c>
      <c r="H579" s="831"/>
      <c r="I579" s="831">
        <v>0</v>
      </c>
      <c r="J579" s="831">
        <v>13</v>
      </c>
      <c r="K579" s="831">
        <v>0</v>
      </c>
      <c r="L579" s="831"/>
      <c r="M579" s="831">
        <v>0</v>
      </c>
      <c r="N579" s="831">
        <v>17</v>
      </c>
      <c r="O579" s="831">
        <v>0</v>
      </c>
      <c r="P579" s="827"/>
      <c r="Q579" s="832">
        <v>0</v>
      </c>
    </row>
    <row r="580" spans="1:17" ht="14.45" customHeight="1" x14ac:dyDescent="0.2">
      <c r="A580" s="821" t="s">
        <v>594</v>
      </c>
      <c r="B580" s="822" t="s">
        <v>5727</v>
      </c>
      <c r="C580" s="822" t="s">
        <v>5465</v>
      </c>
      <c r="D580" s="822" t="s">
        <v>6148</v>
      </c>
      <c r="E580" s="822" t="s">
        <v>6149</v>
      </c>
      <c r="F580" s="831">
        <v>340</v>
      </c>
      <c r="G580" s="831">
        <v>0</v>
      </c>
      <c r="H580" s="831"/>
      <c r="I580" s="831">
        <v>0</v>
      </c>
      <c r="J580" s="831">
        <v>358</v>
      </c>
      <c r="K580" s="831">
        <v>0</v>
      </c>
      <c r="L580" s="831"/>
      <c r="M580" s="831">
        <v>0</v>
      </c>
      <c r="N580" s="831">
        <v>342</v>
      </c>
      <c r="O580" s="831">
        <v>0</v>
      </c>
      <c r="P580" s="827"/>
      <c r="Q580" s="832">
        <v>0</v>
      </c>
    </row>
    <row r="581" spans="1:17" ht="14.45" customHeight="1" x14ac:dyDescent="0.2">
      <c r="A581" s="821" t="s">
        <v>594</v>
      </c>
      <c r="B581" s="822" t="s">
        <v>5727</v>
      </c>
      <c r="C581" s="822" t="s">
        <v>5465</v>
      </c>
      <c r="D581" s="822" t="s">
        <v>6150</v>
      </c>
      <c r="E581" s="822" t="s">
        <v>6151</v>
      </c>
      <c r="F581" s="831">
        <v>13</v>
      </c>
      <c r="G581" s="831">
        <v>0</v>
      </c>
      <c r="H581" s="831"/>
      <c r="I581" s="831">
        <v>0</v>
      </c>
      <c r="J581" s="831">
        <v>24</v>
      </c>
      <c r="K581" s="831">
        <v>0</v>
      </c>
      <c r="L581" s="831"/>
      <c r="M581" s="831">
        <v>0</v>
      </c>
      <c r="N581" s="831">
        <v>16</v>
      </c>
      <c r="O581" s="831">
        <v>0</v>
      </c>
      <c r="P581" s="827"/>
      <c r="Q581" s="832">
        <v>0</v>
      </c>
    </row>
    <row r="582" spans="1:17" ht="14.45" customHeight="1" x14ac:dyDescent="0.2">
      <c r="A582" s="821" t="s">
        <v>594</v>
      </c>
      <c r="B582" s="822" t="s">
        <v>5727</v>
      </c>
      <c r="C582" s="822" t="s">
        <v>5465</v>
      </c>
      <c r="D582" s="822" t="s">
        <v>5700</v>
      </c>
      <c r="E582" s="822" t="s">
        <v>5701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5300</v>
      </c>
      <c r="P582" s="827"/>
      <c r="Q582" s="832">
        <v>5300</v>
      </c>
    </row>
    <row r="583" spans="1:17" ht="14.45" customHeight="1" x14ac:dyDescent="0.2">
      <c r="A583" s="821" t="s">
        <v>594</v>
      </c>
      <c r="B583" s="822" t="s">
        <v>5727</v>
      </c>
      <c r="C583" s="822" t="s">
        <v>5465</v>
      </c>
      <c r="D583" s="822" t="s">
        <v>6152</v>
      </c>
      <c r="E583" s="822" t="s">
        <v>6153</v>
      </c>
      <c r="F583" s="831">
        <v>1</v>
      </c>
      <c r="G583" s="831">
        <v>6356</v>
      </c>
      <c r="H583" s="831">
        <v>0.9940569283703472</v>
      </c>
      <c r="I583" s="831">
        <v>6356</v>
      </c>
      <c r="J583" s="831">
        <v>1</v>
      </c>
      <c r="K583" s="831">
        <v>6394</v>
      </c>
      <c r="L583" s="831">
        <v>1</v>
      </c>
      <c r="M583" s="831">
        <v>6394</v>
      </c>
      <c r="N583" s="831"/>
      <c r="O583" s="831"/>
      <c r="P583" s="827"/>
      <c r="Q583" s="832"/>
    </row>
    <row r="584" spans="1:17" ht="14.45" customHeight="1" x14ac:dyDescent="0.2">
      <c r="A584" s="821" t="s">
        <v>594</v>
      </c>
      <c r="B584" s="822" t="s">
        <v>5727</v>
      </c>
      <c r="C584" s="822" t="s">
        <v>5465</v>
      </c>
      <c r="D584" s="822" t="s">
        <v>5702</v>
      </c>
      <c r="E584" s="822" t="s">
        <v>5703</v>
      </c>
      <c r="F584" s="831"/>
      <c r="G584" s="831"/>
      <c r="H584" s="831"/>
      <c r="I584" s="831"/>
      <c r="J584" s="831">
        <v>1</v>
      </c>
      <c r="K584" s="831">
        <v>4688</v>
      </c>
      <c r="L584" s="831">
        <v>1</v>
      </c>
      <c r="M584" s="831">
        <v>4688</v>
      </c>
      <c r="N584" s="831"/>
      <c r="O584" s="831"/>
      <c r="P584" s="827"/>
      <c r="Q584" s="832"/>
    </row>
    <row r="585" spans="1:17" ht="14.45" customHeight="1" x14ac:dyDescent="0.2">
      <c r="A585" s="821" t="s">
        <v>594</v>
      </c>
      <c r="B585" s="822" t="s">
        <v>5727</v>
      </c>
      <c r="C585" s="822" t="s">
        <v>5465</v>
      </c>
      <c r="D585" s="822" t="s">
        <v>6154</v>
      </c>
      <c r="E585" s="822" t="s">
        <v>6155</v>
      </c>
      <c r="F585" s="831"/>
      <c r="G585" s="831"/>
      <c r="H585" s="831"/>
      <c r="I585" s="831"/>
      <c r="J585" s="831">
        <v>1</v>
      </c>
      <c r="K585" s="831">
        <v>0</v>
      </c>
      <c r="L585" s="831"/>
      <c r="M585" s="831">
        <v>0</v>
      </c>
      <c r="N585" s="831">
        <v>2</v>
      </c>
      <c r="O585" s="831">
        <v>0</v>
      </c>
      <c r="P585" s="827"/>
      <c r="Q585" s="832">
        <v>0</v>
      </c>
    </row>
    <row r="586" spans="1:17" ht="14.45" customHeight="1" x14ac:dyDescent="0.2">
      <c r="A586" s="821" t="s">
        <v>594</v>
      </c>
      <c r="B586" s="822" t="s">
        <v>5727</v>
      </c>
      <c r="C586" s="822" t="s">
        <v>5465</v>
      </c>
      <c r="D586" s="822" t="s">
        <v>6156</v>
      </c>
      <c r="E586" s="822" t="s">
        <v>6157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4691</v>
      </c>
      <c r="P586" s="827"/>
      <c r="Q586" s="832">
        <v>4691</v>
      </c>
    </row>
    <row r="587" spans="1:17" ht="14.45" customHeight="1" x14ac:dyDescent="0.2">
      <c r="A587" s="821" t="s">
        <v>594</v>
      </c>
      <c r="B587" s="822" t="s">
        <v>5727</v>
      </c>
      <c r="C587" s="822" t="s">
        <v>5465</v>
      </c>
      <c r="D587" s="822" t="s">
        <v>6158</v>
      </c>
      <c r="E587" s="822" t="s">
        <v>6159</v>
      </c>
      <c r="F587" s="831"/>
      <c r="G587" s="831"/>
      <c r="H587" s="831"/>
      <c r="I587" s="831"/>
      <c r="J587" s="831"/>
      <c r="K587" s="831"/>
      <c r="L587" s="831"/>
      <c r="M587" s="831"/>
      <c r="N587" s="831">
        <v>1</v>
      </c>
      <c r="O587" s="831">
        <v>18781</v>
      </c>
      <c r="P587" s="827"/>
      <c r="Q587" s="832">
        <v>18781</v>
      </c>
    </row>
    <row r="588" spans="1:17" ht="14.45" customHeight="1" x14ac:dyDescent="0.2">
      <c r="A588" s="821" t="s">
        <v>594</v>
      </c>
      <c r="B588" s="822" t="s">
        <v>5727</v>
      </c>
      <c r="C588" s="822" t="s">
        <v>5465</v>
      </c>
      <c r="D588" s="822" t="s">
        <v>5706</v>
      </c>
      <c r="E588" s="822" t="s">
        <v>5707</v>
      </c>
      <c r="F588" s="831"/>
      <c r="G588" s="831"/>
      <c r="H588" s="831"/>
      <c r="I588" s="831"/>
      <c r="J588" s="831">
        <v>1</v>
      </c>
      <c r="K588" s="831">
        <v>0</v>
      </c>
      <c r="L588" s="831"/>
      <c r="M588" s="831">
        <v>0</v>
      </c>
      <c r="N588" s="831"/>
      <c r="O588" s="831"/>
      <c r="P588" s="827"/>
      <c r="Q588" s="832"/>
    </row>
    <row r="589" spans="1:17" ht="14.45" customHeight="1" x14ac:dyDescent="0.2">
      <c r="A589" s="821" t="s">
        <v>594</v>
      </c>
      <c r="B589" s="822" t="s">
        <v>5727</v>
      </c>
      <c r="C589" s="822" t="s">
        <v>5465</v>
      </c>
      <c r="D589" s="822" t="s">
        <v>6160</v>
      </c>
      <c r="E589" s="822" t="s">
        <v>6161</v>
      </c>
      <c r="F589" s="831">
        <v>3</v>
      </c>
      <c r="G589" s="831">
        <v>0</v>
      </c>
      <c r="H589" s="831"/>
      <c r="I589" s="831">
        <v>0</v>
      </c>
      <c r="J589" s="831">
        <v>11</v>
      </c>
      <c r="K589" s="831">
        <v>0</v>
      </c>
      <c r="L589" s="831"/>
      <c r="M589" s="831">
        <v>0</v>
      </c>
      <c r="N589" s="831">
        <v>10</v>
      </c>
      <c r="O589" s="831">
        <v>0</v>
      </c>
      <c r="P589" s="827"/>
      <c r="Q589" s="832">
        <v>0</v>
      </c>
    </row>
    <row r="590" spans="1:17" ht="14.45" customHeight="1" x14ac:dyDescent="0.2">
      <c r="A590" s="821" t="s">
        <v>594</v>
      </c>
      <c r="B590" s="822" t="s">
        <v>5727</v>
      </c>
      <c r="C590" s="822" t="s">
        <v>5465</v>
      </c>
      <c r="D590" s="822" t="s">
        <v>6162</v>
      </c>
      <c r="E590" s="822" t="s">
        <v>6163</v>
      </c>
      <c r="F590" s="831">
        <v>12</v>
      </c>
      <c r="G590" s="831">
        <v>0</v>
      </c>
      <c r="H590" s="831"/>
      <c r="I590" s="831">
        <v>0</v>
      </c>
      <c r="J590" s="831">
        <v>12</v>
      </c>
      <c r="K590" s="831">
        <v>0</v>
      </c>
      <c r="L590" s="831"/>
      <c r="M590" s="831">
        <v>0</v>
      </c>
      <c r="N590" s="831">
        <v>6</v>
      </c>
      <c r="O590" s="831">
        <v>0</v>
      </c>
      <c r="P590" s="827"/>
      <c r="Q590" s="832">
        <v>0</v>
      </c>
    </row>
    <row r="591" spans="1:17" ht="14.45" customHeight="1" x14ac:dyDescent="0.2">
      <c r="A591" s="821" t="s">
        <v>594</v>
      </c>
      <c r="B591" s="822" t="s">
        <v>5727</v>
      </c>
      <c r="C591" s="822" t="s">
        <v>5465</v>
      </c>
      <c r="D591" s="822" t="s">
        <v>6164</v>
      </c>
      <c r="E591" s="822" t="s">
        <v>6165</v>
      </c>
      <c r="F591" s="831"/>
      <c r="G591" s="831"/>
      <c r="H591" s="831"/>
      <c r="I591" s="831"/>
      <c r="J591" s="831"/>
      <c r="K591" s="831"/>
      <c r="L591" s="831"/>
      <c r="M591" s="831"/>
      <c r="N591" s="831">
        <v>1</v>
      </c>
      <c r="O591" s="831">
        <v>1587</v>
      </c>
      <c r="P591" s="827"/>
      <c r="Q591" s="832">
        <v>1587</v>
      </c>
    </row>
    <row r="592" spans="1:17" ht="14.45" customHeight="1" x14ac:dyDescent="0.2">
      <c r="A592" s="821" t="s">
        <v>594</v>
      </c>
      <c r="B592" s="822" t="s">
        <v>5727</v>
      </c>
      <c r="C592" s="822" t="s">
        <v>5465</v>
      </c>
      <c r="D592" s="822" t="s">
        <v>6166</v>
      </c>
      <c r="E592" s="822" t="s">
        <v>6167</v>
      </c>
      <c r="F592" s="831">
        <v>2</v>
      </c>
      <c r="G592" s="831">
        <v>0</v>
      </c>
      <c r="H592" s="831"/>
      <c r="I592" s="831">
        <v>0</v>
      </c>
      <c r="J592" s="831">
        <v>2</v>
      </c>
      <c r="K592" s="831">
        <v>0</v>
      </c>
      <c r="L592" s="831"/>
      <c r="M592" s="831">
        <v>0</v>
      </c>
      <c r="N592" s="831">
        <v>3</v>
      </c>
      <c r="O592" s="831">
        <v>0</v>
      </c>
      <c r="P592" s="827"/>
      <c r="Q592" s="832">
        <v>0</v>
      </c>
    </row>
    <row r="593" spans="1:17" ht="14.45" customHeight="1" x14ac:dyDescent="0.2">
      <c r="A593" s="821" t="s">
        <v>594</v>
      </c>
      <c r="B593" s="822" t="s">
        <v>5727</v>
      </c>
      <c r="C593" s="822" t="s">
        <v>5465</v>
      </c>
      <c r="D593" s="822" t="s">
        <v>6168</v>
      </c>
      <c r="E593" s="822" t="s">
        <v>6063</v>
      </c>
      <c r="F593" s="831">
        <v>1</v>
      </c>
      <c r="G593" s="831">
        <v>0</v>
      </c>
      <c r="H593" s="831"/>
      <c r="I593" s="831">
        <v>0</v>
      </c>
      <c r="J593" s="831">
        <v>1</v>
      </c>
      <c r="K593" s="831">
        <v>0</v>
      </c>
      <c r="L593" s="831"/>
      <c r="M593" s="831">
        <v>0</v>
      </c>
      <c r="N593" s="831">
        <v>2</v>
      </c>
      <c r="O593" s="831">
        <v>0</v>
      </c>
      <c r="P593" s="827"/>
      <c r="Q593" s="832">
        <v>0</v>
      </c>
    </row>
    <row r="594" spans="1:17" ht="14.45" customHeight="1" x14ac:dyDescent="0.2">
      <c r="A594" s="821" t="s">
        <v>594</v>
      </c>
      <c r="B594" s="822" t="s">
        <v>5727</v>
      </c>
      <c r="C594" s="822" t="s">
        <v>5465</v>
      </c>
      <c r="D594" s="822" t="s">
        <v>6169</v>
      </c>
      <c r="E594" s="822" t="s">
        <v>6170</v>
      </c>
      <c r="F594" s="831">
        <v>110</v>
      </c>
      <c r="G594" s="831">
        <v>0</v>
      </c>
      <c r="H594" s="831"/>
      <c r="I594" s="831">
        <v>0</v>
      </c>
      <c r="J594" s="831">
        <v>94</v>
      </c>
      <c r="K594" s="831">
        <v>0</v>
      </c>
      <c r="L594" s="831"/>
      <c r="M594" s="831">
        <v>0</v>
      </c>
      <c r="N594" s="831">
        <v>93</v>
      </c>
      <c r="O594" s="831">
        <v>0</v>
      </c>
      <c r="P594" s="827"/>
      <c r="Q594" s="832">
        <v>0</v>
      </c>
    </row>
    <row r="595" spans="1:17" ht="14.45" customHeight="1" x14ac:dyDescent="0.2">
      <c r="A595" s="821" t="s">
        <v>594</v>
      </c>
      <c r="B595" s="822" t="s">
        <v>5727</v>
      </c>
      <c r="C595" s="822" t="s">
        <v>5465</v>
      </c>
      <c r="D595" s="822" t="s">
        <v>6171</v>
      </c>
      <c r="E595" s="822" t="s">
        <v>6172</v>
      </c>
      <c r="F595" s="831">
        <v>10</v>
      </c>
      <c r="G595" s="831">
        <v>0</v>
      </c>
      <c r="H595" s="831"/>
      <c r="I595" s="831">
        <v>0</v>
      </c>
      <c r="J595" s="831">
        <v>20</v>
      </c>
      <c r="K595" s="831">
        <v>0</v>
      </c>
      <c r="L595" s="831"/>
      <c r="M595" s="831">
        <v>0</v>
      </c>
      <c r="N595" s="831">
        <v>16</v>
      </c>
      <c r="O595" s="831">
        <v>0</v>
      </c>
      <c r="P595" s="827"/>
      <c r="Q595" s="832">
        <v>0</v>
      </c>
    </row>
    <row r="596" spans="1:17" ht="14.45" customHeight="1" x14ac:dyDescent="0.2">
      <c r="A596" s="821" t="s">
        <v>594</v>
      </c>
      <c r="B596" s="822" t="s">
        <v>5727</v>
      </c>
      <c r="C596" s="822" t="s">
        <v>5465</v>
      </c>
      <c r="D596" s="822" t="s">
        <v>6173</v>
      </c>
      <c r="E596" s="822" t="s">
        <v>6170</v>
      </c>
      <c r="F596" s="831">
        <v>73</v>
      </c>
      <c r="G596" s="831">
        <v>0</v>
      </c>
      <c r="H596" s="831"/>
      <c r="I596" s="831">
        <v>0</v>
      </c>
      <c r="J596" s="831">
        <v>73</v>
      </c>
      <c r="K596" s="831">
        <v>0</v>
      </c>
      <c r="L596" s="831"/>
      <c r="M596" s="831">
        <v>0</v>
      </c>
      <c r="N596" s="831">
        <v>57</v>
      </c>
      <c r="O596" s="831">
        <v>0</v>
      </c>
      <c r="P596" s="827"/>
      <c r="Q596" s="832">
        <v>0</v>
      </c>
    </row>
    <row r="597" spans="1:17" ht="14.45" customHeight="1" x14ac:dyDescent="0.2">
      <c r="A597" s="821" t="s">
        <v>594</v>
      </c>
      <c r="B597" s="822" t="s">
        <v>5727</v>
      </c>
      <c r="C597" s="822" t="s">
        <v>5465</v>
      </c>
      <c r="D597" s="822" t="s">
        <v>6174</v>
      </c>
      <c r="E597" s="822" t="s">
        <v>6167</v>
      </c>
      <c r="F597" s="831">
        <v>1</v>
      </c>
      <c r="G597" s="831">
        <v>0</v>
      </c>
      <c r="H597" s="831"/>
      <c r="I597" s="831">
        <v>0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594</v>
      </c>
      <c r="B598" s="822" t="s">
        <v>5727</v>
      </c>
      <c r="C598" s="822" t="s">
        <v>5465</v>
      </c>
      <c r="D598" s="822" t="s">
        <v>6175</v>
      </c>
      <c r="E598" s="822" t="s">
        <v>6176</v>
      </c>
      <c r="F598" s="831">
        <v>22</v>
      </c>
      <c r="G598" s="831">
        <v>0</v>
      </c>
      <c r="H598" s="831"/>
      <c r="I598" s="831">
        <v>0</v>
      </c>
      <c r="J598" s="831">
        <v>24</v>
      </c>
      <c r="K598" s="831">
        <v>0</v>
      </c>
      <c r="L598" s="831"/>
      <c r="M598" s="831">
        <v>0</v>
      </c>
      <c r="N598" s="831">
        <v>21</v>
      </c>
      <c r="O598" s="831">
        <v>0</v>
      </c>
      <c r="P598" s="827"/>
      <c r="Q598" s="832">
        <v>0</v>
      </c>
    </row>
    <row r="599" spans="1:17" ht="14.45" customHeight="1" x14ac:dyDescent="0.2">
      <c r="A599" s="821" t="s">
        <v>594</v>
      </c>
      <c r="B599" s="822" t="s">
        <v>5727</v>
      </c>
      <c r="C599" s="822" t="s">
        <v>5465</v>
      </c>
      <c r="D599" s="822" t="s">
        <v>6177</v>
      </c>
      <c r="E599" s="822" t="s">
        <v>6178</v>
      </c>
      <c r="F599" s="831">
        <v>4</v>
      </c>
      <c r="G599" s="831">
        <v>0</v>
      </c>
      <c r="H599" s="831"/>
      <c r="I599" s="831">
        <v>0</v>
      </c>
      <c r="J599" s="831">
        <v>8</v>
      </c>
      <c r="K599" s="831">
        <v>0</v>
      </c>
      <c r="L599" s="831"/>
      <c r="M599" s="831">
        <v>0</v>
      </c>
      <c r="N599" s="831">
        <v>4</v>
      </c>
      <c r="O599" s="831">
        <v>0</v>
      </c>
      <c r="P599" s="827"/>
      <c r="Q599" s="832">
        <v>0</v>
      </c>
    </row>
    <row r="600" spans="1:17" ht="14.45" customHeight="1" x14ac:dyDescent="0.2">
      <c r="A600" s="821" t="s">
        <v>594</v>
      </c>
      <c r="B600" s="822" t="s">
        <v>5727</v>
      </c>
      <c r="C600" s="822" t="s">
        <v>5465</v>
      </c>
      <c r="D600" s="822" t="s">
        <v>6179</v>
      </c>
      <c r="E600" s="822" t="s">
        <v>6180</v>
      </c>
      <c r="F600" s="831">
        <v>16</v>
      </c>
      <c r="G600" s="831">
        <v>787569</v>
      </c>
      <c r="H600" s="831">
        <v>1.0640308035261932</v>
      </c>
      <c r="I600" s="831">
        <v>49223.0625</v>
      </c>
      <c r="J600" s="831">
        <v>15</v>
      </c>
      <c r="K600" s="831">
        <v>740175</v>
      </c>
      <c r="L600" s="831">
        <v>1</v>
      </c>
      <c r="M600" s="831">
        <v>49345</v>
      </c>
      <c r="N600" s="831">
        <v>10</v>
      </c>
      <c r="O600" s="831">
        <v>494530</v>
      </c>
      <c r="P600" s="827">
        <v>0.66812578106528864</v>
      </c>
      <c r="Q600" s="832">
        <v>49453</v>
      </c>
    </row>
    <row r="601" spans="1:17" ht="14.45" customHeight="1" x14ac:dyDescent="0.2">
      <c r="A601" s="821" t="s">
        <v>594</v>
      </c>
      <c r="B601" s="822" t="s">
        <v>5727</v>
      </c>
      <c r="C601" s="822" t="s">
        <v>5465</v>
      </c>
      <c r="D601" s="822" t="s">
        <v>6181</v>
      </c>
      <c r="E601" s="822" t="s">
        <v>6182</v>
      </c>
      <c r="F601" s="831">
        <v>3</v>
      </c>
      <c r="G601" s="831">
        <v>0</v>
      </c>
      <c r="H601" s="831"/>
      <c r="I601" s="831">
        <v>0</v>
      </c>
      <c r="J601" s="831"/>
      <c r="K601" s="831"/>
      <c r="L601" s="831"/>
      <c r="M601" s="831"/>
      <c r="N601" s="831">
        <v>1</v>
      </c>
      <c r="O601" s="831">
        <v>0</v>
      </c>
      <c r="P601" s="827"/>
      <c r="Q601" s="832">
        <v>0</v>
      </c>
    </row>
    <row r="602" spans="1:17" ht="14.45" customHeight="1" x14ac:dyDescent="0.2">
      <c r="A602" s="821" t="s">
        <v>594</v>
      </c>
      <c r="B602" s="822" t="s">
        <v>5727</v>
      </c>
      <c r="C602" s="822" t="s">
        <v>5465</v>
      </c>
      <c r="D602" s="822" t="s">
        <v>6183</v>
      </c>
      <c r="E602" s="822" t="s">
        <v>6184</v>
      </c>
      <c r="F602" s="831">
        <v>15</v>
      </c>
      <c r="G602" s="831">
        <v>0</v>
      </c>
      <c r="H602" s="831"/>
      <c r="I602" s="831">
        <v>0</v>
      </c>
      <c r="J602" s="831">
        <v>18</v>
      </c>
      <c r="K602" s="831">
        <v>0</v>
      </c>
      <c r="L602" s="831"/>
      <c r="M602" s="831">
        <v>0</v>
      </c>
      <c r="N602" s="831">
        <v>17</v>
      </c>
      <c r="O602" s="831">
        <v>0</v>
      </c>
      <c r="P602" s="827"/>
      <c r="Q602" s="832">
        <v>0</v>
      </c>
    </row>
    <row r="603" spans="1:17" ht="14.45" customHeight="1" x14ac:dyDescent="0.2">
      <c r="A603" s="821" t="s">
        <v>594</v>
      </c>
      <c r="B603" s="822" t="s">
        <v>5727</v>
      </c>
      <c r="C603" s="822" t="s">
        <v>5465</v>
      </c>
      <c r="D603" s="822" t="s">
        <v>6185</v>
      </c>
      <c r="E603" s="822" t="s">
        <v>6117</v>
      </c>
      <c r="F603" s="831">
        <v>4</v>
      </c>
      <c r="G603" s="831">
        <v>249198</v>
      </c>
      <c r="H603" s="831">
        <v>1.3302905095929023</v>
      </c>
      <c r="I603" s="831">
        <v>62299.5</v>
      </c>
      <c r="J603" s="831">
        <v>3</v>
      </c>
      <c r="K603" s="831">
        <v>187326</v>
      </c>
      <c r="L603" s="831">
        <v>1</v>
      </c>
      <c r="M603" s="831">
        <v>62442</v>
      </c>
      <c r="N603" s="831">
        <v>2</v>
      </c>
      <c r="O603" s="831">
        <v>125136</v>
      </c>
      <c r="P603" s="827">
        <v>0.66801191505717306</v>
      </c>
      <c r="Q603" s="832">
        <v>62568</v>
      </c>
    </row>
    <row r="604" spans="1:17" ht="14.45" customHeight="1" x14ac:dyDescent="0.2">
      <c r="A604" s="821" t="s">
        <v>594</v>
      </c>
      <c r="B604" s="822" t="s">
        <v>5727</v>
      </c>
      <c r="C604" s="822" t="s">
        <v>5465</v>
      </c>
      <c r="D604" s="822" t="s">
        <v>6186</v>
      </c>
      <c r="E604" s="822" t="s">
        <v>6083</v>
      </c>
      <c r="F604" s="831">
        <v>6</v>
      </c>
      <c r="G604" s="831">
        <v>0</v>
      </c>
      <c r="H604" s="831"/>
      <c r="I604" s="831">
        <v>0</v>
      </c>
      <c r="J604" s="831">
        <v>2</v>
      </c>
      <c r="K604" s="831">
        <v>0</v>
      </c>
      <c r="L604" s="831"/>
      <c r="M604" s="831">
        <v>0</v>
      </c>
      <c r="N604" s="831">
        <v>6</v>
      </c>
      <c r="O604" s="831">
        <v>0</v>
      </c>
      <c r="P604" s="827"/>
      <c r="Q604" s="832">
        <v>0</v>
      </c>
    </row>
    <row r="605" spans="1:17" ht="14.45" customHeight="1" x14ac:dyDescent="0.2">
      <c r="A605" s="821" t="s">
        <v>594</v>
      </c>
      <c r="B605" s="822" t="s">
        <v>5727</v>
      </c>
      <c r="C605" s="822" t="s">
        <v>5465</v>
      </c>
      <c r="D605" s="822" t="s">
        <v>6187</v>
      </c>
      <c r="E605" s="822" t="s">
        <v>6188</v>
      </c>
      <c r="F605" s="831">
        <v>1</v>
      </c>
      <c r="G605" s="831">
        <v>0</v>
      </c>
      <c r="H605" s="831"/>
      <c r="I605" s="831">
        <v>0</v>
      </c>
      <c r="J605" s="831">
        <v>2</v>
      </c>
      <c r="K605" s="831">
        <v>0</v>
      </c>
      <c r="L605" s="831"/>
      <c r="M605" s="831">
        <v>0</v>
      </c>
      <c r="N605" s="831">
        <v>1</v>
      </c>
      <c r="O605" s="831">
        <v>0</v>
      </c>
      <c r="P605" s="827"/>
      <c r="Q605" s="832">
        <v>0</v>
      </c>
    </row>
    <row r="606" spans="1:17" ht="14.45" customHeight="1" x14ac:dyDescent="0.2">
      <c r="A606" s="821" t="s">
        <v>594</v>
      </c>
      <c r="B606" s="822" t="s">
        <v>5727</v>
      </c>
      <c r="C606" s="822" t="s">
        <v>5465</v>
      </c>
      <c r="D606" s="822" t="s">
        <v>6189</v>
      </c>
      <c r="E606" s="822" t="s">
        <v>6190</v>
      </c>
      <c r="F606" s="831">
        <v>1</v>
      </c>
      <c r="G606" s="831">
        <v>0</v>
      </c>
      <c r="H606" s="831"/>
      <c r="I606" s="831">
        <v>0</v>
      </c>
      <c r="J606" s="831">
        <v>1</v>
      </c>
      <c r="K606" s="831">
        <v>0</v>
      </c>
      <c r="L606" s="831"/>
      <c r="M606" s="831">
        <v>0</v>
      </c>
      <c r="N606" s="831">
        <v>4</v>
      </c>
      <c r="O606" s="831">
        <v>0</v>
      </c>
      <c r="P606" s="827"/>
      <c r="Q606" s="832">
        <v>0</v>
      </c>
    </row>
    <row r="607" spans="1:17" ht="14.45" customHeight="1" x14ac:dyDescent="0.2">
      <c r="A607" s="821" t="s">
        <v>594</v>
      </c>
      <c r="B607" s="822" t="s">
        <v>5727</v>
      </c>
      <c r="C607" s="822" t="s">
        <v>5465</v>
      </c>
      <c r="D607" s="822" t="s">
        <v>6191</v>
      </c>
      <c r="E607" s="822" t="s">
        <v>6077</v>
      </c>
      <c r="F607" s="831">
        <v>2</v>
      </c>
      <c r="G607" s="831">
        <v>0</v>
      </c>
      <c r="H607" s="831"/>
      <c r="I607" s="831">
        <v>0</v>
      </c>
      <c r="J607" s="831">
        <v>2</v>
      </c>
      <c r="K607" s="831">
        <v>0</v>
      </c>
      <c r="L607" s="831"/>
      <c r="M607" s="831">
        <v>0</v>
      </c>
      <c r="N607" s="831">
        <v>1</v>
      </c>
      <c r="O607" s="831">
        <v>0</v>
      </c>
      <c r="P607" s="827"/>
      <c r="Q607" s="832">
        <v>0</v>
      </c>
    </row>
    <row r="608" spans="1:17" ht="14.45" customHeight="1" x14ac:dyDescent="0.2">
      <c r="A608" s="821" t="s">
        <v>594</v>
      </c>
      <c r="B608" s="822" t="s">
        <v>5727</v>
      </c>
      <c r="C608" s="822" t="s">
        <v>5465</v>
      </c>
      <c r="D608" s="822" t="s">
        <v>6192</v>
      </c>
      <c r="E608" s="822" t="s">
        <v>6193</v>
      </c>
      <c r="F608" s="831">
        <v>1</v>
      </c>
      <c r="G608" s="831">
        <v>0</v>
      </c>
      <c r="H608" s="831"/>
      <c r="I608" s="831">
        <v>0</v>
      </c>
      <c r="J608" s="831">
        <v>3</v>
      </c>
      <c r="K608" s="831">
        <v>0</v>
      </c>
      <c r="L608" s="831"/>
      <c r="M608" s="831">
        <v>0</v>
      </c>
      <c r="N608" s="831"/>
      <c r="O608" s="831"/>
      <c r="P608" s="827"/>
      <c r="Q608" s="832"/>
    </row>
    <row r="609" spans="1:17" ht="14.45" customHeight="1" x14ac:dyDescent="0.2">
      <c r="A609" s="821" t="s">
        <v>594</v>
      </c>
      <c r="B609" s="822" t="s">
        <v>5727</v>
      </c>
      <c r="C609" s="822" t="s">
        <v>5465</v>
      </c>
      <c r="D609" s="822" t="s">
        <v>6194</v>
      </c>
      <c r="E609" s="822" t="s">
        <v>6195</v>
      </c>
      <c r="F609" s="831">
        <v>6</v>
      </c>
      <c r="G609" s="831">
        <v>0</v>
      </c>
      <c r="H609" s="831"/>
      <c r="I609" s="831">
        <v>0</v>
      </c>
      <c r="J609" s="831">
        <v>13</v>
      </c>
      <c r="K609" s="831">
        <v>0</v>
      </c>
      <c r="L609" s="831"/>
      <c r="M609" s="831">
        <v>0</v>
      </c>
      <c r="N609" s="831">
        <v>16</v>
      </c>
      <c r="O609" s="831">
        <v>0</v>
      </c>
      <c r="P609" s="827"/>
      <c r="Q609" s="832">
        <v>0</v>
      </c>
    </row>
    <row r="610" spans="1:17" ht="14.45" customHeight="1" x14ac:dyDescent="0.2">
      <c r="A610" s="821" t="s">
        <v>594</v>
      </c>
      <c r="B610" s="822" t="s">
        <v>5727</v>
      </c>
      <c r="C610" s="822" t="s">
        <v>5465</v>
      </c>
      <c r="D610" s="822" t="s">
        <v>6196</v>
      </c>
      <c r="E610" s="822" t="s">
        <v>6195</v>
      </c>
      <c r="F610" s="831">
        <v>3</v>
      </c>
      <c r="G610" s="831">
        <v>0</v>
      </c>
      <c r="H610" s="831"/>
      <c r="I610" s="831">
        <v>0</v>
      </c>
      <c r="J610" s="831">
        <v>2</v>
      </c>
      <c r="K610" s="831">
        <v>0</v>
      </c>
      <c r="L610" s="831"/>
      <c r="M610" s="831">
        <v>0</v>
      </c>
      <c r="N610" s="831">
        <v>16</v>
      </c>
      <c r="O610" s="831">
        <v>0</v>
      </c>
      <c r="P610" s="827"/>
      <c r="Q610" s="832">
        <v>0</v>
      </c>
    </row>
    <row r="611" spans="1:17" ht="14.45" customHeight="1" x14ac:dyDescent="0.2">
      <c r="A611" s="821" t="s">
        <v>594</v>
      </c>
      <c r="B611" s="822" t="s">
        <v>5727</v>
      </c>
      <c r="C611" s="822" t="s">
        <v>5465</v>
      </c>
      <c r="D611" s="822" t="s">
        <v>6197</v>
      </c>
      <c r="E611" s="822" t="s">
        <v>6198</v>
      </c>
      <c r="F611" s="831">
        <v>2</v>
      </c>
      <c r="G611" s="831">
        <v>0</v>
      </c>
      <c r="H611" s="831"/>
      <c r="I611" s="831">
        <v>0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594</v>
      </c>
      <c r="B612" s="822" t="s">
        <v>5727</v>
      </c>
      <c r="C612" s="822" t="s">
        <v>5465</v>
      </c>
      <c r="D612" s="822" t="s">
        <v>6199</v>
      </c>
      <c r="E612" s="822" t="s">
        <v>6200</v>
      </c>
      <c r="F612" s="831">
        <v>7</v>
      </c>
      <c r="G612" s="831">
        <v>0</v>
      </c>
      <c r="H612" s="831"/>
      <c r="I612" s="831">
        <v>0</v>
      </c>
      <c r="J612" s="831"/>
      <c r="K612" s="831"/>
      <c r="L612" s="831"/>
      <c r="M612" s="831"/>
      <c r="N612" s="831">
        <v>1</v>
      </c>
      <c r="O612" s="831">
        <v>0</v>
      </c>
      <c r="P612" s="827"/>
      <c r="Q612" s="832">
        <v>0</v>
      </c>
    </row>
    <row r="613" spans="1:17" ht="14.45" customHeight="1" x14ac:dyDescent="0.2">
      <c r="A613" s="821" t="s">
        <v>594</v>
      </c>
      <c r="B613" s="822" t="s">
        <v>5727</v>
      </c>
      <c r="C613" s="822" t="s">
        <v>5465</v>
      </c>
      <c r="D613" s="822" t="s">
        <v>6201</v>
      </c>
      <c r="E613" s="822" t="s">
        <v>6202</v>
      </c>
      <c r="F613" s="831">
        <v>1</v>
      </c>
      <c r="G613" s="831">
        <v>0</v>
      </c>
      <c r="H613" s="831"/>
      <c r="I613" s="831">
        <v>0</v>
      </c>
      <c r="J613" s="831">
        <v>1</v>
      </c>
      <c r="K613" s="831">
        <v>0</v>
      </c>
      <c r="L613" s="831"/>
      <c r="M613" s="831">
        <v>0</v>
      </c>
      <c r="N613" s="831"/>
      <c r="O613" s="831"/>
      <c r="P613" s="827"/>
      <c r="Q613" s="832"/>
    </row>
    <row r="614" spans="1:17" ht="14.45" customHeight="1" x14ac:dyDescent="0.2">
      <c r="A614" s="821" t="s">
        <v>594</v>
      </c>
      <c r="B614" s="822" t="s">
        <v>5727</v>
      </c>
      <c r="C614" s="822" t="s">
        <v>5465</v>
      </c>
      <c r="D614" s="822" t="s">
        <v>6203</v>
      </c>
      <c r="E614" s="822" t="s">
        <v>6204</v>
      </c>
      <c r="F614" s="831">
        <v>3</v>
      </c>
      <c r="G614" s="831">
        <v>0</v>
      </c>
      <c r="H614" s="831"/>
      <c r="I614" s="831">
        <v>0</v>
      </c>
      <c r="J614" s="831">
        <v>4</v>
      </c>
      <c r="K614" s="831">
        <v>0</v>
      </c>
      <c r="L614" s="831"/>
      <c r="M614" s="831">
        <v>0</v>
      </c>
      <c r="N614" s="831">
        <v>4</v>
      </c>
      <c r="O614" s="831">
        <v>0</v>
      </c>
      <c r="P614" s="827"/>
      <c r="Q614" s="832">
        <v>0</v>
      </c>
    </row>
    <row r="615" spans="1:17" ht="14.45" customHeight="1" x14ac:dyDescent="0.2">
      <c r="A615" s="821" t="s">
        <v>594</v>
      </c>
      <c r="B615" s="822" t="s">
        <v>5727</v>
      </c>
      <c r="C615" s="822" t="s">
        <v>5465</v>
      </c>
      <c r="D615" s="822" t="s">
        <v>6205</v>
      </c>
      <c r="E615" s="822" t="s">
        <v>6206</v>
      </c>
      <c r="F615" s="831">
        <v>2</v>
      </c>
      <c r="G615" s="831">
        <v>0</v>
      </c>
      <c r="H615" s="831"/>
      <c r="I615" s="831">
        <v>0</v>
      </c>
      <c r="J615" s="831">
        <v>1</v>
      </c>
      <c r="K615" s="831">
        <v>0</v>
      </c>
      <c r="L615" s="831"/>
      <c r="M615" s="831">
        <v>0</v>
      </c>
      <c r="N615" s="831"/>
      <c r="O615" s="831"/>
      <c r="P615" s="827"/>
      <c r="Q615" s="832"/>
    </row>
    <row r="616" spans="1:17" ht="14.45" customHeight="1" x14ac:dyDescent="0.2">
      <c r="A616" s="821" t="s">
        <v>594</v>
      </c>
      <c r="B616" s="822" t="s">
        <v>5727</v>
      </c>
      <c r="C616" s="822" t="s">
        <v>5465</v>
      </c>
      <c r="D616" s="822" t="s">
        <v>6207</v>
      </c>
      <c r="E616" s="822" t="s">
        <v>6208</v>
      </c>
      <c r="F616" s="831"/>
      <c r="G616" s="831"/>
      <c r="H616" s="831"/>
      <c r="I616" s="831"/>
      <c r="J616" s="831">
        <v>2</v>
      </c>
      <c r="K616" s="831">
        <v>0</v>
      </c>
      <c r="L616" s="831"/>
      <c r="M616" s="831">
        <v>0</v>
      </c>
      <c r="N616" s="831"/>
      <c r="O616" s="831"/>
      <c r="P616" s="827"/>
      <c r="Q616" s="832"/>
    </row>
    <row r="617" spans="1:17" ht="14.45" customHeight="1" x14ac:dyDescent="0.2">
      <c r="A617" s="821" t="s">
        <v>594</v>
      </c>
      <c r="B617" s="822" t="s">
        <v>5727</v>
      </c>
      <c r="C617" s="822" t="s">
        <v>5465</v>
      </c>
      <c r="D617" s="822" t="s">
        <v>6209</v>
      </c>
      <c r="E617" s="822" t="s">
        <v>6210</v>
      </c>
      <c r="F617" s="831"/>
      <c r="G617" s="831"/>
      <c r="H617" s="831"/>
      <c r="I617" s="831"/>
      <c r="J617" s="831">
        <v>3</v>
      </c>
      <c r="K617" s="831">
        <v>0</v>
      </c>
      <c r="L617" s="831"/>
      <c r="M617" s="831">
        <v>0</v>
      </c>
      <c r="N617" s="831">
        <v>1</v>
      </c>
      <c r="O617" s="831">
        <v>0</v>
      </c>
      <c r="P617" s="827"/>
      <c r="Q617" s="832">
        <v>0</v>
      </c>
    </row>
    <row r="618" spans="1:17" ht="14.45" customHeight="1" x14ac:dyDescent="0.2">
      <c r="A618" s="821" t="s">
        <v>594</v>
      </c>
      <c r="B618" s="822" t="s">
        <v>5727</v>
      </c>
      <c r="C618" s="822" t="s">
        <v>5465</v>
      </c>
      <c r="D618" s="822" t="s">
        <v>6211</v>
      </c>
      <c r="E618" s="822" t="s">
        <v>6212</v>
      </c>
      <c r="F618" s="831">
        <v>12</v>
      </c>
      <c r="G618" s="831">
        <v>0</v>
      </c>
      <c r="H618" s="831"/>
      <c r="I618" s="831">
        <v>0</v>
      </c>
      <c r="J618" s="831">
        <v>6</v>
      </c>
      <c r="K618" s="831">
        <v>0</v>
      </c>
      <c r="L618" s="831"/>
      <c r="M618" s="831">
        <v>0</v>
      </c>
      <c r="N618" s="831">
        <v>3</v>
      </c>
      <c r="O618" s="831">
        <v>0</v>
      </c>
      <c r="P618" s="827"/>
      <c r="Q618" s="832">
        <v>0</v>
      </c>
    </row>
    <row r="619" spans="1:17" ht="14.45" customHeight="1" x14ac:dyDescent="0.2">
      <c r="A619" s="821" t="s">
        <v>594</v>
      </c>
      <c r="B619" s="822" t="s">
        <v>5727</v>
      </c>
      <c r="C619" s="822" t="s">
        <v>5465</v>
      </c>
      <c r="D619" s="822" t="s">
        <v>6213</v>
      </c>
      <c r="E619" s="822" t="s">
        <v>6214</v>
      </c>
      <c r="F619" s="831">
        <v>2</v>
      </c>
      <c r="G619" s="831">
        <v>0</v>
      </c>
      <c r="H619" s="831"/>
      <c r="I619" s="831">
        <v>0</v>
      </c>
      <c r="J619" s="831"/>
      <c r="K619" s="831"/>
      <c r="L619" s="831"/>
      <c r="M619" s="831"/>
      <c r="N619" s="831">
        <v>1</v>
      </c>
      <c r="O619" s="831">
        <v>0</v>
      </c>
      <c r="P619" s="827"/>
      <c r="Q619" s="832">
        <v>0</v>
      </c>
    </row>
    <row r="620" spans="1:17" ht="14.45" customHeight="1" x14ac:dyDescent="0.2">
      <c r="A620" s="821" t="s">
        <v>594</v>
      </c>
      <c r="B620" s="822" t="s">
        <v>5727</v>
      </c>
      <c r="C620" s="822" t="s">
        <v>5465</v>
      </c>
      <c r="D620" s="822" t="s">
        <v>6215</v>
      </c>
      <c r="E620" s="822" t="s">
        <v>6216</v>
      </c>
      <c r="F620" s="831"/>
      <c r="G620" s="831"/>
      <c r="H620" s="831"/>
      <c r="I620" s="831"/>
      <c r="J620" s="831">
        <v>2</v>
      </c>
      <c r="K620" s="831">
        <v>0</v>
      </c>
      <c r="L620" s="831"/>
      <c r="M620" s="831">
        <v>0</v>
      </c>
      <c r="N620" s="831">
        <v>1</v>
      </c>
      <c r="O620" s="831">
        <v>0</v>
      </c>
      <c r="P620" s="827"/>
      <c r="Q620" s="832">
        <v>0</v>
      </c>
    </row>
    <row r="621" spans="1:17" ht="14.45" customHeight="1" x14ac:dyDescent="0.2">
      <c r="A621" s="821" t="s">
        <v>594</v>
      </c>
      <c r="B621" s="822" t="s">
        <v>5727</v>
      </c>
      <c r="C621" s="822" t="s">
        <v>5465</v>
      </c>
      <c r="D621" s="822" t="s">
        <v>6217</v>
      </c>
      <c r="E621" s="822" t="s">
        <v>6218</v>
      </c>
      <c r="F621" s="831">
        <v>3</v>
      </c>
      <c r="G621" s="831">
        <v>0</v>
      </c>
      <c r="H621" s="831"/>
      <c r="I621" s="831">
        <v>0</v>
      </c>
      <c r="J621" s="831">
        <v>2</v>
      </c>
      <c r="K621" s="831">
        <v>0</v>
      </c>
      <c r="L621" s="831"/>
      <c r="M621" s="831">
        <v>0</v>
      </c>
      <c r="N621" s="831">
        <v>1</v>
      </c>
      <c r="O621" s="831">
        <v>0</v>
      </c>
      <c r="P621" s="827"/>
      <c r="Q621" s="832">
        <v>0</v>
      </c>
    </row>
    <row r="622" spans="1:17" ht="14.45" customHeight="1" x14ac:dyDescent="0.2">
      <c r="A622" s="821" t="s">
        <v>594</v>
      </c>
      <c r="B622" s="822" t="s">
        <v>5727</v>
      </c>
      <c r="C622" s="822" t="s">
        <v>5465</v>
      </c>
      <c r="D622" s="822" t="s">
        <v>6219</v>
      </c>
      <c r="E622" s="822" t="s">
        <v>6184</v>
      </c>
      <c r="F622" s="831"/>
      <c r="G622" s="831"/>
      <c r="H622" s="831"/>
      <c r="I622" s="831"/>
      <c r="J622" s="831">
        <v>1</v>
      </c>
      <c r="K622" s="831">
        <v>0</v>
      </c>
      <c r="L622" s="831"/>
      <c r="M622" s="831">
        <v>0</v>
      </c>
      <c r="N622" s="831"/>
      <c r="O622" s="831"/>
      <c r="P622" s="827"/>
      <c r="Q622" s="832"/>
    </row>
    <row r="623" spans="1:17" ht="14.45" customHeight="1" x14ac:dyDescent="0.2">
      <c r="A623" s="821" t="s">
        <v>594</v>
      </c>
      <c r="B623" s="822" t="s">
        <v>5727</v>
      </c>
      <c r="C623" s="822" t="s">
        <v>5465</v>
      </c>
      <c r="D623" s="822" t="s">
        <v>6220</v>
      </c>
      <c r="E623" s="822" t="s">
        <v>6221</v>
      </c>
      <c r="F623" s="831">
        <v>1</v>
      </c>
      <c r="G623" s="831">
        <v>0</v>
      </c>
      <c r="H623" s="831"/>
      <c r="I623" s="831">
        <v>0</v>
      </c>
      <c r="J623" s="831">
        <v>2</v>
      </c>
      <c r="K623" s="831">
        <v>0</v>
      </c>
      <c r="L623" s="831"/>
      <c r="M623" s="831">
        <v>0</v>
      </c>
      <c r="N623" s="831">
        <v>1</v>
      </c>
      <c r="O623" s="831">
        <v>0</v>
      </c>
      <c r="P623" s="827"/>
      <c r="Q623" s="832">
        <v>0</v>
      </c>
    </row>
    <row r="624" spans="1:17" ht="14.45" customHeight="1" x14ac:dyDescent="0.2">
      <c r="A624" s="821" t="s">
        <v>594</v>
      </c>
      <c r="B624" s="822" t="s">
        <v>5727</v>
      </c>
      <c r="C624" s="822" t="s">
        <v>5465</v>
      </c>
      <c r="D624" s="822" t="s">
        <v>6222</v>
      </c>
      <c r="E624" s="822" t="s">
        <v>6223</v>
      </c>
      <c r="F624" s="831">
        <v>2</v>
      </c>
      <c r="G624" s="831">
        <v>0</v>
      </c>
      <c r="H624" s="831"/>
      <c r="I624" s="831">
        <v>0</v>
      </c>
      <c r="J624" s="831">
        <v>1</v>
      </c>
      <c r="K624" s="831">
        <v>0</v>
      </c>
      <c r="L624" s="831"/>
      <c r="M624" s="831">
        <v>0</v>
      </c>
      <c r="N624" s="831">
        <v>1</v>
      </c>
      <c r="O624" s="831">
        <v>0</v>
      </c>
      <c r="P624" s="827"/>
      <c r="Q624" s="832">
        <v>0</v>
      </c>
    </row>
    <row r="625" spans="1:17" ht="14.45" customHeight="1" x14ac:dyDescent="0.2">
      <c r="A625" s="821" t="s">
        <v>594</v>
      </c>
      <c r="B625" s="822" t="s">
        <v>5727</v>
      </c>
      <c r="C625" s="822" t="s">
        <v>5465</v>
      </c>
      <c r="D625" s="822" t="s">
        <v>6224</v>
      </c>
      <c r="E625" s="822" t="s">
        <v>6225</v>
      </c>
      <c r="F625" s="831">
        <v>1</v>
      </c>
      <c r="G625" s="831">
        <v>0</v>
      </c>
      <c r="H625" s="831"/>
      <c r="I625" s="831">
        <v>0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594</v>
      </c>
      <c r="B626" s="822" t="s">
        <v>5727</v>
      </c>
      <c r="C626" s="822" t="s">
        <v>5465</v>
      </c>
      <c r="D626" s="822" t="s">
        <v>6226</v>
      </c>
      <c r="E626" s="822" t="s">
        <v>6227</v>
      </c>
      <c r="F626" s="831">
        <v>1</v>
      </c>
      <c r="G626" s="831">
        <v>0</v>
      </c>
      <c r="H626" s="831"/>
      <c r="I626" s="831">
        <v>0</v>
      </c>
      <c r="J626" s="831">
        <v>1</v>
      </c>
      <c r="K626" s="831">
        <v>0</v>
      </c>
      <c r="L626" s="831"/>
      <c r="M626" s="831">
        <v>0</v>
      </c>
      <c r="N626" s="831">
        <v>1</v>
      </c>
      <c r="O626" s="831">
        <v>0</v>
      </c>
      <c r="P626" s="827"/>
      <c r="Q626" s="832">
        <v>0</v>
      </c>
    </row>
    <row r="627" spans="1:17" ht="14.45" customHeight="1" x14ac:dyDescent="0.2">
      <c r="A627" s="821" t="s">
        <v>594</v>
      </c>
      <c r="B627" s="822" t="s">
        <v>5727</v>
      </c>
      <c r="C627" s="822" t="s">
        <v>5465</v>
      </c>
      <c r="D627" s="822" t="s">
        <v>6228</v>
      </c>
      <c r="E627" s="822" t="s">
        <v>6229</v>
      </c>
      <c r="F627" s="831">
        <v>1</v>
      </c>
      <c r="G627" s="831">
        <v>0</v>
      </c>
      <c r="H627" s="831"/>
      <c r="I627" s="831">
        <v>0</v>
      </c>
      <c r="J627" s="831">
        <v>3</v>
      </c>
      <c r="K627" s="831">
        <v>0</v>
      </c>
      <c r="L627" s="831"/>
      <c r="M627" s="831">
        <v>0</v>
      </c>
      <c r="N627" s="831">
        <v>1</v>
      </c>
      <c r="O627" s="831">
        <v>0</v>
      </c>
      <c r="P627" s="827"/>
      <c r="Q627" s="832">
        <v>0</v>
      </c>
    </row>
    <row r="628" spans="1:17" ht="14.45" customHeight="1" x14ac:dyDescent="0.2">
      <c r="A628" s="821" t="s">
        <v>594</v>
      </c>
      <c r="B628" s="822" t="s">
        <v>5727</v>
      </c>
      <c r="C628" s="822" t="s">
        <v>5465</v>
      </c>
      <c r="D628" s="822" t="s">
        <v>6230</v>
      </c>
      <c r="E628" s="822" t="s">
        <v>6231</v>
      </c>
      <c r="F628" s="831">
        <v>2</v>
      </c>
      <c r="G628" s="831">
        <v>0</v>
      </c>
      <c r="H628" s="831"/>
      <c r="I628" s="831">
        <v>0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594</v>
      </c>
      <c r="B629" s="822" t="s">
        <v>5727</v>
      </c>
      <c r="C629" s="822" t="s">
        <v>5465</v>
      </c>
      <c r="D629" s="822" t="s">
        <v>6232</v>
      </c>
      <c r="E629" s="822" t="s">
        <v>6233</v>
      </c>
      <c r="F629" s="831"/>
      <c r="G629" s="831"/>
      <c r="H629" s="831"/>
      <c r="I629" s="831"/>
      <c r="J629" s="831">
        <v>1</v>
      </c>
      <c r="K629" s="831">
        <v>0</v>
      </c>
      <c r="L629" s="831"/>
      <c r="M629" s="831">
        <v>0</v>
      </c>
      <c r="N629" s="831"/>
      <c r="O629" s="831"/>
      <c r="P629" s="827"/>
      <c r="Q629" s="832"/>
    </row>
    <row r="630" spans="1:17" ht="14.45" customHeight="1" x14ac:dyDescent="0.2">
      <c r="A630" s="821" t="s">
        <v>594</v>
      </c>
      <c r="B630" s="822" t="s">
        <v>5727</v>
      </c>
      <c r="C630" s="822" t="s">
        <v>5465</v>
      </c>
      <c r="D630" s="822" t="s">
        <v>6234</v>
      </c>
      <c r="E630" s="822" t="s">
        <v>6235</v>
      </c>
      <c r="F630" s="831">
        <v>5</v>
      </c>
      <c r="G630" s="831">
        <v>38070</v>
      </c>
      <c r="H630" s="831">
        <v>0.45276152419009563</v>
      </c>
      <c r="I630" s="831">
        <v>7614</v>
      </c>
      <c r="J630" s="831">
        <v>11</v>
      </c>
      <c r="K630" s="831">
        <v>84084</v>
      </c>
      <c r="L630" s="831">
        <v>1</v>
      </c>
      <c r="M630" s="831">
        <v>7644</v>
      </c>
      <c r="N630" s="831">
        <v>11</v>
      </c>
      <c r="O630" s="831">
        <v>84436</v>
      </c>
      <c r="P630" s="827">
        <v>1.0041862899005756</v>
      </c>
      <c r="Q630" s="832">
        <v>7676</v>
      </c>
    </row>
    <row r="631" spans="1:17" ht="14.45" customHeight="1" x14ac:dyDescent="0.2">
      <c r="A631" s="821" t="s">
        <v>594</v>
      </c>
      <c r="B631" s="822" t="s">
        <v>5727</v>
      </c>
      <c r="C631" s="822" t="s">
        <v>5465</v>
      </c>
      <c r="D631" s="822" t="s">
        <v>6236</v>
      </c>
      <c r="E631" s="822" t="s">
        <v>6237</v>
      </c>
      <c r="F631" s="831"/>
      <c r="G631" s="831"/>
      <c r="H631" s="831"/>
      <c r="I631" s="831"/>
      <c r="J631" s="831">
        <v>2</v>
      </c>
      <c r="K631" s="831">
        <v>0</v>
      </c>
      <c r="L631" s="831"/>
      <c r="M631" s="831">
        <v>0</v>
      </c>
      <c r="N631" s="831"/>
      <c r="O631" s="831"/>
      <c r="P631" s="827"/>
      <c r="Q631" s="832"/>
    </row>
    <row r="632" spans="1:17" ht="14.45" customHeight="1" x14ac:dyDescent="0.2">
      <c r="A632" s="821" t="s">
        <v>594</v>
      </c>
      <c r="B632" s="822" t="s">
        <v>5727</v>
      </c>
      <c r="C632" s="822" t="s">
        <v>5465</v>
      </c>
      <c r="D632" s="822" t="s">
        <v>6238</v>
      </c>
      <c r="E632" s="822" t="s">
        <v>6239</v>
      </c>
      <c r="F632" s="831">
        <v>1</v>
      </c>
      <c r="G632" s="831">
        <v>0</v>
      </c>
      <c r="H632" s="831"/>
      <c r="I632" s="831">
        <v>0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594</v>
      </c>
      <c r="B633" s="822" t="s">
        <v>5727</v>
      </c>
      <c r="C633" s="822" t="s">
        <v>5465</v>
      </c>
      <c r="D633" s="822" t="s">
        <v>6240</v>
      </c>
      <c r="E633" s="822" t="s">
        <v>6241</v>
      </c>
      <c r="F633" s="831">
        <v>2</v>
      </c>
      <c r="G633" s="831">
        <v>0</v>
      </c>
      <c r="H633" s="831"/>
      <c r="I633" s="831">
        <v>0</v>
      </c>
      <c r="J633" s="831">
        <v>5</v>
      </c>
      <c r="K633" s="831">
        <v>0</v>
      </c>
      <c r="L633" s="831"/>
      <c r="M633" s="831">
        <v>0</v>
      </c>
      <c r="N633" s="831">
        <v>3</v>
      </c>
      <c r="O633" s="831">
        <v>0</v>
      </c>
      <c r="P633" s="827"/>
      <c r="Q633" s="832">
        <v>0</v>
      </c>
    </row>
    <row r="634" spans="1:17" ht="14.45" customHeight="1" x14ac:dyDescent="0.2">
      <c r="A634" s="821" t="s">
        <v>594</v>
      </c>
      <c r="B634" s="822" t="s">
        <v>5727</v>
      </c>
      <c r="C634" s="822" t="s">
        <v>5465</v>
      </c>
      <c r="D634" s="822" t="s">
        <v>6242</v>
      </c>
      <c r="E634" s="822" t="s">
        <v>6243</v>
      </c>
      <c r="F634" s="831">
        <v>1</v>
      </c>
      <c r="G634" s="831">
        <v>0</v>
      </c>
      <c r="H634" s="831"/>
      <c r="I634" s="831">
        <v>0</v>
      </c>
      <c r="J634" s="831"/>
      <c r="K634" s="831"/>
      <c r="L634" s="831"/>
      <c r="M634" s="831"/>
      <c r="N634" s="831">
        <v>1</v>
      </c>
      <c r="O634" s="831">
        <v>0</v>
      </c>
      <c r="P634" s="827"/>
      <c r="Q634" s="832">
        <v>0</v>
      </c>
    </row>
    <row r="635" spans="1:17" ht="14.45" customHeight="1" x14ac:dyDescent="0.2">
      <c r="A635" s="821" t="s">
        <v>594</v>
      </c>
      <c r="B635" s="822" t="s">
        <v>5727</v>
      </c>
      <c r="C635" s="822" t="s">
        <v>5465</v>
      </c>
      <c r="D635" s="822" t="s">
        <v>6244</v>
      </c>
      <c r="E635" s="822" t="s">
        <v>6195</v>
      </c>
      <c r="F635" s="831">
        <v>1</v>
      </c>
      <c r="G635" s="831">
        <v>0</v>
      </c>
      <c r="H635" s="831"/>
      <c r="I635" s="831">
        <v>0</v>
      </c>
      <c r="J635" s="831"/>
      <c r="K635" s="831"/>
      <c r="L635" s="831"/>
      <c r="M635" s="831"/>
      <c r="N635" s="831">
        <v>1</v>
      </c>
      <c r="O635" s="831">
        <v>0</v>
      </c>
      <c r="P635" s="827"/>
      <c r="Q635" s="832">
        <v>0</v>
      </c>
    </row>
    <row r="636" spans="1:17" ht="14.45" customHeight="1" x14ac:dyDescent="0.2">
      <c r="A636" s="821" t="s">
        <v>594</v>
      </c>
      <c r="B636" s="822" t="s">
        <v>5727</v>
      </c>
      <c r="C636" s="822" t="s">
        <v>5465</v>
      </c>
      <c r="D636" s="822" t="s">
        <v>6245</v>
      </c>
      <c r="E636" s="822" t="s">
        <v>6246</v>
      </c>
      <c r="F636" s="831">
        <v>1</v>
      </c>
      <c r="G636" s="831">
        <v>0</v>
      </c>
      <c r="H636" s="831"/>
      <c r="I636" s="831">
        <v>0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594</v>
      </c>
      <c r="B637" s="822" t="s">
        <v>5727</v>
      </c>
      <c r="C637" s="822" t="s">
        <v>5465</v>
      </c>
      <c r="D637" s="822" t="s">
        <v>6247</v>
      </c>
      <c r="E637" s="822" t="s">
        <v>6248</v>
      </c>
      <c r="F637" s="831">
        <v>2</v>
      </c>
      <c r="G637" s="831">
        <v>0</v>
      </c>
      <c r="H637" s="831"/>
      <c r="I637" s="831">
        <v>0</v>
      </c>
      <c r="J637" s="831">
        <v>12</v>
      </c>
      <c r="K637" s="831">
        <v>0</v>
      </c>
      <c r="L637" s="831"/>
      <c r="M637" s="831">
        <v>0</v>
      </c>
      <c r="N637" s="831">
        <v>18</v>
      </c>
      <c r="O637" s="831">
        <v>0</v>
      </c>
      <c r="P637" s="827"/>
      <c r="Q637" s="832">
        <v>0</v>
      </c>
    </row>
    <row r="638" spans="1:17" ht="14.45" customHeight="1" x14ac:dyDescent="0.2">
      <c r="A638" s="821" t="s">
        <v>594</v>
      </c>
      <c r="B638" s="822" t="s">
        <v>5727</v>
      </c>
      <c r="C638" s="822" t="s">
        <v>5465</v>
      </c>
      <c r="D638" s="822" t="s">
        <v>6249</v>
      </c>
      <c r="E638" s="822" t="s">
        <v>6103</v>
      </c>
      <c r="F638" s="831">
        <v>1</v>
      </c>
      <c r="G638" s="831">
        <v>0</v>
      </c>
      <c r="H638" s="831"/>
      <c r="I638" s="831">
        <v>0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594</v>
      </c>
      <c r="B639" s="822" t="s">
        <v>5727</v>
      </c>
      <c r="C639" s="822" t="s">
        <v>5465</v>
      </c>
      <c r="D639" s="822" t="s">
        <v>6250</v>
      </c>
      <c r="E639" s="822" t="s">
        <v>6251</v>
      </c>
      <c r="F639" s="831">
        <v>241</v>
      </c>
      <c r="G639" s="831">
        <v>0</v>
      </c>
      <c r="H639" s="831"/>
      <c r="I639" s="831">
        <v>0</v>
      </c>
      <c r="J639" s="831">
        <v>266</v>
      </c>
      <c r="K639" s="831">
        <v>0</v>
      </c>
      <c r="L639" s="831"/>
      <c r="M639" s="831">
        <v>0</v>
      </c>
      <c r="N639" s="831">
        <v>261</v>
      </c>
      <c r="O639" s="831">
        <v>0</v>
      </c>
      <c r="P639" s="827"/>
      <c r="Q639" s="832">
        <v>0</v>
      </c>
    </row>
    <row r="640" spans="1:17" ht="14.45" customHeight="1" x14ac:dyDescent="0.2">
      <c r="A640" s="821" t="s">
        <v>594</v>
      </c>
      <c r="B640" s="822" t="s">
        <v>5727</v>
      </c>
      <c r="C640" s="822" t="s">
        <v>5465</v>
      </c>
      <c r="D640" s="822" t="s">
        <v>6252</v>
      </c>
      <c r="E640" s="822" t="s">
        <v>6253</v>
      </c>
      <c r="F640" s="831">
        <v>1</v>
      </c>
      <c r="G640" s="831">
        <v>0</v>
      </c>
      <c r="H640" s="831"/>
      <c r="I640" s="831">
        <v>0</v>
      </c>
      <c r="J640" s="831">
        <v>1</v>
      </c>
      <c r="K640" s="831">
        <v>0</v>
      </c>
      <c r="L640" s="831"/>
      <c r="M640" s="831">
        <v>0</v>
      </c>
      <c r="N640" s="831"/>
      <c r="O640" s="831"/>
      <c r="P640" s="827"/>
      <c r="Q640" s="832"/>
    </row>
    <row r="641" spans="1:17" ht="14.45" customHeight="1" x14ac:dyDescent="0.2">
      <c r="A641" s="821" t="s">
        <v>594</v>
      </c>
      <c r="B641" s="822" t="s">
        <v>5727</v>
      </c>
      <c r="C641" s="822" t="s">
        <v>5465</v>
      </c>
      <c r="D641" s="822" t="s">
        <v>6254</v>
      </c>
      <c r="E641" s="822" t="s">
        <v>6255</v>
      </c>
      <c r="F641" s="831">
        <v>2</v>
      </c>
      <c r="G641" s="831">
        <v>0</v>
      </c>
      <c r="H641" s="831"/>
      <c r="I641" s="831">
        <v>0</v>
      </c>
      <c r="J641" s="831">
        <v>5</v>
      </c>
      <c r="K641" s="831">
        <v>0</v>
      </c>
      <c r="L641" s="831"/>
      <c r="M641" s="831">
        <v>0</v>
      </c>
      <c r="N641" s="831">
        <v>2</v>
      </c>
      <c r="O641" s="831">
        <v>0</v>
      </c>
      <c r="P641" s="827"/>
      <c r="Q641" s="832">
        <v>0</v>
      </c>
    </row>
    <row r="642" spans="1:17" ht="14.45" customHeight="1" x14ac:dyDescent="0.2">
      <c r="A642" s="821" t="s">
        <v>594</v>
      </c>
      <c r="B642" s="822" t="s">
        <v>5727</v>
      </c>
      <c r="C642" s="822" t="s">
        <v>5465</v>
      </c>
      <c r="D642" s="822" t="s">
        <v>6256</v>
      </c>
      <c r="E642" s="822" t="s">
        <v>6182</v>
      </c>
      <c r="F642" s="831">
        <v>1</v>
      </c>
      <c r="G642" s="831">
        <v>0</v>
      </c>
      <c r="H642" s="831"/>
      <c r="I642" s="831">
        <v>0</v>
      </c>
      <c r="J642" s="831">
        <v>1</v>
      </c>
      <c r="K642" s="831">
        <v>0</v>
      </c>
      <c r="L642" s="831"/>
      <c r="M642" s="831">
        <v>0</v>
      </c>
      <c r="N642" s="831"/>
      <c r="O642" s="831"/>
      <c r="P642" s="827"/>
      <c r="Q642" s="832"/>
    </row>
    <row r="643" spans="1:17" ht="14.45" customHeight="1" x14ac:dyDescent="0.2">
      <c r="A643" s="821" t="s">
        <v>594</v>
      </c>
      <c r="B643" s="822" t="s">
        <v>5727</v>
      </c>
      <c r="C643" s="822" t="s">
        <v>5465</v>
      </c>
      <c r="D643" s="822" t="s">
        <v>6257</v>
      </c>
      <c r="E643" s="822" t="s">
        <v>6258</v>
      </c>
      <c r="F643" s="831"/>
      <c r="G643" s="831"/>
      <c r="H643" s="831"/>
      <c r="I643" s="831"/>
      <c r="J643" s="831">
        <v>2</v>
      </c>
      <c r="K643" s="831">
        <v>0</v>
      </c>
      <c r="L643" s="831"/>
      <c r="M643" s="831">
        <v>0</v>
      </c>
      <c r="N643" s="831">
        <v>1</v>
      </c>
      <c r="O643" s="831">
        <v>0</v>
      </c>
      <c r="P643" s="827"/>
      <c r="Q643" s="832">
        <v>0</v>
      </c>
    </row>
    <row r="644" spans="1:17" ht="14.45" customHeight="1" x14ac:dyDescent="0.2">
      <c r="A644" s="821" t="s">
        <v>594</v>
      </c>
      <c r="B644" s="822" t="s">
        <v>5727</v>
      </c>
      <c r="C644" s="822" t="s">
        <v>5465</v>
      </c>
      <c r="D644" s="822" t="s">
        <v>6259</v>
      </c>
      <c r="E644" s="822" t="s">
        <v>6260</v>
      </c>
      <c r="F644" s="831"/>
      <c r="G644" s="831"/>
      <c r="H644" s="831"/>
      <c r="I644" s="831"/>
      <c r="J644" s="831">
        <v>1</v>
      </c>
      <c r="K644" s="831">
        <v>0</v>
      </c>
      <c r="L644" s="831"/>
      <c r="M644" s="831">
        <v>0</v>
      </c>
      <c r="N644" s="831"/>
      <c r="O644" s="831"/>
      <c r="P644" s="827"/>
      <c r="Q644" s="832"/>
    </row>
    <row r="645" spans="1:17" ht="14.45" customHeight="1" x14ac:dyDescent="0.2">
      <c r="A645" s="821" t="s">
        <v>594</v>
      </c>
      <c r="B645" s="822" t="s">
        <v>5727</v>
      </c>
      <c r="C645" s="822" t="s">
        <v>5465</v>
      </c>
      <c r="D645" s="822" t="s">
        <v>6261</v>
      </c>
      <c r="E645" s="822" t="s">
        <v>6262</v>
      </c>
      <c r="F645" s="831"/>
      <c r="G645" s="831"/>
      <c r="H645" s="831"/>
      <c r="I645" s="831"/>
      <c r="J645" s="831">
        <v>1</v>
      </c>
      <c r="K645" s="831">
        <v>0</v>
      </c>
      <c r="L645" s="831"/>
      <c r="M645" s="831">
        <v>0</v>
      </c>
      <c r="N645" s="831"/>
      <c r="O645" s="831"/>
      <c r="P645" s="827"/>
      <c r="Q645" s="832"/>
    </row>
    <row r="646" spans="1:17" ht="14.45" customHeight="1" x14ac:dyDescent="0.2">
      <c r="A646" s="821" t="s">
        <v>594</v>
      </c>
      <c r="B646" s="822" t="s">
        <v>5727</v>
      </c>
      <c r="C646" s="822" t="s">
        <v>5465</v>
      </c>
      <c r="D646" s="822" t="s">
        <v>6263</v>
      </c>
      <c r="E646" s="822" t="s">
        <v>6264</v>
      </c>
      <c r="F646" s="831"/>
      <c r="G646" s="831"/>
      <c r="H646" s="831"/>
      <c r="I646" s="831"/>
      <c r="J646" s="831">
        <v>1</v>
      </c>
      <c r="K646" s="831">
        <v>0</v>
      </c>
      <c r="L646" s="831"/>
      <c r="M646" s="831">
        <v>0</v>
      </c>
      <c r="N646" s="831">
        <v>1</v>
      </c>
      <c r="O646" s="831">
        <v>0</v>
      </c>
      <c r="P646" s="827"/>
      <c r="Q646" s="832">
        <v>0</v>
      </c>
    </row>
    <row r="647" spans="1:17" ht="14.45" customHeight="1" x14ac:dyDescent="0.2">
      <c r="A647" s="821" t="s">
        <v>594</v>
      </c>
      <c r="B647" s="822" t="s">
        <v>5727</v>
      </c>
      <c r="C647" s="822" t="s">
        <v>5465</v>
      </c>
      <c r="D647" s="822" t="s">
        <v>6265</v>
      </c>
      <c r="E647" s="822" t="s">
        <v>6266</v>
      </c>
      <c r="F647" s="831">
        <v>1</v>
      </c>
      <c r="G647" s="831">
        <v>0</v>
      </c>
      <c r="H647" s="831"/>
      <c r="I647" s="831">
        <v>0</v>
      </c>
      <c r="J647" s="831"/>
      <c r="K647" s="831"/>
      <c r="L647" s="831"/>
      <c r="M647" s="831"/>
      <c r="N647" s="831">
        <v>1</v>
      </c>
      <c r="O647" s="831">
        <v>0</v>
      </c>
      <c r="P647" s="827"/>
      <c r="Q647" s="832">
        <v>0</v>
      </c>
    </row>
    <row r="648" spans="1:17" ht="14.45" customHeight="1" x14ac:dyDescent="0.2">
      <c r="A648" s="821" t="s">
        <v>594</v>
      </c>
      <c r="B648" s="822" t="s">
        <v>5727</v>
      </c>
      <c r="C648" s="822" t="s">
        <v>5465</v>
      </c>
      <c r="D648" s="822" t="s">
        <v>6267</v>
      </c>
      <c r="E648" s="822" t="s">
        <v>6268</v>
      </c>
      <c r="F648" s="831"/>
      <c r="G648" s="831"/>
      <c r="H648" s="831"/>
      <c r="I648" s="831"/>
      <c r="J648" s="831">
        <v>1</v>
      </c>
      <c r="K648" s="831">
        <v>0</v>
      </c>
      <c r="L648" s="831"/>
      <c r="M648" s="831">
        <v>0</v>
      </c>
      <c r="N648" s="831">
        <v>4</v>
      </c>
      <c r="O648" s="831">
        <v>0</v>
      </c>
      <c r="P648" s="827"/>
      <c r="Q648" s="832">
        <v>0</v>
      </c>
    </row>
    <row r="649" spans="1:17" ht="14.45" customHeight="1" x14ac:dyDescent="0.2">
      <c r="A649" s="821" t="s">
        <v>594</v>
      </c>
      <c r="B649" s="822" t="s">
        <v>5727</v>
      </c>
      <c r="C649" s="822" t="s">
        <v>5465</v>
      </c>
      <c r="D649" s="822" t="s">
        <v>6269</v>
      </c>
      <c r="E649" s="822" t="s">
        <v>6270</v>
      </c>
      <c r="F649" s="831"/>
      <c r="G649" s="831"/>
      <c r="H649" s="831"/>
      <c r="I649" s="831"/>
      <c r="J649" s="831"/>
      <c r="K649" s="831"/>
      <c r="L649" s="831"/>
      <c r="M649" s="831"/>
      <c r="N649" s="831">
        <v>30</v>
      </c>
      <c r="O649" s="831">
        <v>0</v>
      </c>
      <c r="P649" s="827"/>
      <c r="Q649" s="832">
        <v>0</v>
      </c>
    </row>
    <row r="650" spans="1:17" ht="14.45" customHeight="1" x14ac:dyDescent="0.2">
      <c r="A650" s="821" t="s">
        <v>594</v>
      </c>
      <c r="B650" s="822" t="s">
        <v>5727</v>
      </c>
      <c r="C650" s="822" t="s">
        <v>5465</v>
      </c>
      <c r="D650" s="822" t="s">
        <v>6271</v>
      </c>
      <c r="E650" s="822" t="s">
        <v>6272</v>
      </c>
      <c r="F650" s="831"/>
      <c r="G650" s="831"/>
      <c r="H650" s="831"/>
      <c r="I650" s="831"/>
      <c r="J650" s="831"/>
      <c r="K650" s="831"/>
      <c r="L650" s="831"/>
      <c r="M650" s="831"/>
      <c r="N650" s="831">
        <v>6</v>
      </c>
      <c r="O650" s="831">
        <v>328206</v>
      </c>
      <c r="P650" s="827"/>
      <c r="Q650" s="832">
        <v>54701</v>
      </c>
    </row>
    <row r="651" spans="1:17" ht="14.45" customHeight="1" x14ac:dyDescent="0.2">
      <c r="A651" s="821" t="s">
        <v>594</v>
      </c>
      <c r="B651" s="822" t="s">
        <v>5727</v>
      </c>
      <c r="C651" s="822" t="s">
        <v>5465</v>
      </c>
      <c r="D651" s="822" t="s">
        <v>6273</v>
      </c>
      <c r="E651" s="822" t="s">
        <v>6274</v>
      </c>
      <c r="F651" s="831"/>
      <c r="G651" s="831"/>
      <c r="H651" s="831"/>
      <c r="I651" s="831"/>
      <c r="J651" s="831"/>
      <c r="K651" s="831"/>
      <c r="L651" s="831"/>
      <c r="M651" s="831"/>
      <c r="N651" s="831">
        <v>1</v>
      </c>
      <c r="O651" s="831">
        <v>0</v>
      </c>
      <c r="P651" s="827"/>
      <c r="Q651" s="832">
        <v>0</v>
      </c>
    </row>
    <row r="652" spans="1:17" ht="14.45" customHeight="1" x14ac:dyDescent="0.2">
      <c r="A652" s="821" t="s">
        <v>594</v>
      </c>
      <c r="B652" s="822" t="s">
        <v>5727</v>
      </c>
      <c r="C652" s="822" t="s">
        <v>5465</v>
      </c>
      <c r="D652" s="822" t="s">
        <v>6275</v>
      </c>
      <c r="E652" s="822" t="s">
        <v>6276</v>
      </c>
      <c r="F652" s="831"/>
      <c r="G652" s="831"/>
      <c r="H652" s="831"/>
      <c r="I652" s="831"/>
      <c r="J652" s="831"/>
      <c r="K652" s="831"/>
      <c r="L652" s="831"/>
      <c r="M652" s="831"/>
      <c r="N652" s="831">
        <v>3</v>
      </c>
      <c r="O652" s="831">
        <v>0</v>
      </c>
      <c r="P652" s="827"/>
      <c r="Q652" s="832">
        <v>0</v>
      </c>
    </row>
    <row r="653" spans="1:17" ht="14.45" customHeight="1" x14ac:dyDescent="0.2">
      <c r="A653" s="821" t="s">
        <v>594</v>
      </c>
      <c r="B653" s="822" t="s">
        <v>5727</v>
      </c>
      <c r="C653" s="822" t="s">
        <v>5465</v>
      </c>
      <c r="D653" s="822" t="s">
        <v>6277</v>
      </c>
      <c r="E653" s="822" t="s">
        <v>6278</v>
      </c>
      <c r="F653" s="831">
        <v>4</v>
      </c>
      <c r="G653" s="831">
        <v>17723</v>
      </c>
      <c r="H653" s="831">
        <v>1.9922437050359711</v>
      </c>
      <c r="I653" s="831">
        <v>4430.75</v>
      </c>
      <c r="J653" s="831">
        <v>2</v>
      </c>
      <c r="K653" s="831">
        <v>8896</v>
      </c>
      <c r="L653" s="831">
        <v>1</v>
      </c>
      <c r="M653" s="831">
        <v>4448</v>
      </c>
      <c r="N653" s="831">
        <v>3</v>
      </c>
      <c r="O653" s="831">
        <v>13386</v>
      </c>
      <c r="P653" s="827">
        <v>1.5047212230215827</v>
      </c>
      <c r="Q653" s="832">
        <v>4462</v>
      </c>
    </row>
    <row r="654" spans="1:17" ht="14.45" customHeight="1" x14ac:dyDescent="0.2">
      <c r="A654" s="821" t="s">
        <v>594</v>
      </c>
      <c r="B654" s="822" t="s">
        <v>5727</v>
      </c>
      <c r="C654" s="822" t="s">
        <v>5465</v>
      </c>
      <c r="D654" s="822" t="s">
        <v>6279</v>
      </c>
      <c r="E654" s="822" t="s">
        <v>6280</v>
      </c>
      <c r="F654" s="831">
        <v>1</v>
      </c>
      <c r="G654" s="831">
        <v>0</v>
      </c>
      <c r="H654" s="831"/>
      <c r="I654" s="831">
        <v>0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594</v>
      </c>
      <c r="B655" s="822" t="s">
        <v>5727</v>
      </c>
      <c r="C655" s="822" t="s">
        <v>5465</v>
      </c>
      <c r="D655" s="822" t="s">
        <v>6281</v>
      </c>
      <c r="E655" s="822" t="s">
        <v>6282</v>
      </c>
      <c r="F655" s="831"/>
      <c r="G655" s="831"/>
      <c r="H655" s="831"/>
      <c r="I655" s="831"/>
      <c r="J655" s="831">
        <v>1</v>
      </c>
      <c r="K655" s="831">
        <v>0</v>
      </c>
      <c r="L655" s="831"/>
      <c r="M655" s="831">
        <v>0</v>
      </c>
      <c r="N655" s="831"/>
      <c r="O655" s="831"/>
      <c r="P655" s="827"/>
      <c r="Q655" s="832"/>
    </row>
    <row r="656" spans="1:17" ht="14.45" customHeight="1" x14ac:dyDescent="0.2">
      <c r="A656" s="821" t="s">
        <v>594</v>
      </c>
      <c r="B656" s="822" t="s">
        <v>5727</v>
      </c>
      <c r="C656" s="822" t="s">
        <v>5465</v>
      </c>
      <c r="D656" s="822" t="s">
        <v>6283</v>
      </c>
      <c r="E656" s="822" t="s">
        <v>6284</v>
      </c>
      <c r="F656" s="831"/>
      <c r="G656" s="831"/>
      <c r="H656" s="831"/>
      <c r="I656" s="831"/>
      <c r="J656" s="831"/>
      <c r="K656" s="831"/>
      <c r="L656" s="831"/>
      <c r="M656" s="831"/>
      <c r="N656" s="831">
        <v>1</v>
      </c>
      <c r="O656" s="831">
        <v>0</v>
      </c>
      <c r="P656" s="827"/>
      <c r="Q656" s="832">
        <v>0</v>
      </c>
    </row>
    <row r="657" spans="1:17" ht="14.45" customHeight="1" x14ac:dyDescent="0.2">
      <c r="A657" s="821" t="s">
        <v>594</v>
      </c>
      <c r="B657" s="822" t="s">
        <v>5727</v>
      </c>
      <c r="C657" s="822" t="s">
        <v>5465</v>
      </c>
      <c r="D657" s="822" t="s">
        <v>6285</v>
      </c>
      <c r="E657" s="822" t="s">
        <v>6286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0</v>
      </c>
      <c r="P657" s="827"/>
      <c r="Q657" s="832">
        <v>0</v>
      </c>
    </row>
    <row r="658" spans="1:17" ht="14.45" customHeight="1" x14ac:dyDescent="0.2">
      <c r="A658" s="821" t="s">
        <v>594</v>
      </c>
      <c r="B658" s="822" t="s">
        <v>5727</v>
      </c>
      <c r="C658" s="822" t="s">
        <v>5465</v>
      </c>
      <c r="D658" s="822" t="s">
        <v>6287</v>
      </c>
      <c r="E658" s="822" t="s">
        <v>6288</v>
      </c>
      <c r="F658" s="831"/>
      <c r="G658" s="831"/>
      <c r="H658" s="831"/>
      <c r="I658" s="831"/>
      <c r="J658" s="831"/>
      <c r="K658" s="831"/>
      <c r="L658" s="831"/>
      <c r="M658" s="831"/>
      <c r="N658" s="831">
        <v>1</v>
      </c>
      <c r="O658" s="831">
        <v>0</v>
      </c>
      <c r="P658" s="827"/>
      <c r="Q658" s="832">
        <v>0</v>
      </c>
    </row>
    <row r="659" spans="1:17" ht="14.45" customHeight="1" x14ac:dyDescent="0.2">
      <c r="A659" s="821" t="s">
        <v>594</v>
      </c>
      <c r="B659" s="822" t="s">
        <v>5727</v>
      </c>
      <c r="C659" s="822" t="s">
        <v>5465</v>
      </c>
      <c r="D659" s="822" t="s">
        <v>6289</v>
      </c>
      <c r="E659" s="822" t="s">
        <v>6290</v>
      </c>
      <c r="F659" s="831"/>
      <c r="G659" s="831"/>
      <c r="H659" s="831"/>
      <c r="I659" s="831"/>
      <c r="J659" s="831"/>
      <c r="K659" s="831"/>
      <c r="L659" s="831"/>
      <c r="M659" s="831"/>
      <c r="N659" s="831">
        <v>1</v>
      </c>
      <c r="O659" s="831">
        <v>0</v>
      </c>
      <c r="P659" s="827"/>
      <c r="Q659" s="832">
        <v>0</v>
      </c>
    </row>
    <row r="660" spans="1:17" ht="14.45" customHeight="1" x14ac:dyDescent="0.2">
      <c r="A660" s="821" t="s">
        <v>594</v>
      </c>
      <c r="B660" s="822" t="s">
        <v>5591</v>
      </c>
      <c r="C660" s="822" t="s">
        <v>5728</v>
      </c>
      <c r="D660" s="822" t="s">
        <v>5729</v>
      </c>
      <c r="E660" s="822" t="s">
        <v>1759</v>
      </c>
      <c r="F660" s="831"/>
      <c r="G660" s="831"/>
      <c r="H660" s="831"/>
      <c r="I660" s="831"/>
      <c r="J660" s="831"/>
      <c r="K660" s="831"/>
      <c r="L660" s="831"/>
      <c r="M660" s="831"/>
      <c r="N660" s="831">
        <v>0.4</v>
      </c>
      <c r="O660" s="831">
        <v>453.95</v>
      </c>
      <c r="P660" s="827"/>
      <c r="Q660" s="832">
        <v>1134.875</v>
      </c>
    </row>
    <row r="661" spans="1:17" ht="14.45" customHeight="1" x14ac:dyDescent="0.2">
      <c r="A661" s="821" t="s">
        <v>594</v>
      </c>
      <c r="B661" s="822" t="s">
        <v>5591</v>
      </c>
      <c r="C661" s="822" t="s">
        <v>5728</v>
      </c>
      <c r="D661" s="822" t="s">
        <v>6291</v>
      </c>
      <c r="E661" s="822" t="s">
        <v>6292</v>
      </c>
      <c r="F661" s="831"/>
      <c r="G661" s="831"/>
      <c r="H661" s="831"/>
      <c r="I661" s="831"/>
      <c r="J661" s="831"/>
      <c r="K661" s="831"/>
      <c r="L661" s="831"/>
      <c r="M661" s="831"/>
      <c r="N661" s="831">
        <v>5</v>
      </c>
      <c r="O661" s="831">
        <v>640.75</v>
      </c>
      <c r="P661" s="827"/>
      <c r="Q661" s="832">
        <v>128.15</v>
      </c>
    </row>
    <row r="662" spans="1:17" ht="14.45" customHeight="1" x14ac:dyDescent="0.2">
      <c r="A662" s="821" t="s">
        <v>594</v>
      </c>
      <c r="B662" s="822" t="s">
        <v>5591</v>
      </c>
      <c r="C662" s="822" t="s">
        <v>5728</v>
      </c>
      <c r="D662" s="822" t="s">
        <v>5730</v>
      </c>
      <c r="E662" s="822" t="s">
        <v>1724</v>
      </c>
      <c r="F662" s="831">
        <v>8</v>
      </c>
      <c r="G662" s="831">
        <v>42413.119999999995</v>
      </c>
      <c r="H662" s="831">
        <v>0.35424047525702462</v>
      </c>
      <c r="I662" s="831">
        <v>5301.6399999999994</v>
      </c>
      <c r="J662" s="831">
        <v>26</v>
      </c>
      <c r="K662" s="831">
        <v>119729.74000000002</v>
      </c>
      <c r="L662" s="831">
        <v>1</v>
      </c>
      <c r="M662" s="831">
        <v>4604.9900000000007</v>
      </c>
      <c r="N662" s="831">
        <v>20</v>
      </c>
      <c r="O662" s="831">
        <v>95912.790000000008</v>
      </c>
      <c r="P662" s="827">
        <v>0.80107740983986098</v>
      </c>
      <c r="Q662" s="832">
        <v>4795.6395000000002</v>
      </c>
    </row>
    <row r="663" spans="1:17" ht="14.45" customHeight="1" x14ac:dyDescent="0.2">
      <c r="A663" s="821" t="s">
        <v>594</v>
      </c>
      <c r="B663" s="822" t="s">
        <v>5591</v>
      </c>
      <c r="C663" s="822" t="s">
        <v>5728</v>
      </c>
      <c r="D663" s="822" t="s">
        <v>6293</v>
      </c>
      <c r="E663" s="822" t="s">
        <v>3237</v>
      </c>
      <c r="F663" s="831">
        <v>24</v>
      </c>
      <c r="G663" s="831">
        <v>1921.92</v>
      </c>
      <c r="H663" s="831"/>
      <c r="I663" s="831">
        <v>80.08</v>
      </c>
      <c r="J663" s="831"/>
      <c r="K663" s="831"/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594</v>
      </c>
      <c r="B664" s="822" t="s">
        <v>5591</v>
      </c>
      <c r="C664" s="822" t="s">
        <v>5728</v>
      </c>
      <c r="D664" s="822" t="s">
        <v>5731</v>
      </c>
      <c r="E664" s="822" t="s">
        <v>5732</v>
      </c>
      <c r="F664" s="831">
        <v>3.9</v>
      </c>
      <c r="G664" s="831">
        <v>1622.31</v>
      </c>
      <c r="H664" s="831">
        <v>1.3123786564845974</v>
      </c>
      <c r="I664" s="831">
        <v>415.97692307692307</v>
      </c>
      <c r="J664" s="831">
        <v>3.3</v>
      </c>
      <c r="K664" s="831">
        <v>1236.1600000000001</v>
      </c>
      <c r="L664" s="831">
        <v>1</v>
      </c>
      <c r="M664" s="831">
        <v>374.59393939393942</v>
      </c>
      <c r="N664" s="831"/>
      <c r="O664" s="831"/>
      <c r="P664" s="827"/>
      <c r="Q664" s="832"/>
    </row>
    <row r="665" spans="1:17" ht="14.45" customHeight="1" x14ac:dyDescent="0.2">
      <c r="A665" s="821" t="s">
        <v>594</v>
      </c>
      <c r="B665" s="822" t="s">
        <v>5591</v>
      </c>
      <c r="C665" s="822" t="s">
        <v>5728</v>
      </c>
      <c r="D665" s="822" t="s">
        <v>5734</v>
      </c>
      <c r="E665" s="822" t="s">
        <v>1423</v>
      </c>
      <c r="F665" s="831">
        <v>472</v>
      </c>
      <c r="G665" s="831">
        <v>20310.18</v>
      </c>
      <c r="H665" s="831">
        <v>0.88851956278750277</v>
      </c>
      <c r="I665" s="831">
        <v>43.030042372881354</v>
      </c>
      <c r="J665" s="831">
        <v>606</v>
      </c>
      <c r="K665" s="831">
        <v>22858.450000000008</v>
      </c>
      <c r="L665" s="831">
        <v>1</v>
      </c>
      <c r="M665" s="831">
        <v>37.720214521452156</v>
      </c>
      <c r="N665" s="831">
        <v>501.4</v>
      </c>
      <c r="O665" s="831">
        <v>29281.759999999998</v>
      </c>
      <c r="P665" s="827">
        <v>1.2810037425984697</v>
      </c>
      <c r="Q665" s="832">
        <v>58.4</v>
      </c>
    </row>
    <row r="666" spans="1:17" ht="14.45" customHeight="1" x14ac:dyDescent="0.2">
      <c r="A666" s="821" t="s">
        <v>594</v>
      </c>
      <c r="B666" s="822" t="s">
        <v>5591</v>
      </c>
      <c r="C666" s="822" t="s">
        <v>5728</v>
      </c>
      <c r="D666" s="822" t="s">
        <v>5737</v>
      </c>
      <c r="E666" s="822" t="s">
        <v>2111</v>
      </c>
      <c r="F666" s="831">
        <v>15.899999999999999</v>
      </c>
      <c r="G666" s="831">
        <v>191013.06</v>
      </c>
      <c r="H666" s="831"/>
      <c r="I666" s="831">
        <v>12013.400000000001</v>
      </c>
      <c r="J666" s="831"/>
      <c r="K666" s="831"/>
      <c r="L666" s="831"/>
      <c r="M666" s="831"/>
      <c r="N666" s="831">
        <v>2</v>
      </c>
      <c r="O666" s="831">
        <v>4475.4799999999996</v>
      </c>
      <c r="P666" s="827"/>
      <c r="Q666" s="832">
        <v>2237.7399999999998</v>
      </c>
    </row>
    <row r="667" spans="1:17" ht="14.45" customHeight="1" x14ac:dyDescent="0.2">
      <c r="A667" s="821" t="s">
        <v>594</v>
      </c>
      <c r="B667" s="822" t="s">
        <v>5591</v>
      </c>
      <c r="C667" s="822" t="s">
        <v>5728</v>
      </c>
      <c r="D667" s="822" t="s">
        <v>6294</v>
      </c>
      <c r="E667" s="822" t="s">
        <v>6295</v>
      </c>
      <c r="F667" s="831"/>
      <c r="G667" s="831"/>
      <c r="H667" s="831"/>
      <c r="I667" s="831"/>
      <c r="J667" s="831"/>
      <c r="K667" s="831"/>
      <c r="L667" s="831"/>
      <c r="M667" s="831"/>
      <c r="N667" s="831">
        <v>74.5</v>
      </c>
      <c r="O667" s="831">
        <v>24875.870000000003</v>
      </c>
      <c r="P667" s="827"/>
      <c r="Q667" s="832">
        <v>333.90429530201345</v>
      </c>
    </row>
    <row r="668" spans="1:17" ht="14.45" customHeight="1" x14ac:dyDescent="0.2">
      <c r="A668" s="821" t="s">
        <v>594</v>
      </c>
      <c r="B668" s="822" t="s">
        <v>5591</v>
      </c>
      <c r="C668" s="822" t="s">
        <v>5728</v>
      </c>
      <c r="D668" s="822" t="s">
        <v>5738</v>
      </c>
      <c r="E668" s="822"/>
      <c r="F668" s="831">
        <v>6.8000000000000007</v>
      </c>
      <c r="G668" s="831">
        <v>2452.36</v>
      </c>
      <c r="H668" s="831"/>
      <c r="I668" s="831">
        <v>360.64117647058822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594</v>
      </c>
      <c r="B669" s="822" t="s">
        <v>5591</v>
      </c>
      <c r="C669" s="822" t="s">
        <v>5728</v>
      </c>
      <c r="D669" s="822" t="s">
        <v>5739</v>
      </c>
      <c r="E669" s="822" t="s">
        <v>2144</v>
      </c>
      <c r="F669" s="831">
        <v>31</v>
      </c>
      <c r="G669" s="831">
        <v>1159.4000000000001</v>
      </c>
      <c r="H669" s="831"/>
      <c r="I669" s="831">
        <v>37.400000000000006</v>
      </c>
      <c r="J669" s="831"/>
      <c r="K669" s="831"/>
      <c r="L669" s="831"/>
      <c r="M669" s="831"/>
      <c r="N669" s="831"/>
      <c r="O669" s="831"/>
      <c r="P669" s="827"/>
      <c r="Q669" s="832"/>
    </row>
    <row r="670" spans="1:17" ht="14.45" customHeight="1" x14ac:dyDescent="0.2">
      <c r="A670" s="821" t="s">
        <v>594</v>
      </c>
      <c r="B670" s="822" t="s">
        <v>5591</v>
      </c>
      <c r="C670" s="822" t="s">
        <v>5728</v>
      </c>
      <c r="D670" s="822" t="s">
        <v>5740</v>
      </c>
      <c r="E670" s="822" t="s">
        <v>1720</v>
      </c>
      <c r="F670" s="831">
        <v>26</v>
      </c>
      <c r="G670" s="831">
        <v>238115.02</v>
      </c>
      <c r="H670" s="831">
        <v>0.51002552472821971</v>
      </c>
      <c r="I670" s="831">
        <v>9158.27</v>
      </c>
      <c r="J670" s="831">
        <v>51</v>
      </c>
      <c r="K670" s="831">
        <v>466868.82999999996</v>
      </c>
      <c r="L670" s="831">
        <v>1</v>
      </c>
      <c r="M670" s="831">
        <v>9154.2907843137255</v>
      </c>
      <c r="N670" s="831">
        <v>20</v>
      </c>
      <c r="O670" s="831">
        <v>183165.40000000002</v>
      </c>
      <c r="P670" s="827">
        <v>0.39232732671401527</v>
      </c>
      <c r="Q670" s="832">
        <v>9158.27</v>
      </c>
    </row>
    <row r="671" spans="1:17" ht="14.45" customHeight="1" x14ac:dyDescent="0.2">
      <c r="A671" s="821" t="s">
        <v>594</v>
      </c>
      <c r="B671" s="822" t="s">
        <v>5591</v>
      </c>
      <c r="C671" s="822" t="s">
        <v>5728</v>
      </c>
      <c r="D671" s="822" t="s">
        <v>5741</v>
      </c>
      <c r="E671" s="822" t="s">
        <v>1720</v>
      </c>
      <c r="F671" s="831">
        <v>7</v>
      </c>
      <c r="G671" s="831">
        <v>122201.44999999998</v>
      </c>
      <c r="H671" s="831">
        <v>7</v>
      </c>
      <c r="I671" s="831">
        <v>17457.349999999999</v>
      </c>
      <c r="J671" s="831">
        <v>1</v>
      </c>
      <c r="K671" s="831">
        <v>17457.349999999999</v>
      </c>
      <c r="L671" s="831">
        <v>1</v>
      </c>
      <c r="M671" s="831">
        <v>17457.349999999999</v>
      </c>
      <c r="N671" s="831">
        <v>18</v>
      </c>
      <c r="O671" s="831">
        <v>314232.3</v>
      </c>
      <c r="P671" s="827">
        <v>18</v>
      </c>
      <c r="Q671" s="832">
        <v>17457.349999999999</v>
      </c>
    </row>
    <row r="672" spans="1:17" ht="14.45" customHeight="1" x14ac:dyDescent="0.2">
      <c r="A672" s="821" t="s">
        <v>594</v>
      </c>
      <c r="B672" s="822" t="s">
        <v>5591</v>
      </c>
      <c r="C672" s="822" t="s">
        <v>5728</v>
      </c>
      <c r="D672" s="822" t="s">
        <v>5742</v>
      </c>
      <c r="E672" s="822" t="s">
        <v>2125</v>
      </c>
      <c r="F672" s="831"/>
      <c r="G672" s="831"/>
      <c r="H672" s="831"/>
      <c r="I672" s="831"/>
      <c r="J672" s="831">
        <v>0.2</v>
      </c>
      <c r="K672" s="831">
        <v>39.78</v>
      </c>
      <c r="L672" s="831">
        <v>1</v>
      </c>
      <c r="M672" s="831">
        <v>198.9</v>
      </c>
      <c r="N672" s="831">
        <v>2.1</v>
      </c>
      <c r="O672" s="831">
        <v>453.91999999999996</v>
      </c>
      <c r="P672" s="827">
        <v>11.410759175465056</v>
      </c>
      <c r="Q672" s="832">
        <v>216.15238095238092</v>
      </c>
    </row>
    <row r="673" spans="1:17" ht="14.45" customHeight="1" x14ac:dyDescent="0.2">
      <c r="A673" s="821" t="s">
        <v>594</v>
      </c>
      <c r="B673" s="822" t="s">
        <v>5591</v>
      </c>
      <c r="C673" s="822" t="s">
        <v>5728</v>
      </c>
      <c r="D673" s="822" t="s">
        <v>5743</v>
      </c>
      <c r="E673" s="822"/>
      <c r="F673" s="831">
        <v>6.4</v>
      </c>
      <c r="G673" s="831">
        <v>3478.21</v>
      </c>
      <c r="H673" s="831"/>
      <c r="I673" s="831">
        <v>543.47031249999998</v>
      </c>
      <c r="J673" s="831"/>
      <c r="K673" s="831"/>
      <c r="L673" s="831"/>
      <c r="M673" s="831"/>
      <c r="N673" s="831"/>
      <c r="O673" s="831"/>
      <c r="P673" s="827"/>
      <c r="Q673" s="832"/>
    </row>
    <row r="674" spans="1:17" ht="14.45" customHeight="1" x14ac:dyDescent="0.2">
      <c r="A674" s="821" t="s">
        <v>594</v>
      </c>
      <c r="B674" s="822" t="s">
        <v>5591</v>
      </c>
      <c r="C674" s="822" t="s">
        <v>5728</v>
      </c>
      <c r="D674" s="822" t="s">
        <v>5744</v>
      </c>
      <c r="E674" s="822"/>
      <c r="F674" s="831">
        <v>22</v>
      </c>
      <c r="G674" s="831">
        <v>1621.72</v>
      </c>
      <c r="H674" s="831"/>
      <c r="I674" s="831">
        <v>73.714545454545458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594</v>
      </c>
      <c r="B675" s="822" t="s">
        <v>5591</v>
      </c>
      <c r="C675" s="822" t="s">
        <v>5728</v>
      </c>
      <c r="D675" s="822" t="s">
        <v>5744</v>
      </c>
      <c r="E675" s="822" t="s">
        <v>3027</v>
      </c>
      <c r="F675" s="831">
        <v>54.6</v>
      </c>
      <c r="G675" s="831">
        <v>4163.1400000000003</v>
      </c>
      <c r="H675" s="831"/>
      <c r="I675" s="831">
        <v>76.247985347985349</v>
      </c>
      <c r="J675" s="831"/>
      <c r="K675" s="831"/>
      <c r="L675" s="831"/>
      <c r="M675" s="831"/>
      <c r="N675" s="831"/>
      <c r="O675" s="831"/>
      <c r="P675" s="827"/>
      <c r="Q675" s="832"/>
    </row>
    <row r="676" spans="1:17" ht="14.45" customHeight="1" x14ac:dyDescent="0.2">
      <c r="A676" s="821" t="s">
        <v>594</v>
      </c>
      <c r="B676" s="822" t="s">
        <v>5591</v>
      </c>
      <c r="C676" s="822" t="s">
        <v>5728</v>
      </c>
      <c r="D676" s="822" t="s">
        <v>5745</v>
      </c>
      <c r="E676" s="822" t="s">
        <v>5746</v>
      </c>
      <c r="F676" s="831">
        <v>42.6</v>
      </c>
      <c r="G676" s="831">
        <v>10584.57</v>
      </c>
      <c r="H676" s="831">
        <v>1.7547800426071598</v>
      </c>
      <c r="I676" s="831">
        <v>248.46408450704223</v>
      </c>
      <c r="J676" s="831">
        <v>33.199999999999996</v>
      </c>
      <c r="K676" s="831">
        <v>6031.8500000000013</v>
      </c>
      <c r="L676" s="831">
        <v>1</v>
      </c>
      <c r="M676" s="831">
        <v>181.68222891566271</v>
      </c>
      <c r="N676" s="831">
        <v>15.8</v>
      </c>
      <c r="O676" s="831">
        <v>3218.7899999999995</v>
      </c>
      <c r="P676" s="827">
        <v>0.53363230186427035</v>
      </c>
      <c r="Q676" s="832">
        <v>203.72088607594932</v>
      </c>
    </row>
    <row r="677" spans="1:17" ht="14.45" customHeight="1" x14ac:dyDescent="0.2">
      <c r="A677" s="821" t="s">
        <v>594</v>
      </c>
      <c r="B677" s="822" t="s">
        <v>5591</v>
      </c>
      <c r="C677" s="822" t="s">
        <v>5728</v>
      </c>
      <c r="D677" s="822" t="s">
        <v>6296</v>
      </c>
      <c r="E677" s="822" t="s">
        <v>6297</v>
      </c>
      <c r="F677" s="831">
        <v>1</v>
      </c>
      <c r="G677" s="831">
        <v>5985.75</v>
      </c>
      <c r="H677" s="831"/>
      <c r="I677" s="831">
        <v>5985.75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594</v>
      </c>
      <c r="B678" s="822" t="s">
        <v>5591</v>
      </c>
      <c r="C678" s="822" t="s">
        <v>5728</v>
      </c>
      <c r="D678" s="822" t="s">
        <v>5747</v>
      </c>
      <c r="E678" s="822" t="s">
        <v>5748</v>
      </c>
      <c r="F678" s="831">
        <v>35</v>
      </c>
      <c r="G678" s="831">
        <v>2799.3</v>
      </c>
      <c r="H678" s="831"/>
      <c r="I678" s="831">
        <v>79.98</v>
      </c>
      <c r="J678" s="831"/>
      <c r="K678" s="831"/>
      <c r="L678" s="831"/>
      <c r="M678" s="831"/>
      <c r="N678" s="831"/>
      <c r="O678" s="831"/>
      <c r="P678" s="827"/>
      <c r="Q678" s="832"/>
    </row>
    <row r="679" spans="1:17" ht="14.45" customHeight="1" x14ac:dyDescent="0.2">
      <c r="A679" s="821" t="s">
        <v>594</v>
      </c>
      <c r="B679" s="822" t="s">
        <v>5591</v>
      </c>
      <c r="C679" s="822" t="s">
        <v>5728</v>
      </c>
      <c r="D679" s="822" t="s">
        <v>5749</v>
      </c>
      <c r="E679" s="822" t="s">
        <v>5750</v>
      </c>
      <c r="F679" s="831">
        <v>18.3</v>
      </c>
      <c r="G679" s="831">
        <v>59726.49</v>
      </c>
      <c r="H679" s="831">
        <v>1.8673468047827897</v>
      </c>
      <c r="I679" s="831">
        <v>3263.7426229508196</v>
      </c>
      <c r="J679" s="831">
        <v>9.8000000000000007</v>
      </c>
      <c r="K679" s="831">
        <v>31984.68</v>
      </c>
      <c r="L679" s="831">
        <v>1</v>
      </c>
      <c r="M679" s="831">
        <v>3263.7428571428568</v>
      </c>
      <c r="N679" s="831"/>
      <c r="O679" s="831"/>
      <c r="P679" s="827"/>
      <c r="Q679" s="832"/>
    </row>
    <row r="680" spans="1:17" ht="14.45" customHeight="1" x14ac:dyDescent="0.2">
      <c r="A680" s="821" t="s">
        <v>594</v>
      </c>
      <c r="B680" s="822" t="s">
        <v>5591</v>
      </c>
      <c r="C680" s="822" t="s">
        <v>5728</v>
      </c>
      <c r="D680" s="822" t="s">
        <v>6298</v>
      </c>
      <c r="E680" s="822"/>
      <c r="F680" s="831">
        <v>4</v>
      </c>
      <c r="G680" s="831">
        <v>438.4</v>
      </c>
      <c r="H680" s="831"/>
      <c r="I680" s="831">
        <v>109.6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594</v>
      </c>
      <c r="B681" s="822" t="s">
        <v>5591</v>
      </c>
      <c r="C681" s="822" t="s">
        <v>5728</v>
      </c>
      <c r="D681" s="822" t="s">
        <v>6299</v>
      </c>
      <c r="E681" s="822"/>
      <c r="F681" s="831">
        <v>11</v>
      </c>
      <c r="G681" s="831">
        <v>2411.1999999999998</v>
      </c>
      <c r="H681" s="831"/>
      <c r="I681" s="831">
        <v>219.2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594</v>
      </c>
      <c r="B682" s="822" t="s">
        <v>5591</v>
      </c>
      <c r="C682" s="822" t="s">
        <v>5728</v>
      </c>
      <c r="D682" s="822" t="s">
        <v>6299</v>
      </c>
      <c r="E682" s="822" t="s">
        <v>6300</v>
      </c>
      <c r="F682" s="831">
        <v>7</v>
      </c>
      <c r="G682" s="831">
        <v>1534.4</v>
      </c>
      <c r="H682" s="831"/>
      <c r="I682" s="831">
        <v>219.20000000000002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594</v>
      </c>
      <c r="B683" s="822" t="s">
        <v>5591</v>
      </c>
      <c r="C683" s="822" t="s">
        <v>5728</v>
      </c>
      <c r="D683" s="822" t="s">
        <v>5753</v>
      </c>
      <c r="E683" s="822" t="s">
        <v>5754</v>
      </c>
      <c r="F683" s="831"/>
      <c r="G683" s="831"/>
      <c r="H683" s="831"/>
      <c r="I683" s="831"/>
      <c r="J683" s="831">
        <v>0.2</v>
      </c>
      <c r="K683" s="831">
        <v>64.06</v>
      </c>
      <c r="L683" s="831">
        <v>1</v>
      </c>
      <c r="M683" s="831">
        <v>320.3</v>
      </c>
      <c r="N683" s="831"/>
      <c r="O683" s="831"/>
      <c r="P683" s="827"/>
      <c r="Q683" s="832"/>
    </row>
    <row r="684" spans="1:17" ht="14.45" customHeight="1" x14ac:dyDescent="0.2">
      <c r="A684" s="821" t="s">
        <v>594</v>
      </c>
      <c r="B684" s="822" t="s">
        <v>5591</v>
      </c>
      <c r="C684" s="822" t="s">
        <v>5728</v>
      </c>
      <c r="D684" s="822" t="s">
        <v>5755</v>
      </c>
      <c r="E684" s="822" t="s">
        <v>5756</v>
      </c>
      <c r="F684" s="831">
        <v>4.7</v>
      </c>
      <c r="G684" s="831">
        <v>306.30999999999995</v>
      </c>
      <c r="H684" s="831">
        <v>0.32618441649717272</v>
      </c>
      <c r="I684" s="831">
        <v>65.1723404255319</v>
      </c>
      <c r="J684" s="831">
        <v>15.950000000000001</v>
      </c>
      <c r="K684" s="831">
        <v>939.06999999999994</v>
      </c>
      <c r="L684" s="831">
        <v>1</v>
      </c>
      <c r="M684" s="831">
        <v>58.87586206896551</v>
      </c>
      <c r="N684" s="831">
        <v>8.15</v>
      </c>
      <c r="O684" s="831">
        <v>481.08</v>
      </c>
      <c r="P684" s="827">
        <v>0.51229407818373496</v>
      </c>
      <c r="Q684" s="832">
        <v>59.0282208588957</v>
      </c>
    </row>
    <row r="685" spans="1:17" ht="14.45" customHeight="1" x14ac:dyDescent="0.2">
      <c r="A685" s="821" t="s">
        <v>594</v>
      </c>
      <c r="B685" s="822" t="s">
        <v>5591</v>
      </c>
      <c r="C685" s="822" t="s">
        <v>5728</v>
      </c>
      <c r="D685" s="822" t="s">
        <v>6301</v>
      </c>
      <c r="E685" s="822" t="s">
        <v>6302</v>
      </c>
      <c r="F685" s="831">
        <v>14</v>
      </c>
      <c r="G685" s="831">
        <v>617.82000000000005</v>
      </c>
      <c r="H685" s="831"/>
      <c r="I685" s="831">
        <v>44.13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594</v>
      </c>
      <c r="B686" s="822" t="s">
        <v>5591</v>
      </c>
      <c r="C686" s="822" t="s">
        <v>5728</v>
      </c>
      <c r="D686" s="822" t="s">
        <v>6303</v>
      </c>
      <c r="E686" s="822" t="s">
        <v>6304</v>
      </c>
      <c r="F686" s="831"/>
      <c r="G686" s="831"/>
      <c r="H686" s="831"/>
      <c r="I686" s="831"/>
      <c r="J686" s="831">
        <v>3</v>
      </c>
      <c r="K686" s="831">
        <v>3862.08</v>
      </c>
      <c r="L686" s="831">
        <v>1</v>
      </c>
      <c r="M686" s="831">
        <v>1287.3599999999999</v>
      </c>
      <c r="N686" s="831"/>
      <c r="O686" s="831"/>
      <c r="P686" s="827"/>
      <c r="Q686" s="832"/>
    </row>
    <row r="687" spans="1:17" ht="14.45" customHeight="1" x14ac:dyDescent="0.2">
      <c r="A687" s="821" t="s">
        <v>594</v>
      </c>
      <c r="B687" s="822" t="s">
        <v>5591</v>
      </c>
      <c r="C687" s="822" t="s">
        <v>5728</v>
      </c>
      <c r="D687" s="822" t="s">
        <v>6305</v>
      </c>
      <c r="E687" s="822" t="s">
        <v>6306</v>
      </c>
      <c r="F687" s="831"/>
      <c r="G687" s="831"/>
      <c r="H687" s="831"/>
      <c r="I687" s="831"/>
      <c r="J687" s="831">
        <v>6</v>
      </c>
      <c r="K687" s="831">
        <v>7724.16</v>
      </c>
      <c r="L687" s="831">
        <v>1</v>
      </c>
      <c r="M687" s="831">
        <v>1287.3599999999999</v>
      </c>
      <c r="N687" s="831"/>
      <c r="O687" s="831"/>
      <c r="P687" s="827"/>
      <c r="Q687" s="832"/>
    </row>
    <row r="688" spans="1:17" ht="14.45" customHeight="1" x14ac:dyDescent="0.2">
      <c r="A688" s="821" t="s">
        <v>594</v>
      </c>
      <c r="B688" s="822" t="s">
        <v>5591</v>
      </c>
      <c r="C688" s="822" t="s">
        <v>5728</v>
      </c>
      <c r="D688" s="822" t="s">
        <v>5757</v>
      </c>
      <c r="E688" s="822" t="s">
        <v>2132</v>
      </c>
      <c r="F688" s="831">
        <v>1.5</v>
      </c>
      <c r="G688" s="831">
        <v>2783.47</v>
      </c>
      <c r="H688" s="831"/>
      <c r="I688" s="831">
        <v>1855.6466666666665</v>
      </c>
      <c r="J688" s="831"/>
      <c r="K688" s="831"/>
      <c r="L688" s="831"/>
      <c r="M688" s="831"/>
      <c r="N688" s="831">
        <v>2.4000000000000004</v>
      </c>
      <c r="O688" s="831">
        <v>897.59999999999991</v>
      </c>
      <c r="P688" s="827"/>
      <c r="Q688" s="832">
        <v>373.99999999999989</v>
      </c>
    </row>
    <row r="689" spans="1:17" ht="14.45" customHeight="1" x14ac:dyDescent="0.2">
      <c r="A689" s="821" t="s">
        <v>594</v>
      </c>
      <c r="B689" s="822" t="s">
        <v>5591</v>
      </c>
      <c r="C689" s="822" t="s">
        <v>5728</v>
      </c>
      <c r="D689" s="822" t="s">
        <v>6307</v>
      </c>
      <c r="E689" s="822" t="s">
        <v>6308</v>
      </c>
      <c r="F689" s="831">
        <v>1.2</v>
      </c>
      <c r="G689" s="831">
        <v>959.71</v>
      </c>
      <c r="H689" s="831"/>
      <c r="I689" s="831">
        <v>799.75833333333344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594</v>
      </c>
      <c r="B690" s="822" t="s">
        <v>5591</v>
      </c>
      <c r="C690" s="822" t="s">
        <v>5728</v>
      </c>
      <c r="D690" s="822" t="s">
        <v>5758</v>
      </c>
      <c r="E690" s="822"/>
      <c r="F690" s="831">
        <v>51</v>
      </c>
      <c r="G690" s="831">
        <v>4716.99</v>
      </c>
      <c r="H690" s="831"/>
      <c r="I690" s="831">
        <v>92.49</v>
      </c>
      <c r="J690" s="831"/>
      <c r="K690" s="831"/>
      <c r="L690" s="831"/>
      <c r="M690" s="831"/>
      <c r="N690" s="831"/>
      <c r="O690" s="831"/>
      <c r="P690" s="827"/>
      <c r="Q690" s="832"/>
    </row>
    <row r="691" spans="1:17" ht="14.45" customHeight="1" x14ac:dyDescent="0.2">
      <c r="A691" s="821" t="s">
        <v>594</v>
      </c>
      <c r="B691" s="822" t="s">
        <v>5591</v>
      </c>
      <c r="C691" s="822" t="s">
        <v>5728</v>
      </c>
      <c r="D691" s="822" t="s">
        <v>5759</v>
      </c>
      <c r="E691" s="822" t="s">
        <v>5760</v>
      </c>
      <c r="F691" s="831">
        <v>232</v>
      </c>
      <c r="G691" s="831">
        <v>298667.51999999996</v>
      </c>
      <c r="H691" s="831">
        <v>2.5217391304347823</v>
      </c>
      <c r="I691" s="831">
        <v>1287.3599999999999</v>
      </c>
      <c r="J691" s="831">
        <v>92</v>
      </c>
      <c r="K691" s="831">
        <v>118437.12</v>
      </c>
      <c r="L691" s="831">
        <v>1</v>
      </c>
      <c r="M691" s="831">
        <v>1287.3599999999999</v>
      </c>
      <c r="N691" s="831"/>
      <c r="O691" s="831"/>
      <c r="P691" s="827"/>
      <c r="Q691" s="832"/>
    </row>
    <row r="692" spans="1:17" ht="14.45" customHeight="1" x14ac:dyDescent="0.2">
      <c r="A692" s="821" t="s">
        <v>594</v>
      </c>
      <c r="B692" s="822" t="s">
        <v>5591</v>
      </c>
      <c r="C692" s="822" t="s">
        <v>5728</v>
      </c>
      <c r="D692" s="822" t="s">
        <v>6309</v>
      </c>
      <c r="E692" s="822" t="s">
        <v>5783</v>
      </c>
      <c r="F692" s="831">
        <v>1.1000000000000001</v>
      </c>
      <c r="G692" s="831">
        <v>1737.72</v>
      </c>
      <c r="H692" s="831"/>
      <c r="I692" s="831">
        <v>1579.7454545454545</v>
      </c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594</v>
      </c>
      <c r="B693" s="822" t="s">
        <v>5591</v>
      </c>
      <c r="C693" s="822" t="s">
        <v>5728</v>
      </c>
      <c r="D693" s="822" t="s">
        <v>5761</v>
      </c>
      <c r="E693" s="822" t="s">
        <v>5762</v>
      </c>
      <c r="F693" s="831"/>
      <c r="G693" s="831"/>
      <c r="H693" s="831"/>
      <c r="I693" s="831"/>
      <c r="J693" s="831">
        <v>2.4</v>
      </c>
      <c r="K693" s="831">
        <v>3916.5</v>
      </c>
      <c r="L693" s="831">
        <v>1</v>
      </c>
      <c r="M693" s="831">
        <v>1631.875</v>
      </c>
      <c r="N693" s="831"/>
      <c r="O693" s="831"/>
      <c r="P693" s="827"/>
      <c r="Q693" s="832"/>
    </row>
    <row r="694" spans="1:17" ht="14.45" customHeight="1" x14ac:dyDescent="0.2">
      <c r="A694" s="821" t="s">
        <v>594</v>
      </c>
      <c r="B694" s="822" t="s">
        <v>5591</v>
      </c>
      <c r="C694" s="822" t="s">
        <v>5728</v>
      </c>
      <c r="D694" s="822" t="s">
        <v>6310</v>
      </c>
      <c r="E694" s="822" t="s">
        <v>5766</v>
      </c>
      <c r="F694" s="831">
        <v>6</v>
      </c>
      <c r="G694" s="831">
        <v>657.6</v>
      </c>
      <c r="H694" s="831"/>
      <c r="I694" s="831">
        <v>109.60000000000001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594</v>
      </c>
      <c r="B695" s="822" t="s">
        <v>5591</v>
      </c>
      <c r="C695" s="822" t="s">
        <v>5728</v>
      </c>
      <c r="D695" s="822" t="s">
        <v>5765</v>
      </c>
      <c r="E695" s="822" t="s">
        <v>5766</v>
      </c>
      <c r="F695" s="831">
        <v>10</v>
      </c>
      <c r="G695" s="831">
        <v>2192</v>
      </c>
      <c r="H695" s="831"/>
      <c r="I695" s="831">
        <v>219.2</v>
      </c>
      <c r="J695" s="831"/>
      <c r="K695" s="831"/>
      <c r="L695" s="831"/>
      <c r="M695" s="831"/>
      <c r="N695" s="831"/>
      <c r="O695" s="831"/>
      <c r="P695" s="827"/>
      <c r="Q695" s="832"/>
    </row>
    <row r="696" spans="1:17" ht="14.45" customHeight="1" x14ac:dyDescent="0.2">
      <c r="A696" s="821" t="s">
        <v>594</v>
      </c>
      <c r="B696" s="822" t="s">
        <v>5591</v>
      </c>
      <c r="C696" s="822" t="s">
        <v>5728</v>
      </c>
      <c r="D696" s="822" t="s">
        <v>5767</v>
      </c>
      <c r="E696" s="822" t="s">
        <v>5768</v>
      </c>
      <c r="F696" s="831">
        <v>21</v>
      </c>
      <c r="G696" s="831">
        <v>7967.57</v>
      </c>
      <c r="H696" s="831">
        <v>8.8597464694762582</v>
      </c>
      <c r="I696" s="831">
        <v>379.4080952380952</v>
      </c>
      <c r="J696" s="831">
        <v>4.5</v>
      </c>
      <c r="K696" s="831">
        <v>899.30000000000007</v>
      </c>
      <c r="L696" s="831">
        <v>1</v>
      </c>
      <c r="M696" s="831">
        <v>199.84444444444446</v>
      </c>
      <c r="N696" s="831">
        <v>3.6000000000000005</v>
      </c>
      <c r="O696" s="831">
        <v>1245.6200000000001</v>
      </c>
      <c r="P696" s="827">
        <v>1.3850995218503281</v>
      </c>
      <c r="Q696" s="832">
        <v>346.00555555555553</v>
      </c>
    </row>
    <row r="697" spans="1:17" ht="14.45" customHeight="1" x14ac:dyDescent="0.2">
      <c r="A697" s="821" t="s">
        <v>594</v>
      </c>
      <c r="B697" s="822" t="s">
        <v>5591</v>
      </c>
      <c r="C697" s="822" t="s">
        <v>5728</v>
      </c>
      <c r="D697" s="822" t="s">
        <v>5769</v>
      </c>
      <c r="E697" s="822" t="s">
        <v>5768</v>
      </c>
      <c r="F697" s="831">
        <v>3.6</v>
      </c>
      <c r="G697" s="831">
        <v>1029.5999999999999</v>
      </c>
      <c r="H697" s="831">
        <v>8.2859989473497833E-2</v>
      </c>
      <c r="I697" s="831">
        <v>285.99999999999994</v>
      </c>
      <c r="J697" s="831">
        <v>28.400000000000002</v>
      </c>
      <c r="K697" s="831">
        <v>12425.78</v>
      </c>
      <c r="L697" s="831">
        <v>1</v>
      </c>
      <c r="M697" s="831">
        <v>437.5274647887324</v>
      </c>
      <c r="N697" s="831">
        <v>9.1999999999999993</v>
      </c>
      <c r="O697" s="831">
        <v>6250.7800000000007</v>
      </c>
      <c r="P697" s="827">
        <v>0.50304930555667338</v>
      </c>
      <c r="Q697" s="832">
        <v>679.43260869565233</v>
      </c>
    </row>
    <row r="698" spans="1:17" ht="14.45" customHeight="1" x14ac:dyDescent="0.2">
      <c r="A698" s="821" t="s">
        <v>594</v>
      </c>
      <c r="B698" s="822" t="s">
        <v>5591</v>
      </c>
      <c r="C698" s="822" t="s">
        <v>5728</v>
      </c>
      <c r="D698" s="822" t="s">
        <v>5770</v>
      </c>
      <c r="E698" s="822" t="s">
        <v>2160</v>
      </c>
      <c r="F698" s="831">
        <v>21.7</v>
      </c>
      <c r="G698" s="831">
        <v>5313.14</v>
      </c>
      <c r="H698" s="831">
        <v>1.4398012026481022</v>
      </c>
      <c r="I698" s="831">
        <v>244.84516129032261</v>
      </c>
      <c r="J698" s="831">
        <v>18</v>
      </c>
      <c r="K698" s="831">
        <v>3690.19</v>
      </c>
      <c r="L698" s="831">
        <v>1</v>
      </c>
      <c r="M698" s="831">
        <v>205.01055555555556</v>
      </c>
      <c r="N698" s="831">
        <v>9.9</v>
      </c>
      <c r="O698" s="831">
        <v>3223.9500000000003</v>
      </c>
      <c r="P698" s="827">
        <v>0.8736542020871555</v>
      </c>
      <c r="Q698" s="832">
        <v>325.65151515151518</v>
      </c>
    </row>
    <row r="699" spans="1:17" ht="14.45" customHeight="1" x14ac:dyDescent="0.2">
      <c r="A699" s="821" t="s">
        <v>594</v>
      </c>
      <c r="B699" s="822" t="s">
        <v>5591</v>
      </c>
      <c r="C699" s="822" t="s">
        <v>5728</v>
      </c>
      <c r="D699" s="822" t="s">
        <v>5771</v>
      </c>
      <c r="E699" s="822" t="s">
        <v>2147</v>
      </c>
      <c r="F699" s="831">
        <v>12</v>
      </c>
      <c r="G699" s="831">
        <v>2630.4</v>
      </c>
      <c r="H699" s="831">
        <v>0.92087298086415859</v>
      </c>
      <c r="I699" s="831">
        <v>219.20000000000002</v>
      </c>
      <c r="J699" s="831">
        <v>54</v>
      </c>
      <c r="K699" s="831">
        <v>2856.42</v>
      </c>
      <c r="L699" s="831">
        <v>1</v>
      </c>
      <c r="M699" s="831">
        <v>52.896666666666668</v>
      </c>
      <c r="N699" s="831">
        <v>39.25</v>
      </c>
      <c r="O699" s="831">
        <v>2075.5400000000004</v>
      </c>
      <c r="P699" s="827">
        <v>0.72662283557740126</v>
      </c>
      <c r="Q699" s="832">
        <v>52.88000000000001</v>
      </c>
    </row>
    <row r="700" spans="1:17" ht="14.45" customHeight="1" x14ac:dyDescent="0.2">
      <c r="A700" s="821" t="s">
        <v>594</v>
      </c>
      <c r="B700" s="822" t="s">
        <v>5591</v>
      </c>
      <c r="C700" s="822" t="s">
        <v>5728</v>
      </c>
      <c r="D700" s="822" t="s">
        <v>6311</v>
      </c>
      <c r="E700" s="822" t="s">
        <v>6312</v>
      </c>
      <c r="F700" s="831">
        <v>14</v>
      </c>
      <c r="G700" s="831">
        <v>50820</v>
      </c>
      <c r="H700" s="831">
        <v>7</v>
      </c>
      <c r="I700" s="831">
        <v>3630</v>
      </c>
      <c r="J700" s="831">
        <v>2</v>
      </c>
      <c r="K700" s="831">
        <v>7260</v>
      </c>
      <c r="L700" s="831">
        <v>1</v>
      </c>
      <c r="M700" s="831">
        <v>3630</v>
      </c>
      <c r="N700" s="831">
        <v>2</v>
      </c>
      <c r="O700" s="831">
        <v>7260</v>
      </c>
      <c r="P700" s="827">
        <v>1</v>
      </c>
      <c r="Q700" s="832">
        <v>3630</v>
      </c>
    </row>
    <row r="701" spans="1:17" ht="14.45" customHeight="1" x14ac:dyDescent="0.2">
      <c r="A701" s="821" t="s">
        <v>594</v>
      </c>
      <c r="B701" s="822" t="s">
        <v>5591</v>
      </c>
      <c r="C701" s="822" t="s">
        <v>5728</v>
      </c>
      <c r="D701" s="822" t="s">
        <v>5772</v>
      </c>
      <c r="E701" s="822" t="s">
        <v>1718</v>
      </c>
      <c r="F701" s="831">
        <v>10</v>
      </c>
      <c r="G701" s="831">
        <v>31727.800000000003</v>
      </c>
      <c r="H701" s="831">
        <v>0.67583405153224529</v>
      </c>
      <c r="I701" s="831">
        <v>3172.78</v>
      </c>
      <c r="J701" s="831">
        <v>16</v>
      </c>
      <c r="K701" s="831">
        <v>46946.14</v>
      </c>
      <c r="L701" s="831">
        <v>1</v>
      </c>
      <c r="M701" s="831">
        <v>2934.13375</v>
      </c>
      <c r="N701" s="831">
        <v>29</v>
      </c>
      <c r="O701" s="831">
        <v>92010.619999999981</v>
      </c>
      <c r="P701" s="827">
        <v>1.9599187494435109</v>
      </c>
      <c r="Q701" s="832">
        <v>3172.7799999999993</v>
      </c>
    </row>
    <row r="702" spans="1:17" ht="14.45" customHeight="1" x14ac:dyDescent="0.2">
      <c r="A702" s="821" t="s">
        <v>594</v>
      </c>
      <c r="B702" s="822" t="s">
        <v>5591</v>
      </c>
      <c r="C702" s="822" t="s">
        <v>5728</v>
      </c>
      <c r="D702" s="822" t="s">
        <v>5773</v>
      </c>
      <c r="E702" s="822" t="s">
        <v>2160</v>
      </c>
      <c r="F702" s="831"/>
      <c r="G702" s="831"/>
      <c r="H702" s="831"/>
      <c r="I702" s="831"/>
      <c r="J702" s="831"/>
      <c r="K702" s="831"/>
      <c r="L702" s="831"/>
      <c r="M702" s="831"/>
      <c r="N702" s="831">
        <v>0.89999999999999991</v>
      </c>
      <c r="O702" s="831">
        <v>574.77</v>
      </c>
      <c r="P702" s="827"/>
      <c r="Q702" s="832">
        <v>638.63333333333333</v>
      </c>
    </row>
    <row r="703" spans="1:17" ht="14.45" customHeight="1" x14ac:dyDescent="0.2">
      <c r="A703" s="821" t="s">
        <v>594</v>
      </c>
      <c r="B703" s="822" t="s">
        <v>5591</v>
      </c>
      <c r="C703" s="822" t="s">
        <v>5728</v>
      </c>
      <c r="D703" s="822" t="s">
        <v>5774</v>
      </c>
      <c r="E703" s="822"/>
      <c r="F703" s="831">
        <v>12</v>
      </c>
      <c r="G703" s="831">
        <v>191688.59999999998</v>
      </c>
      <c r="H703" s="831"/>
      <c r="I703" s="831">
        <v>15974.049999999997</v>
      </c>
      <c r="J703" s="831"/>
      <c r="K703" s="831"/>
      <c r="L703" s="831"/>
      <c r="M703" s="831"/>
      <c r="N703" s="831"/>
      <c r="O703" s="831"/>
      <c r="P703" s="827"/>
      <c r="Q703" s="832"/>
    </row>
    <row r="704" spans="1:17" ht="14.45" customHeight="1" x14ac:dyDescent="0.2">
      <c r="A704" s="821" t="s">
        <v>594</v>
      </c>
      <c r="B704" s="822" t="s">
        <v>5591</v>
      </c>
      <c r="C704" s="822" t="s">
        <v>5728</v>
      </c>
      <c r="D704" s="822" t="s">
        <v>5776</v>
      </c>
      <c r="E704" s="822" t="s">
        <v>1718</v>
      </c>
      <c r="F704" s="831">
        <v>1</v>
      </c>
      <c r="G704" s="831">
        <v>6345.57</v>
      </c>
      <c r="H704" s="831">
        <v>0.5</v>
      </c>
      <c r="I704" s="831">
        <v>6345.57</v>
      </c>
      <c r="J704" s="831">
        <v>2</v>
      </c>
      <c r="K704" s="831">
        <v>12691.14</v>
      </c>
      <c r="L704" s="831">
        <v>1</v>
      </c>
      <c r="M704" s="831">
        <v>6345.57</v>
      </c>
      <c r="N704" s="831"/>
      <c r="O704" s="831"/>
      <c r="P704" s="827"/>
      <c r="Q704" s="832"/>
    </row>
    <row r="705" spans="1:17" ht="14.45" customHeight="1" x14ac:dyDescent="0.2">
      <c r="A705" s="821" t="s">
        <v>594</v>
      </c>
      <c r="B705" s="822" t="s">
        <v>5591</v>
      </c>
      <c r="C705" s="822" t="s">
        <v>5728</v>
      </c>
      <c r="D705" s="822" t="s">
        <v>5777</v>
      </c>
      <c r="E705" s="822" t="s">
        <v>5778</v>
      </c>
      <c r="F705" s="831"/>
      <c r="G705" s="831"/>
      <c r="H705" s="831"/>
      <c r="I705" s="831"/>
      <c r="J705" s="831">
        <v>3.8</v>
      </c>
      <c r="K705" s="831">
        <v>1548.45</v>
      </c>
      <c r="L705" s="831">
        <v>1</v>
      </c>
      <c r="M705" s="831">
        <v>407.48684210526318</v>
      </c>
      <c r="N705" s="831">
        <v>14.1</v>
      </c>
      <c r="O705" s="831">
        <v>7236.91</v>
      </c>
      <c r="P705" s="827">
        <v>4.6736478413897764</v>
      </c>
      <c r="Q705" s="832">
        <v>513.25602836879432</v>
      </c>
    </row>
    <row r="706" spans="1:17" ht="14.45" customHeight="1" x14ac:dyDescent="0.2">
      <c r="A706" s="821" t="s">
        <v>594</v>
      </c>
      <c r="B706" s="822" t="s">
        <v>5591</v>
      </c>
      <c r="C706" s="822" t="s">
        <v>5728</v>
      </c>
      <c r="D706" s="822" t="s">
        <v>5779</v>
      </c>
      <c r="E706" s="822" t="s">
        <v>2129</v>
      </c>
      <c r="F706" s="831">
        <v>120</v>
      </c>
      <c r="G706" s="831">
        <v>4903.99</v>
      </c>
      <c r="H706" s="831">
        <v>7.4533254301173315</v>
      </c>
      <c r="I706" s="831">
        <v>40.866583333333331</v>
      </c>
      <c r="J706" s="831">
        <v>24</v>
      </c>
      <c r="K706" s="831">
        <v>657.96</v>
      </c>
      <c r="L706" s="831">
        <v>1</v>
      </c>
      <c r="M706" s="831">
        <v>27.415000000000003</v>
      </c>
      <c r="N706" s="831">
        <v>139</v>
      </c>
      <c r="O706" s="831">
        <v>4096.33</v>
      </c>
      <c r="P706" s="827">
        <v>6.2258040002431754</v>
      </c>
      <c r="Q706" s="832">
        <v>29.47</v>
      </c>
    </row>
    <row r="707" spans="1:17" ht="14.45" customHeight="1" x14ac:dyDescent="0.2">
      <c r="A707" s="821" t="s">
        <v>594</v>
      </c>
      <c r="B707" s="822" t="s">
        <v>5591</v>
      </c>
      <c r="C707" s="822" t="s">
        <v>5728</v>
      </c>
      <c r="D707" s="822" t="s">
        <v>5782</v>
      </c>
      <c r="E707" s="822" t="s">
        <v>5783</v>
      </c>
      <c r="F707" s="831">
        <v>1.1000000000000001</v>
      </c>
      <c r="G707" s="831">
        <v>868.82</v>
      </c>
      <c r="H707" s="831"/>
      <c r="I707" s="831">
        <v>789.83636363636367</v>
      </c>
      <c r="J707" s="831"/>
      <c r="K707" s="831"/>
      <c r="L707" s="831"/>
      <c r="M707" s="831"/>
      <c r="N707" s="831">
        <v>0.2</v>
      </c>
      <c r="O707" s="831">
        <v>157.97</v>
      </c>
      <c r="P707" s="827"/>
      <c r="Q707" s="832">
        <v>789.84999999999991</v>
      </c>
    </row>
    <row r="708" spans="1:17" ht="14.45" customHeight="1" x14ac:dyDescent="0.2">
      <c r="A708" s="821" t="s">
        <v>594</v>
      </c>
      <c r="B708" s="822" t="s">
        <v>5591</v>
      </c>
      <c r="C708" s="822" t="s">
        <v>5728</v>
      </c>
      <c r="D708" s="822" t="s">
        <v>6313</v>
      </c>
      <c r="E708" s="822" t="s">
        <v>2115</v>
      </c>
      <c r="F708" s="831"/>
      <c r="G708" s="831"/>
      <c r="H708" s="831"/>
      <c r="I708" s="831"/>
      <c r="J708" s="831"/>
      <c r="K708" s="831"/>
      <c r="L708" s="831"/>
      <c r="M708" s="831"/>
      <c r="N708" s="831">
        <v>0.9</v>
      </c>
      <c r="O708" s="831">
        <v>375.1</v>
      </c>
      <c r="P708" s="827"/>
      <c r="Q708" s="832">
        <v>416.77777777777777</v>
      </c>
    </row>
    <row r="709" spans="1:17" ht="14.45" customHeight="1" x14ac:dyDescent="0.2">
      <c r="A709" s="821" t="s">
        <v>594</v>
      </c>
      <c r="B709" s="822" t="s">
        <v>5591</v>
      </c>
      <c r="C709" s="822" t="s">
        <v>5728</v>
      </c>
      <c r="D709" s="822" t="s">
        <v>5784</v>
      </c>
      <c r="E709" s="822" t="s">
        <v>2302</v>
      </c>
      <c r="F709" s="831">
        <v>0.4</v>
      </c>
      <c r="G709" s="831">
        <v>183.48</v>
      </c>
      <c r="H709" s="831">
        <v>1.9295323187198708E-2</v>
      </c>
      <c r="I709" s="831">
        <v>458.69999999999993</v>
      </c>
      <c r="J709" s="831">
        <v>20.700000000000003</v>
      </c>
      <c r="K709" s="831">
        <v>9509.0399999999991</v>
      </c>
      <c r="L709" s="831">
        <v>1</v>
      </c>
      <c r="M709" s="831">
        <v>459.37391304347813</v>
      </c>
      <c r="N709" s="831">
        <v>9.6999999999999993</v>
      </c>
      <c r="O709" s="831">
        <v>11783.100000000002</v>
      </c>
      <c r="P709" s="827">
        <v>1.2391471694303529</v>
      </c>
      <c r="Q709" s="832">
        <v>1214.752577319588</v>
      </c>
    </row>
    <row r="710" spans="1:17" ht="14.45" customHeight="1" x14ac:dyDescent="0.2">
      <c r="A710" s="821" t="s">
        <v>594</v>
      </c>
      <c r="B710" s="822" t="s">
        <v>5591</v>
      </c>
      <c r="C710" s="822" t="s">
        <v>5728</v>
      </c>
      <c r="D710" s="822" t="s">
        <v>6314</v>
      </c>
      <c r="E710" s="822" t="s">
        <v>2320</v>
      </c>
      <c r="F710" s="831"/>
      <c r="G710" s="831"/>
      <c r="H710" s="831"/>
      <c r="I710" s="831"/>
      <c r="J710" s="831"/>
      <c r="K710" s="831"/>
      <c r="L710" s="831"/>
      <c r="M710" s="831"/>
      <c r="N710" s="831">
        <v>15</v>
      </c>
      <c r="O710" s="831">
        <v>16586.02</v>
      </c>
      <c r="P710" s="827"/>
      <c r="Q710" s="832">
        <v>1105.7346666666667</v>
      </c>
    </row>
    <row r="711" spans="1:17" ht="14.45" customHeight="1" x14ac:dyDescent="0.2">
      <c r="A711" s="821" t="s">
        <v>594</v>
      </c>
      <c r="B711" s="822" t="s">
        <v>5591</v>
      </c>
      <c r="C711" s="822" t="s">
        <v>5728</v>
      </c>
      <c r="D711" s="822" t="s">
        <v>5785</v>
      </c>
      <c r="E711" s="822" t="s">
        <v>2305</v>
      </c>
      <c r="F711" s="831">
        <v>7.5</v>
      </c>
      <c r="G711" s="831">
        <v>24477.989999999998</v>
      </c>
      <c r="H711" s="831"/>
      <c r="I711" s="831">
        <v>3263.7319999999995</v>
      </c>
      <c r="J711" s="831"/>
      <c r="K711" s="831"/>
      <c r="L711" s="831"/>
      <c r="M711" s="831"/>
      <c r="N711" s="831">
        <v>7.6</v>
      </c>
      <c r="O711" s="831">
        <v>5434</v>
      </c>
      <c r="P711" s="827"/>
      <c r="Q711" s="832">
        <v>715</v>
      </c>
    </row>
    <row r="712" spans="1:17" ht="14.45" customHeight="1" x14ac:dyDescent="0.2">
      <c r="A712" s="821" t="s">
        <v>594</v>
      </c>
      <c r="B712" s="822" t="s">
        <v>5591</v>
      </c>
      <c r="C712" s="822" t="s">
        <v>5728</v>
      </c>
      <c r="D712" s="822" t="s">
        <v>6315</v>
      </c>
      <c r="E712" s="822" t="s">
        <v>6316</v>
      </c>
      <c r="F712" s="831">
        <v>3</v>
      </c>
      <c r="G712" s="831">
        <v>9518.34</v>
      </c>
      <c r="H712" s="831"/>
      <c r="I712" s="831">
        <v>3172.78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594</v>
      </c>
      <c r="B713" s="822" t="s">
        <v>5591</v>
      </c>
      <c r="C713" s="822" t="s">
        <v>5728</v>
      </c>
      <c r="D713" s="822" t="s">
        <v>5786</v>
      </c>
      <c r="E713" s="822" t="s">
        <v>2138</v>
      </c>
      <c r="F713" s="831"/>
      <c r="G713" s="831"/>
      <c r="H713" s="831"/>
      <c r="I713" s="831"/>
      <c r="J713" s="831"/>
      <c r="K713" s="831"/>
      <c r="L713" s="831"/>
      <c r="M713" s="831"/>
      <c r="N713" s="831">
        <v>2.7</v>
      </c>
      <c r="O713" s="831">
        <v>407.04</v>
      </c>
      <c r="P713" s="827"/>
      <c r="Q713" s="832">
        <v>150.75555555555556</v>
      </c>
    </row>
    <row r="714" spans="1:17" ht="14.45" customHeight="1" x14ac:dyDescent="0.2">
      <c r="A714" s="821" t="s">
        <v>594</v>
      </c>
      <c r="B714" s="822" t="s">
        <v>5591</v>
      </c>
      <c r="C714" s="822" t="s">
        <v>5728</v>
      </c>
      <c r="D714" s="822" t="s">
        <v>5787</v>
      </c>
      <c r="E714" s="822" t="s">
        <v>2138</v>
      </c>
      <c r="F714" s="831">
        <v>2.4</v>
      </c>
      <c r="G714" s="831">
        <v>1921.92</v>
      </c>
      <c r="H714" s="831"/>
      <c r="I714" s="831">
        <v>800.80000000000007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594</v>
      </c>
      <c r="B715" s="822" t="s">
        <v>5591</v>
      </c>
      <c r="C715" s="822" t="s">
        <v>5728</v>
      </c>
      <c r="D715" s="822" t="s">
        <v>5788</v>
      </c>
      <c r="E715" s="822" t="s">
        <v>5789</v>
      </c>
      <c r="F715" s="831"/>
      <c r="G715" s="831"/>
      <c r="H715" s="831"/>
      <c r="I715" s="831"/>
      <c r="J715" s="831">
        <v>5.4</v>
      </c>
      <c r="K715" s="831">
        <v>782.03000000000009</v>
      </c>
      <c r="L715" s="831">
        <v>1</v>
      </c>
      <c r="M715" s="831">
        <v>144.82037037037037</v>
      </c>
      <c r="N715" s="831"/>
      <c r="O715" s="831"/>
      <c r="P715" s="827"/>
      <c r="Q715" s="832"/>
    </row>
    <row r="716" spans="1:17" ht="14.45" customHeight="1" x14ac:dyDescent="0.2">
      <c r="A716" s="821" t="s">
        <v>594</v>
      </c>
      <c r="B716" s="822" t="s">
        <v>5591</v>
      </c>
      <c r="C716" s="822" t="s">
        <v>5728</v>
      </c>
      <c r="D716" s="822" t="s">
        <v>5790</v>
      </c>
      <c r="E716" s="822" t="s">
        <v>2147</v>
      </c>
      <c r="F716" s="831">
        <v>4</v>
      </c>
      <c r="G716" s="831">
        <v>438.4</v>
      </c>
      <c r="H716" s="831">
        <v>0.16169544161961</v>
      </c>
      <c r="I716" s="831">
        <v>109.6</v>
      </c>
      <c r="J716" s="831">
        <v>81.2</v>
      </c>
      <c r="K716" s="831">
        <v>2711.27</v>
      </c>
      <c r="L716" s="831">
        <v>1</v>
      </c>
      <c r="M716" s="831">
        <v>33.390024630541873</v>
      </c>
      <c r="N716" s="831">
        <v>35.200000000000003</v>
      </c>
      <c r="O716" s="831">
        <v>1175.06</v>
      </c>
      <c r="P716" s="827">
        <v>0.43339837050533514</v>
      </c>
      <c r="Q716" s="832">
        <v>33.382386363636357</v>
      </c>
    </row>
    <row r="717" spans="1:17" ht="14.45" customHeight="1" x14ac:dyDescent="0.2">
      <c r="A717" s="821" t="s">
        <v>594</v>
      </c>
      <c r="B717" s="822" t="s">
        <v>5591</v>
      </c>
      <c r="C717" s="822" t="s">
        <v>5728</v>
      </c>
      <c r="D717" s="822" t="s">
        <v>5791</v>
      </c>
      <c r="E717" s="822" t="s">
        <v>5792</v>
      </c>
      <c r="F717" s="831">
        <v>16.2</v>
      </c>
      <c r="G717" s="831">
        <v>4208.43</v>
      </c>
      <c r="H717" s="831">
        <v>1.0683083968380491</v>
      </c>
      <c r="I717" s="831">
        <v>259.77962962962965</v>
      </c>
      <c r="J717" s="831">
        <v>29.599999999999994</v>
      </c>
      <c r="K717" s="831">
        <v>3939.3399999999997</v>
      </c>
      <c r="L717" s="831">
        <v>1</v>
      </c>
      <c r="M717" s="831">
        <v>133.08581081081081</v>
      </c>
      <c r="N717" s="831">
        <v>23.400000000000002</v>
      </c>
      <c r="O717" s="831">
        <v>3483.6700000000005</v>
      </c>
      <c r="P717" s="827">
        <v>0.88432833926495324</v>
      </c>
      <c r="Q717" s="832">
        <v>148.87478632478633</v>
      </c>
    </row>
    <row r="718" spans="1:17" ht="14.45" customHeight="1" x14ac:dyDescent="0.2">
      <c r="A718" s="821" t="s">
        <v>594</v>
      </c>
      <c r="B718" s="822" t="s">
        <v>5591</v>
      </c>
      <c r="C718" s="822" t="s">
        <v>5728</v>
      </c>
      <c r="D718" s="822" t="s">
        <v>6317</v>
      </c>
      <c r="E718" s="822" t="s">
        <v>6318</v>
      </c>
      <c r="F718" s="831">
        <v>1.3</v>
      </c>
      <c r="G718" s="831">
        <v>9271.73</v>
      </c>
      <c r="H718" s="831"/>
      <c r="I718" s="831">
        <v>7132.0999999999995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594</v>
      </c>
      <c r="B719" s="822" t="s">
        <v>5591</v>
      </c>
      <c r="C719" s="822" t="s">
        <v>5728</v>
      </c>
      <c r="D719" s="822" t="s">
        <v>5793</v>
      </c>
      <c r="E719" s="822"/>
      <c r="F719" s="831"/>
      <c r="G719" s="831"/>
      <c r="H719" s="831"/>
      <c r="I719" s="831"/>
      <c r="J719" s="831">
        <v>15</v>
      </c>
      <c r="K719" s="831">
        <v>471896.25</v>
      </c>
      <c r="L719" s="831">
        <v>1</v>
      </c>
      <c r="M719" s="831">
        <v>31459.75</v>
      </c>
      <c r="N719" s="831"/>
      <c r="O719" s="831"/>
      <c r="P719" s="827"/>
      <c r="Q719" s="832"/>
    </row>
    <row r="720" spans="1:17" ht="14.45" customHeight="1" x14ac:dyDescent="0.2">
      <c r="A720" s="821" t="s">
        <v>594</v>
      </c>
      <c r="B720" s="822" t="s">
        <v>5591</v>
      </c>
      <c r="C720" s="822" t="s">
        <v>5728</v>
      </c>
      <c r="D720" s="822" t="s">
        <v>5793</v>
      </c>
      <c r="E720" s="822" t="s">
        <v>5775</v>
      </c>
      <c r="F720" s="831">
        <v>4</v>
      </c>
      <c r="G720" s="831">
        <v>127792.44</v>
      </c>
      <c r="H720" s="831">
        <v>0.44825110169135707</v>
      </c>
      <c r="I720" s="831">
        <v>31948.11</v>
      </c>
      <c r="J720" s="831">
        <v>9</v>
      </c>
      <c r="K720" s="831">
        <v>285091.19</v>
      </c>
      <c r="L720" s="831">
        <v>1</v>
      </c>
      <c r="M720" s="831">
        <v>31676.79888888889</v>
      </c>
      <c r="N720" s="831"/>
      <c r="O720" s="831"/>
      <c r="P720" s="827"/>
      <c r="Q720" s="832"/>
    </row>
    <row r="721" spans="1:17" ht="14.45" customHeight="1" x14ac:dyDescent="0.2">
      <c r="A721" s="821" t="s">
        <v>594</v>
      </c>
      <c r="B721" s="822" t="s">
        <v>5591</v>
      </c>
      <c r="C721" s="822" t="s">
        <v>5728</v>
      </c>
      <c r="D721" s="822" t="s">
        <v>5794</v>
      </c>
      <c r="E721" s="822" t="s">
        <v>5795</v>
      </c>
      <c r="F721" s="831">
        <v>16.400000000000002</v>
      </c>
      <c r="G721" s="831">
        <v>34859.839999999997</v>
      </c>
      <c r="H721" s="831"/>
      <c r="I721" s="831">
        <v>2125.5999999999995</v>
      </c>
      <c r="J721" s="831"/>
      <c r="K721" s="831"/>
      <c r="L721" s="831"/>
      <c r="M721" s="831"/>
      <c r="N721" s="831"/>
      <c r="O721" s="831"/>
      <c r="P721" s="827"/>
      <c r="Q721" s="832"/>
    </row>
    <row r="722" spans="1:17" ht="14.45" customHeight="1" x14ac:dyDescent="0.2">
      <c r="A722" s="821" t="s">
        <v>594</v>
      </c>
      <c r="B722" s="822" t="s">
        <v>5591</v>
      </c>
      <c r="C722" s="822" t="s">
        <v>5728</v>
      </c>
      <c r="D722" s="822" t="s">
        <v>5796</v>
      </c>
      <c r="E722" s="822" t="s">
        <v>1412</v>
      </c>
      <c r="F722" s="831">
        <v>86.2</v>
      </c>
      <c r="G722" s="831">
        <v>18322.669999999998</v>
      </c>
      <c r="H722" s="831"/>
      <c r="I722" s="831">
        <v>212.55997679814382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594</v>
      </c>
      <c r="B723" s="822" t="s">
        <v>5591</v>
      </c>
      <c r="C723" s="822" t="s">
        <v>5728</v>
      </c>
      <c r="D723" s="822" t="s">
        <v>6319</v>
      </c>
      <c r="E723" s="822" t="s">
        <v>2312</v>
      </c>
      <c r="F723" s="831"/>
      <c r="G723" s="831"/>
      <c r="H723" s="831"/>
      <c r="I723" s="831"/>
      <c r="J723" s="831">
        <v>0.5</v>
      </c>
      <c r="K723" s="831">
        <v>345.93</v>
      </c>
      <c r="L723" s="831">
        <v>1</v>
      </c>
      <c r="M723" s="831">
        <v>691.86</v>
      </c>
      <c r="N723" s="831">
        <v>0.45</v>
      </c>
      <c r="O723" s="831">
        <v>274.36</v>
      </c>
      <c r="P723" s="827">
        <v>0.79310843234180328</v>
      </c>
      <c r="Q723" s="832">
        <v>609.68888888888887</v>
      </c>
    </row>
    <row r="724" spans="1:17" ht="14.45" customHeight="1" x14ac:dyDescent="0.2">
      <c r="A724" s="821" t="s">
        <v>594</v>
      </c>
      <c r="B724" s="822" t="s">
        <v>5591</v>
      </c>
      <c r="C724" s="822" t="s">
        <v>5728</v>
      </c>
      <c r="D724" s="822" t="s">
        <v>6320</v>
      </c>
      <c r="E724" s="822" t="s">
        <v>5798</v>
      </c>
      <c r="F724" s="831"/>
      <c r="G724" s="831"/>
      <c r="H724" s="831"/>
      <c r="I724" s="831"/>
      <c r="J724" s="831">
        <v>1.6</v>
      </c>
      <c r="K724" s="831">
        <v>1089.76</v>
      </c>
      <c r="L724" s="831">
        <v>1</v>
      </c>
      <c r="M724" s="831">
        <v>681.09999999999991</v>
      </c>
      <c r="N724" s="831"/>
      <c r="O724" s="831"/>
      <c r="P724" s="827"/>
      <c r="Q724" s="832"/>
    </row>
    <row r="725" spans="1:17" ht="14.45" customHeight="1" x14ac:dyDescent="0.2">
      <c r="A725" s="821" t="s">
        <v>594</v>
      </c>
      <c r="B725" s="822" t="s">
        <v>5591</v>
      </c>
      <c r="C725" s="822" t="s">
        <v>5728</v>
      </c>
      <c r="D725" s="822" t="s">
        <v>5797</v>
      </c>
      <c r="E725" s="822" t="s">
        <v>5798</v>
      </c>
      <c r="F725" s="831">
        <v>0.6</v>
      </c>
      <c r="G725" s="831">
        <v>551.1</v>
      </c>
      <c r="H725" s="831">
        <v>8.4645536257349469E-2</v>
      </c>
      <c r="I725" s="831">
        <v>918.50000000000011</v>
      </c>
      <c r="J725" s="831">
        <v>5.0999999999999996</v>
      </c>
      <c r="K725" s="831">
        <v>6510.68</v>
      </c>
      <c r="L725" s="831">
        <v>1</v>
      </c>
      <c r="M725" s="831">
        <v>1276.6039215686276</v>
      </c>
      <c r="N725" s="831"/>
      <c r="O725" s="831"/>
      <c r="P725" s="827"/>
      <c r="Q725" s="832"/>
    </row>
    <row r="726" spans="1:17" ht="14.45" customHeight="1" x14ac:dyDescent="0.2">
      <c r="A726" s="821" t="s">
        <v>594</v>
      </c>
      <c r="B726" s="822" t="s">
        <v>5591</v>
      </c>
      <c r="C726" s="822" t="s">
        <v>5728</v>
      </c>
      <c r="D726" s="822" t="s">
        <v>5799</v>
      </c>
      <c r="E726" s="822"/>
      <c r="F726" s="831">
        <v>8.1999999999999993</v>
      </c>
      <c r="G726" s="831">
        <v>4851.9400000000005</v>
      </c>
      <c r="H726" s="831"/>
      <c r="I726" s="831">
        <v>591.70000000000016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594</v>
      </c>
      <c r="B727" s="822" t="s">
        <v>5591</v>
      </c>
      <c r="C727" s="822" t="s">
        <v>5728</v>
      </c>
      <c r="D727" s="822" t="s">
        <v>5801</v>
      </c>
      <c r="E727" s="822" t="s">
        <v>5802</v>
      </c>
      <c r="F727" s="831">
        <v>2.8000000000000003</v>
      </c>
      <c r="G727" s="831">
        <v>892.25</v>
      </c>
      <c r="H727" s="831"/>
      <c r="I727" s="831">
        <v>318.66071428571428</v>
      </c>
      <c r="J727" s="831"/>
      <c r="K727" s="831"/>
      <c r="L727" s="831"/>
      <c r="M727" s="831"/>
      <c r="N727" s="831"/>
      <c r="O727" s="831"/>
      <c r="P727" s="827"/>
      <c r="Q727" s="832"/>
    </row>
    <row r="728" spans="1:17" ht="14.45" customHeight="1" x14ac:dyDescent="0.2">
      <c r="A728" s="821" t="s">
        <v>594</v>
      </c>
      <c r="B728" s="822" t="s">
        <v>5591</v>
      </c>
      <c r="C728" s="822" t="s">
        <v>5728</v>
      </c>
      <c r="D728" s="822" t="s">
        <v>5803</v>
      </c>
      <c r="E728" s="822" t="s">
        <v>5775</v>
      </c>
      <c r="F728" s="831"/>
      <c r="G728" s="831"/>
      <c r="H728" s="831"/>
      <c r="I728" s="831"/>
      <c r="J728" s="831"/>
      <c r="K728" s="831"/>
      <c r="L728" s="831"/>
      <c r="M728" s="831"/>
      <c r="N728" s="831">
        <v>16</v>
      </c>
      <c r="O728" s="831">
        <v>498372.80000000005</v>
      </c>
      <c r="P728" s="827"/>
      <c r="Q728" s="832">
        <v>31148.300000000003</v>
      </c>
    </row>
    <row r="729" spans="1:17" ht="14.45" customHeight="1" x14ac:dyDescent="0.2">
      <c r="A729" s="821" t="s">
        <v>594</v>
      </c>
      <c r="B729" s="822" t="s">
        <v>5591</v>
      </c>
      <c r="C729" s="822" t="s">
        <v>5728</v>
      </c>
      <c r="D729" s="822" t="s">
        <v>6321</v>
      </c>
      <c r="E729" s="822" t="s">
        <v>1744</v>
      </c>
      <c r="F729" s="831"/>
      <c r="G729" s="831"/>
      <c r="H729" s="831"/>
      <c r="I729" s="831"/>
      <c r="J729" s="831">
        <v>25</v>
      </c>
      <c r="K729" s="831">
        <v>2312.25</v>
      </c>
      <c r="L729" s="831">
        <v>1</v>
      </c>
      <c r="M729" s="831">
        <v>92.49</v>
      </c>
      <c r="N729" s="831"/>
      <c r="O729" s="831"/>
      <c r="P729" s="827"/>
      <c r="Q729" s="832"/>
    </row>
    <row r="730" spans="1:17" ht="14.45" customHeight="1" x14ac:dyDescent="0.2">
      <c r="A730" s="821" t="s">
        <v>594</v>
      </c>
      <c r="B730" s="822" t="s">
        <v>5591</v>
      </c>
      <c r="C730" s="822" t="s">
        <v>5728</v>
      </c>
      <c r="D730" s="822" t="s">
        <v>5804</v>
      </c>
      <c r="E730" s="822" t="s">
        <v>5805</v>
      </c>
      <c r="F730" s="831">
        <v>1</v>
      </c>
      <c r="G730" s="831">
        <v>3172.78</v>
      </c>
      <c r="H730" s="831">
        <v>0.5</v>
      </c>
      <c r="I730" s="831">
        <v>3172.78</v>
      </c>
      <c r="J730" s="831">
        <v>2</v>
      </c>
      <c r="K730" s="831">
        <v>6345.56</v>
      </c>
      <c r="L730" s="831">
        <v>1</v>
      </c>
      <c r="M730" s="831">
        <v>3172.78</v>
      </c>
      <c r="N730" s="831"/>
      <c r="O730" s="831"/>
      <c r="P730" s="827"/>
      <c r="Q730" s="832"/>
    </row>
    <row r="731" spans="1:17" ht="14.45" customHeight="1" x14ac:dyDescent="0.2">
      <c r="A731" s="821" t="s">
        <v>594</v>
      </c>
      <c r="B731" s="822" t="s">
        <v>5591</v>
      </c>
      <c r="C731" s="822" t="s">
        <v>5728</v>
      </c>
      <c r="D731" s="822" t="s">
        <v>5808</v>
      </c>
      <c r="E731" s="822" t="s">
        <v>1724</v>
      </c>
      <c r="F731" s="831">
        <v>11</v>
      </c>
      <c r="G731" s="831">
        <v>109164</v>
      </c>
      <c r="H731" s="831">
        <v>0.63649523905479366</v>
      </c>
      <c r="I731" s="831">
        <v>9924</v>
      </c>
      <c r="J731" s="831">
        <v>18</v>
      </c>
      <c r="K731" s="831">
        <v>171507.96000000002</v>
      </c>
      <c r="L731" s="831">
        <v>1</v>
      </c>
      <c r="M731" s="831">
        <v>9528.2200000000012</v>
      </c>
      <c r="N731" s="831">
        <v>16</v>
      </c>
      <c r="O731" s="831">
        <v>151659.96</v>
      </c>
      <c r="P731" s="827">
        <v>0.88427359289912821</v>
      </c>
      <c r="Q731" s="832">
        <v>9478.7474999999995</v>
      </c>
    </row>
    <row r="732" spans="1:17" ht="14.45" customHeight="1" x14ac:dyDescent="0.2">
      <c r="A732" s="821" t="s">
        <v>594</v>
      </c>
      <c r="B732" s="822" t="s">
        <v>5591</v>
      </c>
      <c r="C732" s="822" t="s">
        <v>5728</v>
      </c>
      <c r="D732" s="822" t="s">
        <v>6322</v>
      </c>
      <c r="E732" s="822" t="s">
        <v>6323</v>
      </c>
      <c r="F732" s="831"/>
      <c r="G732" s="831"/>
      <c r="H732" s="831"/>
      <c r="I732" s="831"/>
      <c r="J732" s="831">
        <v>5</v>
      </c>
      <c r="K732" s="831">
        <v>6436.8</v>
      </c>
      <c r="L732" s="831">
        <v>1</v>
      </c>
      <c r="M732" s="831">
        <v>1287.3600000000001</v>
      </c>
      <c r="N732" s="831"/>
      <c r="O732" s="831"/>
      <c r="P732" s="827"/>
      <c r="Q732" s="832"/>
    </row>
    <row r="733" spans="1:17" ht="14.45" customHeight="1" x14ac:dyDescent="0.2">
      <c r="A733" s="821" t="s">
        <v>594</v>
      </c>
      <c r="B733" s="822" t="s">
        <v>5591</v>
      </c>
      <c r="C733" s="822" t="s">
        <v>5728</v>
      </c>
      <c r="D733" s="822" t="s">
        <v>5810</v>
      </c>
      <c r="E733" s="822" t="s">
        <v>1343</v>
      </c>
      <c r="F733" s="831"/>
      <c r="G733" s="831"/>
      <c r="H733" s="831"/>
      <c r="I733" s="831"/>
      <c r="J733" s="831">
        <v>177</v>
      </c>
      <c r="K733" s="831">
        <v>227862.71999999997</v>
      </c>
      <c r="L733" s="831">
        <v>1</v>
      </c>
      <c r="M733" s="831">
        <v>1287.3599999999999</v>
      </c>
      <c r="N733" s="831">
        <v>246.3</v>
      </c>
      <c r="O733" s="831">
        <v>317076.75999999989</v>
      </c>
      <c r="P733" s="827">
        <v>1.3915253886199548</v>
      </c>
      <c r="Q733" s="832">
        <v>1287.359967519285</v>
      </c>
    </row>
    <row r="734" spans="1:17" ht="14.45" customHeight="1" x14ac:dyDescent="0.2">
      <c r="A734" s="821" t="s">
        <v>594</v>
      </c>
      <c r="B734" s="822" t="s">
        <v>5591</v>
      </c>
      <c r="C734" s="822" t="s">
        <v>5728</v>
      </c>
      <c r="D734" s="822" t="s">
        <v>6324</v>
      </c>
      <c r="E734" s="822" t="s">
        <v>1723</v>
      </c>
      <c r="F734" s="831"/>
      <c r="G734" s="831"/>
      <c r="H734" s="831"/>
      <c r="I734" s="831"/>
      <c r="J734" s="831"/>
      <c r="K734" s="831"/>
      <c r="L734" s="831"/>
      <c r="M734" s="831"/>
      <c r="N734" s="831">
        <v>1</v>
      </c>
      <c r="O734" s="831">
        <v>1287.3599999999999</v>
      </c>
      <c r="P734" s="827"/>
      <c r="Q734" s="832">
        <v>1287.3599999999999</v>
      </c>
    </row>
    <row r="735" spans="1:17" ht="14.45" customHeight="1" x14ac:dyDescent="0.2">
      <c r="A735" s="821" t="s">
        <v>594</v>
      </c>
      <c r="B735" s="822" t="s">
        <v>5591</v>
      </c>
      <c r="C735" s="822" t="s">
        <v>5728</v>
      </c>
      <c r="D735" s="822" t="s">
        <v>6325</v>
      </c>
      <c r="E735" s="822" t="s">
        <v>6300</v>
      </c>
      <c r="F735" s="831"/>
      <c r="G735" s="831"/>
      <c r="H735" s="831"/>
      <c r="I735" s="831"/>
      <c r="J735" s="831"/>
      <c r="K735" s="831"/>
      <c r="L735" s="831"/>
      <c r="M735" s="831"/>
      <c r="N735" s="831">
        <v>0.1</v>
      </c>
      <c r="O735" s="831">
        <v>219.18</v>
      </c>
      <c r="P735" s="827"/>
      <c r="Q735" s="832">
        <v>2191.7999999999997</v>
      </c>
    </row>
    <row r="736" spans="1:17" ht="14.45" customHeight="1" x14ac:dyDescent="0.2">
      <c r="A736" s="821" t="s">
        <v>594</v>
      </c>
      <c r="B736" s="822" t="s">
        <v>5591</v>
      </c>
      <c r="C736" s="822" t="s">
        <v>5728</v>
      </c>
      <c r="D736" s="822" t="s">
        <v>6326</v>
      </c>
      <c r="E736" s="822" t="s">
        <v>6327</v>
      </c>
      <c r="F736" s="831"/>
      <c r="G736" s="831"/>
      <c r="H736" s="831"/>
      <c r="I736" s="831"/>
      <c r="J736" s="831">
        <v>1</v>
      </c>
      <c r="K736" s="831">
        <v>1017.27</v>
      </c>
      <c r="L736" s="831">
        <v>1</v>
      </c>
      <c r="M736" s="831">
        <v>1017.27</v>
      </c>
      <c r="N736" s="831"/>
      <c r="O736" s="831"/>
      <c r="P736" s="827"/>
      <c r="Q736" s="832"/>
    </row>
    <row r="737" spans="1:17" ht="14.45" customHeight="1" x14ac:dyDescent="0.2">
      <c r="A737" s="821" t="s">
        <v>594</v>
      </c>
      <c r="B737" s="822" t="s">
        <v>5591</v>
      </c>
      <c r="C737" s="822" t="s">
        <v>5728</v>
      </c>
      <c r="D737" s="822" t="s">
        <v>6328</v>
      </c>
      <c r="E737" s="822" t="s">
        <v>1724</v>
      </c>
      <c r="F737" s="831"/>
      <c r="G737" s="831"/>
      <c r="H737" s="831"/>
      <c r="I737" s="831"/>
      <c r="J737" s="831"/>
      <c r="K737" s="831"/>
      <c r="L737" s="831"/>
      <c r="M737" s="831"/>
      <c r="N737" s="831">
        <v>1</v>
      </c>
      <c r="O737" s="831">
        <v>9276.36</v>
      </c>
      <c r="P737" s="827"/>
      <c r="Q737" s="832">
        <v>9276.36</v>
      </c>
    </row>
    <row r="738" spans="1:17" ht="14.45" customHeight="1" x14ac:dyDescent="0.2">
      <c r="A738" s="821" t="s">
        <v>594</v>
      </c>
      <c r="B738" s="822" t="s">
        <v>5591</v>
      </c>
      <c r="C738" s="822" t="s">
        <v>5728</v>
      </c>
      <c r="D738" s="822" t="s">
        <v>6329</v>
      </c>
      <c r="E738" s="822" t="s">
        <v>5775</v>
      </c>
      <c r="F738" s="831"/>
      <c r="G738" s="831"/>
      <c r="H738" s="831"/>
      <c r="I738" s="831"/>
      <c r="J738" s="831"/>
      <c r="K738" s="831"/>
      <c r="L738" s="831"/>
      <c r="M738" s="831"/>
      <c r="N738" s="831">
        <v>18</v>
      </c>
      <c r="O738" s="831">
        <v>283137.83999999997</v>
      </c>
      <c r="P738" s="827"/>
      <c r="Q738" s="832">
        <v>15729.879999999997</v>
      </c>
    </row>
    <row r="739" spans="1:17" ht="14.45" customHeight="1" x14ac:dyDescent="0.2">
      <c r="A739" s="821" t="s">
        <v>594</v>
      </c>
      <c r="B739" s="822" t="s">
        <v>5591</v>
      </c>
      <c r="C739" s="822" t="s">
        <v>5728</v>
      </c>
      <c r="D739" s="822" t="s">
        <v>5811</v>
      </c>
      <c r="E739" s="822" t="s">
        <v>1744</v>
      </c>
      <c r="F739" s="831"/>
      <c r="G739" s="831"/>
      <c r="H739" s="831"/>
      <c r="I739" s="831"/>
      <c r="J739" s="831"/>
      <c r="K739" s="831"/>
      <c r="L739" s="831"/>
      <c r="M739" s="831"/>
      <c r="N739" s="831">
        <v>40</v>
      </c>
      <c r="O739" s="831">
        <v>3699.6</v>
      </c>
      <c r="P739" s="827"/>
      <c r="Q739" s="832">
        <v>92.49</v>
      </c>
    </row>
    <row r="740" spans="1:17" ht="14.45" customHeight="1" x14ac:dyDescent="0.2">
      <c r="A740" s="821" t="s">
        <v>594</v>
      </c>
      <c r="B740" s="822" t="s">
        <v>5591</v>
      </c>
      <c r="C740" s="822" t="s">
        <v>5728</v>
      </c>
      <c r="D740" s="822" t="s">
        <v>6330</v>
      </c>
      <c r="E740" s="822" t="s">
        <v>1486</v>
      </c>
      <c r="F740" s="831"/>
      <c r="G740" s="831"/>
      <c r="H740" s="831"/>
      <c r="I740" s="831"/>
      <c r="J740" s="831"/>
      <c r="K740" s="831"/>
      <c r="L740" s="831"/>
      <c r="M740" s="831"/>
      <c r="N740" s="831">
        <v>2</v>
      </c>
      <c r="O740" s="831">
        <v>1093.32</v>
      </c>
      <c r="P740" s="827"/>
      <c r="Q740" s="832">
        <v>546.66</v>
      </c>
    </row>
    <row r="741" spans="1:17" ht="14.45" customHeight="1" x14ac:dyDescent="0.2">
      <c r="A741" s="821" t="s">
        <v>594</v>
      </c>
      <c r="B741" s="822" t="s">
        <v>5591</v>
      </c>
      <c r="C741" s="822" t="s">
        <v>5728</v>
      </c>
      <c r="D741" s="822" t="s">
        <v>5812</v>
      </c>
      <c r="E741" s="822" t="s">
        <v>1398</v>
      </c>
      <c r="F741" s="831"/>
      <c r="G741" s="831"/>
      <c r="H741" s="831"/>
      <c r="I741" s="831"/>
      <c r="J741" s="831"/>
      <c r="K741" s="831"/>
      <c r="L741" s="831"/>
      <c r="M741" s="831"/>
      <c r="N741" s="831">
        <v>4.9000000000000004</v>
      </c>
      <c r="O741" s="831">
        <v>4042.9900000000002</v>
      </c>
      <c r="P741" s="827"/>
      <c r="Q741" s="832">
        <v>825.1</v>
      </c>
    </row>
    <row r="742" spans="1:17" ht="14.45" customHeight="1" x14ac:dyDescent="0.2">
      <c r="A742" s="821" t="s">
        <v>594</v>
      </c>
      <c r="B742" s="822" t="s">
        <v>5591</v>
      </c>
      <c r="C742" s="822" t="s">
        <v>5728</v>
      </c>
      <c r="D742" s="822" t="s">
        <v>5813</v>
      </c>
      <c r="E742" s="822" t="s">
        <v>1400</v>
      </c>
      <c r="F742" s="831"/>
      <c r="G742" s="831"/>
      <c r="H742" s="831"/>
      <c r="I742" s="831"/>
      <c r="J742" s="831"/>
      <c r="K742" s="831"/>
      <c r="L742" s="831"/>
      <c r="M742" s="831"/>
      <c r="N742" s="831">
        <v>12.100000000000001</v>
      </c>
      <c r="O742" s="831">
        <v>2280.4499999999998</v>
      </c>
      <c r="P742" s="827"/>
      <c r="Q742" s="832">
        <v>188.4669421487603</v>
      </c>
    </row>
    <row r="743" spans="1:17" ht="14.45" customHeight="1" x14ac:dyDescent="0.2">
      <c r="A743" s="821" t="s">
        <v>594</v>
      </c>
      <c r="B743" s="822" t="s">
        <v>5591</v>
      </c>
      <c r="C743" s="822" t="s">
        <v>5728</v>
      </c>
      <c r="D743" s="822" t="s">
        <v>5814</v>
      </c>
      <c r="E743" s="822" t="s">
        <v>5815</v>
      </c>
      <c r="F743" s="831">
        <v>1</v>
      </c>
      <c r="G743" s="831">
        <v>3498.62</v>
      </c>
      <c r="H743" s="831"/>
      <c r="I743" s="831">
        <v>3498.62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594</v>
      </c>
      <c r="B744" s="822" t="s">
        <v>5591</v>
      </c>
      <c r="C744" s="822" t="s">
        <v>5728</v>
      </c>
      <c r="D744" s="822" t="s">
        <v>6331</v>
      </c>
      <c r="E744" s="822" t="s">
        <v>1755</v>
      </c>
      <c r="F744" s="831"/>
      <c r="G744" s="831"/>
      <c r="H744" s="831"/>
      <c r="I744" s="831"/>
      <c r="J744" s="831"/>
      <c r="K744" s="831"/>
      <c r="L744" s="831"/>
      <c r="M744" s="831"/>
      <c r="N744" s="831">
        <v>46</v>
      </c>
      <c r="O744" s="831">
        <v>875.84</v>
      </c>
      <c r="P744" s="827"/>
      <c r="Q744" s="832">
        <v>19.04</v>
      </c>
    </row>
    <row r="745" spans="1:17" ht="14.45" customHeight="1" x14ac:dyDescent="0.2">
      <c r="A745" s="821" t="s">
        <v>594</v>
      </c>
      <c r="B745" s="822" t="s">
        <v>5591</v>
      </c>
      <c r="C745" s="822" t="s">
        <v>5728</v>
      </c>
      <c r="D745" s="822" t="s">
        <v>6332</v>
      </c>
      <c r="E745" s="822" t="s">
        <v>6333</v>
      </c>
      <c r="F745" s="831"/>
      <c r="G745" s="831"/>
      <c r="H745" s="831"/>
      <c r="I745" s="831"/>
      <c r="J745" s="831">
        <v>4</v>
      </c>
      <c r="K745" s="831">
        <v>34519.32</v>
      </c>
      <c r="L745" s="831">
        <v>1</v>
      </c>
      <c r="M745" s="831">
        <v>8629.83</v>
      </c>
      <c r="N745" s="831"/>
      <c r="O745" s="831"/>
      <c r="P745" s="827"/>
      <c r="Q745" s="832"/>
    </row>
    <row r="746" spans="1:17" ht="14.45" customHeight="1" x14ac:dyDescent="0.2">
      <c r="A746" s="821" t="s">
        <v>594</v>
      </c>
      <c r="B746" s="822" t="s">
        <v>5591</v>
      </c>
      <c r="C746" s="822" t="s">
        <v>5816</v>
      </c>
      <c r="D746" s="822" t="s">
        <v>5817</v>
      </c>
      <c r="E746" s="822" t="s">
        <v>5818</v>
      </c>
      <c r="F746" s="831">
        <v>814</v>
      </c>
      <c r="G746" s="831">
        <v>2155011.2499999995</v>
      </c>
      <c r="H746" s="831">
        <v>0.8292087691213097</v>
      </c>
      <c r="I746" s="831">
        <v>2647.4339680589674</v>
      </c>
      <c r="J746" s="831">
        <v>975</v>
      </c>
      <c r="K746" s="831">
        <v>2598876.5800000005</v>
      </c>
      <c r="L746" s="831">
        <v>1</v>
      </c>
      <c r="M746" s="831">
        <v>2665.5144410256416</v>
      </c>
      <c r="N746" s="831">
        <v>720</v>
      </c>
      <c r="O746" s="831">
        <v>1946750.8700000008</v>
      </c>
      <c r="P746" s="827">
        <v>0.74907399796569041</v>
      </c>
      <c r="Q746" s="832">
        <v>2703.8206527777788</v>
      </c>
    </row>
    <row r="747" spans="1:17" ht="14.45" customHeight="1" x14ac:dyDescent="0.2">
      <c r="A747" s="821" t="s">
        <v>594</v>
      </c>
      <c r="B747" s="822" t="s">
        <v>5591</v>
      </c>
      <c r="C747" s="822" t="s">
        <v>5816</v>
      </c>
      <c r="D747" s="822" t="s">
        <v>5819</v>
      </c>
      <c r="E747" s="822" t="s">
        <v>5820</v>
      </c>
      <c r="F747" s="831">
        <v>3</v>
      </c>
      <c r="G747" s="831">
        <v>26887.199999999997</v>
      </c>
      <c r="H747" s="831"/>
      <c r="I747" s="831">
        <v>8962.4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594</v>
      </c>
      <c r="B748" s="822" t="s">
        <v>5591</v>
      </c>
      <c r="C748" s="822" t="s">
        <v>5816</v>
      </c>
      <c r="D748" s="822" t="s">
        <v>5821</v>
      </c>
      <c r="E748" s="822" t="s">
        <v>5822</v>
      </c>
      <c r="F748" s="831">
        <v>32</v>
      </c>
      <c r="G748" s="831">
        <v>330212.3</v>
      </c>
      <c r="H748" s="831">
        <v>0.55995101102918265</v>
      </c>
      <c r="I748" s="831">
        <v>10319.134375</v>
      </c>
      <c r="J748" s="831">
        <v>57</v>
      </c>
      <c r="K748" s="831">
        <v>589716.41</v>
      </c>
      <c r="L748" s="831">
        <v>1</v>
      </c>
      <c r="M748" s="831">
        <v>10345.901929824562</v>
      </c>
      <c r="N748" s="831">
        <v>48</v>
      </c>
      <c r="O748" s="831">
        <v>499205.72999999992</v>
      </c>
      <c r="P748" s="827">
        <v>0.84651829512426136</v>
      </c>
      <c r="Q748" s="832">
        <v>10400.119374999998</v>
      </c>
    </row>
    <row r="749" spans="1:17" ht="14.45" customHeight="1" x14ac:dyDescent="0.2">
      <c r="A749" s="821" t="s">
        <v>594</v>
      </c>
      <c r="B749" s="822" t="s">
        <v>5591</v>
      </c>
      <c r="C749" s="822" t="s">
        <v>5816</v>
      </c>
      <c r="D749" s="822" t="s">
        <v>5823</v>
      </c>
      <c r="E749" s="822" t="s">
        <v>5824</v>
      </c>
      <c r="F749" s="831">
        <v>385</v>
      </c>
      <c r="G749" s="831">
        <v>468087.82999999996</v>
      </c>
      <c r="H749" s="831">
        <v>0.78863892041167838</v>
      </c>
      <c r="I749" s="831">
        <v>1215.8125454545454</v>
      </c>
      <c r="J749" s="831">
        <v>484</v>
      </c>
      <c r="K749" s="831">
        <v>593538.84000000008</v>
      </c>
      <c r="L749" s="831">
        <v>1</v>
      </c>
      <c r="M749" s="831">
        <v>1226.3199173553721</v>
      </c>
      <c r="N749" s="831">
        <v>467</v>
      </c>
      <c r="O749" s="831">
        <v>581893.93999999994</v>
      </c>
      <c r="P749" s="827">
        <v>0.98038055942556324</v>
      </c>
      <c r="Q749" s="832">
        <v>1246.0255674518201</v>
      </c>
    </row>
    <row r="750" spans="1:17" ht="14.45" customHeight="1" x14ac:dyDescent="0.2">
      <c r="A750" s="821" t="s">
        <v>594</v>
      </c>
      <c r="B750" s="822" t="s">
        <v>5591</v>
      </c>
      <c r="C750" s="822" t="s">
        <v>5510</v>
      </c>
      <c r="D750" s="822" t="s">
        <v>6334</v>
      </c>
      <c r="E750" s="822" t="s">
        <v>6335</v>
      </c>
      <c r="F750" s="831">
        <v>1</v>
      </c>
      <c r="G750" s="831">
        <v>4880</v>
      </c>
      <c r="H750" s="831"/>
      <c r="I750" s="831">
        <v>4880</v>
      </c>
      <c r="J750" s="831"/>
      <c r="K750" s="831"/>
      <c r="L750" s="831"/>
      <c r="M750" s="831"/>
      <c r="N750" s="831"/>
      <c r="O750" s="831"/>
      <c r="P750" s="827"/>
      <c r="Q750" s="832"/>
    </row>
    <row r="751" spans="1:17" ht="14.45" customHeight="1" x14ac:dyDescent="0.2">
      <c r="A751" s="821" t="s">
        <v>594</v>
      </c>
      <c r="B751" s="822" t="s">
        <v>5591</v>
      </c>
      <c r="C751" s="822" t="s">
        <v>5510</v>
      </c>
      <c r="D751" s="822" t="s">
        <v>6336</v>
      </c>
      <c r="E751" s="822" t="s">
        <v>6337</v>
      </c>
      <c r="F751" s="831">
        <v>1</v>
      </c>
      <c r="G751" s="831">
        <v>6307.7</v>
      </c>
      <c r="H751" s="831"/>
      <c r="I751" s="831">
        <v>6307.7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594</v>
      </c>
      <c r="B752" s="822" t="s">
        <v>5591</v>
      </c>
      <c r="C752" s="822" t="s">
        <v>5510</v>
      </c>
      <c r="D752" s="822" t="s">
        <v>6338</v>
      </c>
      <c r="E752" s="822" t="s">
        <v>6339</v>
      </c>
      <c r="F752" s="831">
        <v>5</v>
      </c>
      <c r="G752" s="831">
        <v>3822</v>
      </c>
      <c r="H752" s="831">
        <v>0.55114056680091883</v>
      </c>
      <c r="I752" s="831">
        <v>764.4</v>
      </c>
      <c r="J752" s="831">
        <v>10</v>
      </c>
      <c r="K752" s="831">
        <v>6934.71</v>
      </c>
      <c r="L752" s="831">
        <v>1</v>
      </c>
      <c r="M752" s="831">
        <v>693.471</v>
      </c>
      <c r="N752" s="831">
        <v>2</v>
      </c>
      <c r="O752" s="831">
        <v>1055.94</v>
      </c>
      <c r="P752" s="827">
        <v>0.15226880431914241</v>
      </c>
      <c r="Q752" s="832">
        <v>527.97</v>
      </c>
    </row>
    <row r="753" spans="1:17" ht="14.45" customHeight="1" x14ac:dyDescent="0.2">
      <c r="A753" s="821" t="s">
        <v>594</v>
      </c>
      <c r="B753" s="822" t="s">
        <v>5591</v>
      </c>
      <c r="C753" s="822" t="s">
        <v>5510</v>
      </c>
      <c r="D753" s="822" t="s">
        <v>6340</v>
      </c>
      <c r="E753" s="822" t="s">
        <v>6341</v>
      </c>
      <c r="F753" s="831"/>
      <c r="G753" s="831"/>
      <c r="H753" s="831"/>
      <c r="I753" s="831"/>
      <c r="J753" s="831"/>
      <c r="K753" s="831"/>
      <c r="L753" s="831"/>
      <c r="M753" s="831"/>
      <c r="N753" s="831">
        <v>2</v>
      </c>
      <c r="O753" s="831">
        <v>1578.58</v>
      </c>
      <c r="P753" s="827"/>
      <c r="Q753" s="832">
        <v>789.29</v>
      </c>
    </row>
    <row r="754" spans="1:17" ht="14.45" customHeight="1" x14ac:dyDescent="0.2">
      <c r="A754" s="821" t="s">
        <v>594</v>
      </c>
      <c r="B754" s="822" t="s">
        <v>5591</v>
      </c>
      <c r="C754" s="822" t="s">
        <v>5510</v>
      </c>
      <c r="D754" s="822" t="s">
        <v>6342</v>
      </c>
      <c r="E754" s="822" t="s">
        <v>6343</v>
      </c>
      <c r="F754" s="831">
        <v>3</v>
      </c>
      <c r="G754" s="831">
        <v>3088.26</v>
      </c>
      <c r="H754" s="831"/>
      <c r="I754" s="831">
        <v>1029.42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594</v>
      </c>
      <c r="B755" s="822" t="s">
        <v>5591</v>
      </c>
      <c r="C755" s="822" t="s">
        <v>5510</v>
      </c>
      <c r="D755" s="822" t="s">
        <v>6344</v>
      </c>
      <c r="E755" s="822" t="s">
        <v>6345</v>
      </c>
      <c r="F755" s="831">
        <v>1</v>
      </c>
      <c r="G755" s="831">
        <v>28950</v>
      </c>
      <c r="H755" s="831"/>
      <c r="I755" s="831">
        <v>28950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594</v>
      </c>
      <c r="B756" s="822" t="s">
        <v>5591</v>
      </c>
      <c r="C756" s="822" t="s">
        <v>5510</v>
      </c>
      <c r="D756" s="822" t="s">
        <v>5830</v>
      </c>
      <c r="E756" s="822" t="s">
        <v>5831</v>
      </c>
      <c r="F756" s="831">
        <v>2</v>
      </c>
      <c r="G756" s="831">
        <v>84006.47</v>
      </c>
      <c r="H756" s="831"/>
      <c r="I756" s="831">
        <v>42003.235000000001</v>
      </c>
      <c r="J756" s="831"/>
      <c r="K756" s="831"/>
      <c r="L756" s="831"/>
      <c r="M756" s="831"/>
      <c r="N756" s="831"/>
      <c r="O756" s="831"/>
      <c r="P756" s="827"/>
      <c r="Q756" s="832"/>
    </row>
    <row r="757" spans="1:17" ht="14.45" customHeight="1" x14ac:dyDescent="0.2">
      <c r="A757" s="821" t="s">
        <v>594</v>
      </c>
      <c r="B757" s="822" t="s">
        <v>5591</v>
      </c>
      <c r="C757" s="822" t="s">
        <v>5510</v>
      </c>
      <c r="D757" s="822" t="s">
        <v>5832</v>
      </c>
      <c r="E757" s="822" t="s">
        <v>5833</v>
      </c>
      <c r="F757" s="831"/>
      <c r="G757" s="831"/>
      <c r="H757" s="831"/>
      <c r="I757" s="831"/>
      <c r="J757" s="831">
        <v>2</v>
      </c>
      <c r="K757" s="831">
        <v>64500</v>
      </c>
      <c r="L757" s="831">
        <v>1</v>
      </c>
      <c r="M757" s="831">
        <v>32250</v>
      </c>
      <c r="N757" s="831">
        <v>6</v>
      </c>
      <c r="O757" s="831">
        <v>193257.1</v>
      </c>
      <c r="P757" s="827">
        <v>2.996234108527132</v>
      </c>
      <c r="Q757" s="832">
        <v>32209.516666666666</v>
      </c>
    </row>
    <row r="758" spans="1:17" ht="14.45" customHeight="1" x14ac:dyDescent="0.2">
      <c r="A758" s="821" t="s">
        <v>594</v>
      </c>
      <c r="B758" s="822" t="s">
        <v>5591</v>
      </c>
      <c r="C758" s="822" t="s">
        <v>5510</v>
      </c>
      <c r="D758" s="822" t="s">
        <v>5838</v>
      </c>
      <c r="E758" s="822" t="s">
        <v>5839</v>
      </c>
      <c r="F758" s="831">
        <v>13</v>
      </c>
      <c r="G758" s="831">
        <v>206929.45</v>
      </c>
      <c r="H758" s="831"/>
      <c r="I758" s="831">
        <v>15917.650000000001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594</v>
      </c>
      <c r="B759" s="822" t="s">
        <v>5591</v>
      </c>
      <c r="C759" s="822" t="s">
        <v>5510</v>
      </c>
      <c r="D759" s="822" t="s">
        <v>5840</v>
      </c>
      <c r="E759" s="822" t="s">
        <v>5841</v>
      </c>
      <c r="F759" s="831">
        <v>13</v>
      </c>
      <c r="G759" s="831">
        <v>60237.279999999999</v>
      </c>
      <c r="H759" s="831"/>
      <c r="I759" s="831">
        <v>4633.6369230769233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594</v>
      </c>
      <c r="B760" s="822" t="s">
        <v>5591</v>
      </c>
      <c r="C760" s="822" t="s">
        <v>5510</v>
      </c>
      <c r="D760" s="822" t="s">
        <v>5842</v>
      </c>
      <c r="E760" s="822" t="s">
        <v>5843</v>
      </c>
      <c r="F760" s="831">
        <v>49</v>
      </c>
      <c r="G760" s="831">
        <v>347900</v>
      </c>
      <c r="H760" s="831">
        <v>0.81666666666666665</v>
      </c>
      <c r="I760" s="831">
        <v>7100</v>
      </c>
      <c r="J760" s="831">
        <v>60</v>
      </c>
      <c r="K760" s="831">
        <v>426000</v>
      </c>
      <c r="L760" s="831">
        <v>1</v>
      </c>
      <c r="M760" s="831">
        <v>7100</v>
      </c>
      <c r="N760" s="831">
        <v>54</v>
      </c>
      <c r="O760" s="831">
        <v>383400</v>
      </c>
      <c r="P760" s="827">
        <v>0.9</v>
      </c>
      <c r="Q760" s="832">
        <v>7100</v>
      </c>
    </row>
    <row r="761" spans="1:17" ht="14.45" customHeight="1" x14ac:dyDescent="0.2">
      <c r="A761" s="821" t="s">
        <v>594</v>
      </c>
      <c r="B761" s="822" t="s">
        <v>5591</v>
      </c>
      <c r="C761" s="822" t="s">
        <v>5510</v>
      </c>
      <c r="D761" s="822" t="s">
        <v>5844</v>
      </c>
      <c r="E761" s="822" t="s">
        <v>5845</v>
      </c>
      <c r="F761" s="831">
        <v>13</v>
      </c>
      <c r="G761" s="831">
        <v>74323.290000000008</v>
      </c>
      <c r="H761" s="831"/>
      <c r="I761" s="831">
        <v>5717.1761538461542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594</v>
      </c>
      <c r="B762" s="822" t="s">
        <v>5591</v>
      </c>
      <c r="C762" s="822" t="s">
        <v>5510</v>
      </c>
      <c r="D762" s="822" t="s">
        <v>5846</v>
      </c>
      <c r="E762" s="822" t="s">
        <v>5847</v>
      </c>
      <c r="F762" s="831">
        <v>46</v>
      </c>
      <c r="G762" s="831">
        <v>53590</v>
      </c>
      <c r="H762" s="831">
        <v>0.77966101694915257</v>
      </c>
      <c r="I762" s="831">
        <v>1165</v>
      </c>
      <c r="J762" s="831">
        <v>59</v>
      </c>
      <c r="K762" s="831">
        <v>68735</v>
      </c>
      <c r="L762" s="831">
        <v>1</v>
      </c>
      <c r="M762" s="831">
        <v>1165</v>
      </c>
      <c r="N762" s="831">
        <v>51</v>
      </c>
      <c r="O762" s="831">
        <v>59415</v>
      </c>
      <c r="P762" s="827">
        <v>0.86440677966101698</v>
      </c>
      <c r="Q762" s="832">
        <v>1165</v>
      </c>
    </row>
    <row r="763" spans="1:17" ht="14.45" customHeight="1" x14ac:dyDescent="0.2">
      <c r="A763" s="821" t="s">
        <v>594</v>
      </c>
      <c r="B763" s="822" t="s">
        <v>5591</v>
      </c>
      <c r="C763" s="822" t="s">
        <v>5510</v>
      </c>
      <c r="D763" s="822" t="s">
        <v>5848</v>
      </c>
      <c r="E763" s="822" t="s">
        <v>5849</v>
      </c>
      <c r="F763" s="831">
        <v>13</v>
      </c>
      <c r="G763" s="831">
        <v>9646</v>
      </c>
      <c r="H763" s="831">
        <v>0.59090909090909094</v>
      </c>
      <c r="I763" s="831">
        <v>742</v>
      </c>
      <c r="J763" s="831">
        <v>22</v>
      </c>
      <c r="K763" s="831">
        <v>16324</v>
      </c>
      <c r="L763" s="831">
        <v>1</v>
      </c>
      <c r="M763" s="831">
        <v>742</v>
      </c>
      <c r="N763" s="831">
        <v>23</v>
      </c>
      <c r="O763" s="831">
        <v>17066</v>
      </c>
      <c r="P763" s="827">
        <v>1.0454545454545454</v>
      </c>
      <c r="Q763" s="832">
        <v>742</v>
      </c>
    </row>
    <row r="764" spans="1:17" ht="14.45" customHeight="1" x14ac:dyDescent="0.2">
      <c r="A764" s="821" t="s">
        <v>594</v>
      </c>
      <c r="B764" s="822" t="s">
        <v>5591</v>
      </c>
      <c r="C764" s="822" t="s">
        <v>5510</v>
      </c>
      <c r="D764" s="822" t="s">
        <v>5850</v>
      </c>
      <c r="E764" s="822" t="s">
        <v>5851</v>
      </c>
      <c r="F764" s="831">
        <v>49</v>
      </c>
      <c r="G764" s="831">
        <v>25774</v>
      </c>
      <c r="H764" s="831">
        <v>0.81666666666666665</v>
      </c>
      <c r="I764" s="831">
        <v>526</v>
      </c>
      <c r="J764" s="831">
        <v>60</v>
      </c>
      <c r="K764" s="831">
        <v>31560</v>
      </c>
      <c r="L764" s="831">
        <v>1</v>
      </c>
      <c r="M764" s="831">
        <v>526</v>
      </c>
      <c r="N764" s="831">
        <v>52</v>
      </c>
      <c r="O764" s="831">
        <v>27352</v>
      </c>
      <c r="P764" s="827">
        <v>0.8666666666666667</v>
      </c>
      <c r="Q764" s="832">
        <v>526</v>
      </c>
    </row>
    <row r="765" spans="1:17" ht="14.45" customHeight="1" x14ac:dyDescent="0.2">
      <c r="A765" s="821" t="s">
        <v>594</v>
      </c>
      <c r="B765" s="822" t="s">
        <v>5591</v>
      </c>
      <c r="C765" s="822" t="s">
        <v>5510</v>
      </c>
      <c r="D765" s="822" t="s">
        <v>5854</v>
      </c>
      <c r="E765" s="822" t="s">
        <v>5855</v>
      </c>
      <c r="F765" s="831">
        <v>42</v>
      </c>
      <c r="G765" s="831">
        <v>39305.279999999999</v>
      </c>
      <c r="H765" s="831">
        <v>0.7368421052631583</v>
      </c>
      <c r="I765" s="831">
        <v>935.83999999999992</v>
      </c>
      <c r="J765" s="831">
        <v>57</v>
      </c>
      <c r="K765" s="831">
        <v>53342.879999999968</v>
      </c>
      <c r="L765" s="831">
        <v>1</v>
      </c>
      <c r="M765" s="831">
        <v>935.83999999999946</v>
      </c>
      <c r="N765" s="831">
        <v>46</v>
      </c>
      <c r="O765" s="831">
        <v>43048.639999999992</v>
      </c>
      <c r="P765" s="827">
        <v>0.80701754385964941</v>
      </c>
      <c r="Q765" s="832">
        <v>935.8399999999998</v>
      </c>
    </row>
    <row r="766" spans="1:17" ht="14.45" customHeight="1" x14ac:dyDescent="0.2">
      <c r="A766" s="821" t="s">
        <v>594</v>
      </c>
      <c r="B766" s="822" t="s">
        <v>5591</v>
      </c>
      <c r="C766" s="822" t="s">
        <v>5510</v>
      </c>
      <c r="D766" s="822" t="s">
        <v>5856</v>
      </c>
      <c r="E766" s="822" t="s">
        <v>5857</v>
      </c>
      <c r="F766" s="831">
        <v>7</v>
      </c>
      <c r="G766" s="831">
        <v>50781.85</v>
      </c>
      <c r="H766" s="831">
        <v>1.1715558539322861</v>
      </c>
      <c r="I766" s="831">
        <v>7254.55</v>
      </c>
      <c r="J766" s="831">
        <v>7</v>
      </c>
      <c r="K766" s="831">
        <v>43345.65</v>
      </c>
      <c r="L766" s="831">
        <v>1</v>
      </c>
      <c r="M766" s="831">
        <v>6192.2357142857145</v>
      </c>
      <c r="N766" s="831">
        <v>8</v>
      </c>
      <c r="O766" s="831">
        <v>43164</v>
      </c>
      <c r="P766" s="827">
        <v>0.99580926805804038</v>
      </c>
      <c r="Q766" s="832">
        <v>5395.5</v>
      </c>
    </row>
    <row r="767" spans="1:17" ht="14.45" customHeight="1" x14ac:dyDescent="0.2">
      <c r="A767" s="821" t="s">
        <v>594</v>
      </c>
      <c r="B767" s="822" t="s">
        <v>5591</v>
      </c>
      <c r="C767" s="822" t="s">
        <v>5510</v>
      </c>
      <c r="D767" s="822" t="s">
        <v>5858</v>
      </c>
      <c r="E767" s="822" t="s">
        <v>5859</v>
      </c>
      <c r="F767" s="831">
        <v>2</v>
      </c>
      <c r="G767" s="831">
        <v>13298</v>
      </c>
      <c r="H767" s="831"/>
      <c r="I767" s="831">
        <v>6649</v>
      </c>
      <c r="J767" s="831"/>
      <c r="K767" s="831"/>
      <c r="L767" s="831"/>
      <c r="M767" s="831"/>
      <c r="N767" s="831"/>
      <c r="O767" s="831"/>
      <c r="P767" s="827"/>
      <c r="Q767" s="832"/>
    </row>
    <row r="768" spans="1:17" ht="14.45" customHeight="1" x14ac:dyDescent="0.2">
      <c r="A768" s="821" t="s">
        <v>594</v>
      </c>
      <c r="B768" s="822" t="s">
        <v>5591</v>
      </c>
      <c r="C768" s="822" t="s">
        <v>5510</v>
      </c>
      <c r="D768" s="822" t="s">
        <v>5864</v>
      </c>
      <c r="E768" s="822" t="s">
        <v>5865</v>
      </c>
      <c r="F768" s="831">
        <v>11</v>
      </c>
      <c r="G768" s="831">
        <v>14968.25</v>
      </c>
      <c r="H768" s="831">
        <v>0.61111111111111116</v>
      </c>
      <c r="I768" s="831">
        <v>1360.75</v>
      </c>
      <c r="J768" s="831">
        <v>18</v>
      </c>
      <c r="K768" s="831">
        <v>24493.5</v>
      </c>
      <c r="L768" s="831">
        <v>1</v>
      </c>
      <c r="M768" s="831">
        <v>1360.75</v>
      </c>
      <c r="N768" s="831">
        <v>19</v>
      </c>
      <c r="O768" s="831">
        <v>25854.25</v>
      </c>
      <c r="P768" s="827">
        <v>1.0555555555555556</v>
      </c>
      <c r="Q768" s="832">
        <v>1360.75</v>
      </c>
    </row>
    <row r="769" spans="1:17" ht="14.45" customHeight="1" x14ac:dyDescent="0.2">
      <c r="A769" s="821" t="s">
        <v>594</v>
      </c>
      <c r="B769" s="822" t="s">
        <v>5591</v>
      </c>
      <c r="C769" s="822" t="s">
        <v>5510</v>
      </c>
      <c r="D769" s="822" t="s">
        <v>5866</v>
      </c>
      <c r="E769" s="822" t="s">
        <v>5867</v>
      </c>
      <c r="F769" s="831">
        <v>2</v>
      </c>
      <c r="G769" s="831">
        <v>9355</v>
      </c>
      <c r="H769" s="831">
        <v>0.10526315789473684</v>
      </c>
      <c r="I769" s="831">
        <v>4677.5</v>
      </c>
      <c r="J769" s="831">
        <v>19</v>
      </c>
      <c r="K769" s="831">
        <v>88872.5</v>
      </c>
      <c r="L769" s="831">
        <v>1</v>
      </c>
      <c r="M769" s="831">
        <v>4677.5</v>
      </c>
      <c r="N769" s="831">
        <v>5</v>
      </c>
      <c r="O769" s="831">
        <v>23387.5</v>
      </c>
      <c r="P769" s="827">
        <v>0.26315789473684209</v>
      </c>
      <c r="Q769" s="832">
        <v>4677.5</v>
      </c>
    </row>
    <row r="770" spans="1:17" ht="14.45" customHeight="1" x14ac:dyDescent="0.2">
      <c r="A770" s="821" t="s">
        <v>594</v>
      </c>
      <c r="B770" s="822" t="s">
        <v>5591</v>
      </c>
      <c r="C770" s="822" t="s">
        <v>5510</v>
      </c>
      <c r="D770" s="822" t="s">
        <v>5868</v>
      </c>
      <c r="E770" s="822" t="s">
        <v>5869</v>
      </c>
      <c r="F770" s="831"/>
      <c r="G770" s="831"/>
      <c r="H770" s="831"/>
      <c r="I770" s="831"/>
      <c r="J770" s="831">
        <v>1</v>
      </c>
      <c r="K770" s="831">
        <v>18952.96</v>
      </c>
      <c r="L770" s="831">
        <v>1</v>
      </c>
      <c r="M770" s="831">
        <v>18952.96</v>
      </c>
      <c r="N770" s="831">
        <v>3</v>
      </c>
      <c r="O770" s="831">
        <v>56858.460000000006</v>
      </c>
      <c r="P770" s="827">
        <v>2.9999778398730337</v>
      </c>
      <c r="Q770" s="832">
        <v>18952.820000000003</v>
      </c>
    </row>
    <row r="771" spans="1:17" ht="14.45" customHeight="1" x14ac:dyDescent="0.2">
      <c r="A771" s="821" t="s">
        <v>594</v>
      </c>
      <c r="B771" s="822" t="s">
        <v>5591</v>
      </c>
      <c r="C771" s="822" t="s">
        <v>5510</v>
      </c>
      <c r="D771" s="822" t="s">
        <v>5874</v>
      </c>
      <c r="E771" s="822" t="s">
        <v>5875</v>
      </c>
      <c r="F771" s="831">
        <v>1</v>
      </c>
      <c r="G771" s="831">
        <v>44252</v>
      </c>
      <c r="H771" s="831"/>
      <c r="I771" s="831">
        <v>44252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594</v>
      </c>
      <c r="B772" s="822" t="s">
        <v>5591</v>
      </c>
      <c r="C772" s="822" t="s">
        <v>5510</v>
      </c>
      <c r="D772" s="822" t="s">
        <v>5876</v>
      </c>
      <c r="E772" s="822" t="s">
        <v>5877</v>
      </c>
      <c r="F772" s="831">
        <v>2</v>
      </c>
      <c r="G772" s="831">
        <v>9596</v>
      </c>
      <c r="H772" s="831">
        <v>2</v>
      </c>
      <c r="I772" s="831">
        <v>4798</v>
      </c>
      <c r="J772" s="831">
        <v>1</v>
      </c>
      <c r="K772" s="831">
        <v>4798</v>
      </c>
      <c r="L772" s="831">
        <v>1</v>
      </c>
      <c r="M772" s="831">
        <v>4798</v>
      </c>
      <c r="N772" s="831">
        <v>2</v>
      </c>
      <c r="O772" s="831">
        <v>9596</v>
      </c>
      <c r="P772" s="827">
        <v>2</v>
      </c>
      <c r="Q772" s="832">
        <v>4798</v>
      </c>
    </row>
    <row r="773" spans="1:17" ht="14.45" customHeight="1" x14ac:dyDescent="0.2">
      <c r="A773" s="821" t="s">
        <v>594</v>
      </c>
      <c r="B773" s="822" t="s">
        <v>5591</v>
      </c>
      <c r="C773" s="822" t="s">
        <v>5510</v>
      </c>
      <c r="D773" s="822" t="s">
        <v>5878</v>
      </c>
      <c r="E773" s="822" t="s">
        <v>5879</v>
      </c>
      <c r="F773" s="831"/>
      <c r="G773" s="831"/>
      <c r="H773" s="831"/>
      <c r="I773" s="831"/>
      <c r="J773" s="831">
        <v>2</v>
      </c>
      <c r="K773" s="831">
        <v>69500</v>
      </c>
      <c r="L773" s="831">
        <v>1</v>
      </c>
      <c r="M773" s="831">
        <v>34750</v>
      </c>
      <c r="N773" s="831"/>
      <c r="O773" s="831"/>
      <c r="P773" s="827"/>
      <c r="Q773" s="832"/>
    </row>
    <row r="774" spans="1:17" ht="14.45" customHeight="1" x14ac:dyDescent="0.2">
      <c r="A774" s="821" t="s">
        <v>594</v>
      </c>
      <c r="B774" s="822" t="s">
        <v>5591</v>
      </c>
      <c r="C774" s="822" t="s">
        <v>5510</v>
      </c>
      <c r="D774" s="822" t="s">
        <v>5882</v>
      </c>
      <c r="E774" s="822" t="s">
        <v>5883</v>
      </c>
      <c r="F774" s="831">
        <v>7</v>
      </c>
      <c r="G774" s="831">
        <v>12866</v>
      </c>
      <c r="H774" s="831">
        <v>0.875</v>
      </c>
      <c r="I774" s="831">
        <v>1838</v>
      </c>
      <c r="J774" s="831">
        <v>8</v>
      </c>
      <c r="K774" s="831">
        <v>14704</v>
      </c>
      <c r="L774" s="831">
        <v>1</v>
      </c>
      <c r="M774" s="831">
        <v>1838</v>
      </c>
      <c r="N774" s="831">
        <v>8</v>
      </c>
      <c r="O774" s="831">
        <v>14704</v>
      </c>
      <c r="P774" s="827">
        <v>1</v>
      </c>
      <c r="Q774" s="832">
        <v>1838</v>
      </c>
    </row>
    <row r="775" spans="1:17" ht="14.45" customHeight="1" x14ac:dyDescent="0.2">
      <c r="A775" s="821" t="s">
        <v>594</v>
      </c>
      <c r="B775" s="822" t="s">
        <v>5591</v>
      </c>
      <c r="C775" s="822" t="s">
        <v>5510</v>
      </c>
      <c r="D775" s="822" t="s">
        <v>5886</v>
      </c>
      <c r="E775" s="822" t="s">
        <v>5887</v>
      </c>
      <c r="F775" s="831">
        <v>2</v>
      </c>
      <c r="G775" s="831">
        <v>138457.98000000001</v>
      </c>
      <c r="H775" s="831">
        <v>0.20503597681617314</v>
      </c>
      <c r="I775" s="831">
        <v>69228.990000000005</v>
      </c>
      <c r="J775" s="831">
        <v>10</v>
      </c>
      <c r="K775" s="831">
        <v>675286.2699999999</v>
      </c>
      <c r="L775" s="831">
        <v>1</v>
      </c>
      <c r="M775" s="831">
        <v>67528.626999999993</v>
      </c>
      <c r="N775" s="831">
        <v>7</v>
      </c>
      <c r="O775" s="831">
        <v>470028.39</v>
      </c>
      <c r="P775" s="827">
        <v>0.69604316107300701</v>
      </c>
      <c r="Q775" s="832">
        <v>67146.912857142859</v>
      </c>
    </row>
    <row r="776" spans="1:17" ht="14.45" customHeight="1" x14ac:dyDescent="0.2">
      <c r="A776" s="821" t="s">
        <v>594</v>
      </c>
      <c r="B776" s="822" t="s">
        <v>5591</v>
      </c>
      <c r="C776" s="822" t="s">
        <v>5510</v>
      </c>
      <c r="D776" s="822" t="s">
        <v>5888</v>
      </c>
      <c r="E776" s="822" t="s">
        <v>5889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15801</v>
      </c>
      <c r="P776" s="827"/>
      <c r="Q776" s="832">
        <v>15801</v>
      </c>
    </row>
    <row r="777" spans="1:17" ht="14.45" customHeight="1" x14ac:dyDescent="0.2">
      <c r="A777" s="821" t="s">
        <v>594</v>
      </c>
      <c r="B777" s="822" t="s">
        <v>5591</v>
      </c>
      <c r="C777" s="822" t="s">
        <v>5510</v>
      </c>
      <c r="D777" s="822" t="s">
        <v>6346</v>
      </c>
      <c r="E777" s="822" t="s">
        <v>6347</v>
      </c>
      <c r="F777" s="831">
        <v>1</v>
      </c>
      <c r="G777" s="831">
        <v>1796</v>
      </c>
      <c r="H777" s="831"/>
      <c r="I777" s="831">
        <v>1796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594</v>
      </c>
      <c r="B778" s="822" t="s">
        <v>5591</v>
      </c>
      <c r="C778" s="822" t="s">
        <v>5510</v>
      </c>
      <c r="D778" s="822" t="s">
        <v>6348</v>
      </c>
      <c r="E778" s="822" t="s">
        <v>6349</v>
      </c>
      <c r="F778" s="831">
        <v>2</v>
      </c>
      <c r="G778" s="831">
        <v>3592</v>
      </c>
      <c r="H778" s="831"/>
      <c r="I778" s="831">
        <v>1796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594</v>
      </c>
      <c r="B779" s="822" t="s">
        <v>5591</v>
      </c>
      <c r="C779" s="822" t="s">
        <v>5510</v>
      </c>
      <c r="D779" s="822" t="s">
        <v>6350</v>
      </c>
      <c r="E779" s="822" t="s">
        <v>6351</v>
      </c>
      <c r="F779" s="831">
        <v>1</v>
      </c>
      <c r="G779" s="831">
        <v>1796</v>
      </c>
      <c r="H779" s="831"/>
      <c r="I779" s="831">
        <v>1796</v>
      </c>
      <c r="J779" s="831"/>
      <c r="K779" s="831"/>
      <c r="L779" s="831"/>
      <c r="M779" s="831"/>
      <c r="N779" s="831"/>
      <c r="O779" s="831"/>
      <c r="P779" s="827"/>
      <c r="Q779" s="832"/>
    </row>
    <row r="780" spans="1:17" ht="14.45" customHeight="1" x14ac:dyDescent="0.2">
      <c r="A780" s="821" t="s">
        <v>594</v>
      </c>
      <c r="B780" s="822" t="s">
        <v>5591</v>
      </c>
      <c r="C780" s="822" t="s">
        <v>5510</v>
      </c>
      <c r="D780" s="822" t="s">
        <v>5890</v>
      </c>
      <c r="E780" s="822" t="s">
        <v>5891</v>
      </c>
      <c r="F780" s="831">
        <v>2</v>
      </c>
      <c r="G780" s="831">
        <v>47672.72</v>
      </c>
      <c r="H780" s="831">
        <v>1</v>
      </c>
      <c r="I780" s="831">
        <v>23836.36</v>
      </c>
      <c r="J780" s="831">
        <v>2</v>
      </c>
      <c r="K780" s="831">
        <v>47672.72</v>
      </c>
      <c r="L780" s="831">
        <v>1</v>
      </c>
      <c r="M780" s="831">
        <v>23836.36</v>
      </c>
      <c r="N780" s="831">
        <v>3</v>
      </c>
      <c r="O780" s="831">
        <v>71509.08</v>
      </c>
      <c r="P780" s="827">
        <v>1.5</v>
      </c>
      <c r="Q780" s="832">
        <v>23836.36</v>
      </c>
    </row>
    <row r="781" spans="1:17" ht="14.45" customHeight="1" x14ac:dyDescent="0.2">
      <c r="A781" s="821" t="s">
        <v>594</v>
      </c>
      <c r="B781" s="822" t="s">
        <v>5591</v>
      </c>
      <c r="C781" s="822" t="s">
        <v>5510</v>
      </c>
      <c r="D781" s="822" t="s">
        <v>5892</v>
      </c>
      <c r="E781" s="822" t="s">
        <v>5893</v>
      </c>
      <c r="F781" s="831">
        <v>3</v>
      </c>
      <c r="G781" s="831">
        <v>14849.64</v>
      </c>
      <c r="H781" s="831">
        <v>0.75</v>
      </c>
      <c r="I781" s="831">
        <v>4949.88</v>
      </c>
      <c r="J781" s="831">
        <v>4</v>
      </c>
      <c r="K781" s="831">
        <v>19799.52</v>
      </c>
      <c r="L781" s="831">
        <v>1</v>
      </c>
      <c r="M781" s="831">
        <v>4949.88</v>
      </c>
      <c r="N781" s="831">
        <v>3</v>
      </c>
      <c r="O781" s="831">
        <v>14849.64</v>
      </c>
      <c r="P781" s="827">
        <v>0.75</v>
      </c>
      <c r="Q781" s="832">
        <v>4949.88</v>
      </c>
    </row>
    <row r="782" spans="1:17" ht="14.45" customHeight="1" x14ac:dyDescent="0.2">
      <c r="A782" s="821" t="s">
        <v>594</v>
      </c>
      <c r="B782" s="822" t="s">
        <v>5591</v>
      </c>
      <c r="C782" s="822" t="s">
        <v>5510</v>
      </c>
      <c r="D782" s="822" t="s">
        <v>5896</v>
      </c>
      <c r="E782" s="822" t="s">
        <v>5897</v>
      </c>
      <c r="F782" s="831">
        <v>9</v>
      </c>
      <c r="G782" s="831">
        <v>198295.36000000002</v>
      </c>
      <c r="H782" s="831">
        <v>2.3002367570890829</v>
      </c>
      <c r="I782" s="831">
        <v>22032.817777777778</v>
      </c>
      <c r="J782" s="831">
        <v>8</v>
      </c>
      <c r="K782" s="831">
        <v>86206.5</v>
      </c>
      <c r="L782" s="831">
        <v>1</v>
      </c>
      <c r="M782" s="831">
        <v>10775.8125</v>
      </c>
      <c r="N782" s="831">
        <v>6</v>
      </c>
      <c r="O782" s="831">
        <v>154921.62</v>
      </c>
      <c r="P782" s="827">
        <v>1.7970990586556697</v>
      </c>
      <c r="Q782" s="832">
        <v>25820.27</v>
      </c>
    </row>
    <row r="783" spans="1:17" ht="14.45" customHeight="1" x14ac:dyDescent="0.2">
      <c r="A783" s="821" t="s">
        <v>594</v>
      </c>
      <c r="B783" s="822" t="s">
        <v>5591</v>
      </c>
      <c r="C783" s="822" t="s">
        <v>5510</v>
      </c>
      <c r="D783" s="822" t="s">
        <v>5898</v>
      </c>
      <c r="E783" s="822" t="s">
        <v>5899</v>
      </c>
      <c r="F783" s="831">
        <v>1</v>
      </c>
      <c r="G783" s="831">
        <v>14509.09</v>
      </c>
      <c r="H783" s="831">
        <v>0.25</v>
      </c>
      <c r="I783" s="831">
        <v>14509.09</v>
      </c>
      <c r="J783" s="831">
        <v>4</v>
      </c>
      <c r="K783" s="831">
        <v>58036.36</v>
      </c>
      <c r="L783" s="831">
        <v>1</v>
      </c>
      <c r="M783" s="831">
        <v>14509.09</v>
      </c>
      <c r="N783" s="831">
        <v>4</v>
      </c>
      <c r="O783" s="831">
        <v>58036.36</v>
      </c>
      <c r="P783" s="827">
        <v>1</v>
      </c>
      <c r="Q783" s="832">
        <v>14509.09</v>
      </c>
    </row>
    <row r="784" spans="1:17" ht="14.45" customHeight="1" x14ac:dyDescent="0.2">
      <c r="A784" s="821" t="s">
        <v>594</v>
      </c>
      <c r="B784" s="822" t="s">
        <v>5591</v>
      </c>
      <c r="C784" s="822" t="s">
        <v>5510</v>
      </c>
      <c r="D784" s="822" t="s">
        <v>5900</v>
      </c>
      <c r="E784" s="822" t="s">
        <v>5901</v>
      </c>
      <c r="F784" s="831">
        <v>12</v>
      </c>
      <c r="G784" s="831">
        <v>107890.92000000001</v>
      </c>
      <c r="H784" s="831">
        <v>0.5714285714285714</v>
      </c>
      <c r="I784" s="831">
        <v>8990.9100000000017</v>
      </c>
      <c r="J784" s="831">
        <v>21</v>
      </c>
      <c r="K784" s="831">
        <v>188809.11000000002</v>
      </c>
      <c r="L784" s="831">
        <v>1</v>
      </c>
      <c r="M784" s="831">
        <v>8990.91</v>
      </c>
      <c r="N784" s="831">
        <v>9</v>
      </c>
      <c r="O784" s="831">
        <v>80918.19</v>
      </c>
      <c r="P784" s="827">
        <v>0.42857142857142855</v>
      </c>
      <c r="Q784" s="832">
        <v>8990.91</v>
      </c>
    </row>
    <row r="785" spans="1:17" ht="14.45" customHeight="1" x14ac:dyDescent="0.2">
      <c r="A785" s="821" t="s">
        <v>594</v>
      </c>
      <c r="B785" s="822" t="s">
        <v>5591</v>
      </c>
      <c r="C785" s="822" t="s">
        <v>5510</v>
      </c>
      <c r="D785" s="822" t="s">
        <v>5902</v>
      </c>
      <c r="E785" s="822" t="s">
        <v>5903</v>
      </c>
      <c r="F785" s="831">
        <v>48</v>
      </c>
      <c r="G785" s="831">
        <v>62640</v>
      </c>
      <c r="H785" s="831">
        <v>0.8</v>
      </c>
      <c r="I785" s="831">
        <v>1305</v>
      </c>
      <c r="J785" s="831">
        <v>60</v>
      </c>
      <c r="K785" s="831">
        <v>78300</v>
      </c>
      <c r="L785" s="831">
        <v>1</v>
      </c>
      <c r="M785" s="831">
        <v>1305</v>
      </c>
      <c r="N785" s="831">
        <v>45</v>
      </c>
      <c r="O785" s="831">
        <v>58718.8</v>
      </c>
      <c r="P785" s="827">
        <v>0.74992081736909322</v>
      </c>
      <c r="Q785" s="832">
        <v>1304.8622222222223</v>
      </c>
    </row>
    <row r="786" spans="1:17" ht="14.45" customHeight="1" x14ac:dyDescent="0.2">
      <c r="A786" s="821" t="s">
        <v>594</v>
      </c>
      <c r="B786" s="822" t="s">
        <v>5591</v>
      </c>
      <c r="C786" s="822" t="s">
        <v>5510</v>
      </c>
      <c r="D786" s="822" t="s">
        <v>5904</v>
      </c>
      <c r="E786" s="822" t="s">
        <v>5905</v>
      </c>
      <c r="F786" s="831">
        <v>46</v>
      </c>
      <c r="G786" s="831">
        <v>49588</v>
      </c>
      <c r="H786" s="831">
        <v>0.83662750774826922</v>
      </c>
      <c r="I786" s="831">
        <v>1078</v>
      </c>
      <c r="J786" s="831">
        <v>55</v>
      </c>
      <c r="K786" s="831">
        <v>59271.30000000001</v>
      </c>
      <c r="L786" s="831">
        <v>1</v>
      </c>
      <c r="M786" s="831">
        <v>1077.6600000000001</v>
      </c>
      <c r="N786" s="831">
        <v>48</v>
      </c>
      <c r="O786" s="831">
        <v>51695.60000000002</v>
      </c>
      <c r="P786" s="827">
        <v>0.8721860327004809</v>
      </c>
      <c r="Q786" s="832">
        <v>1076.991666666667</v>
      </c>
    </row>
    <row r="787" spans="1:17" ht="14.45" customHeight="1" x14ac:dyDescent="0.2">
      <c r="A787" s="821" t="s">
        <v>594</v>
      </c>
      <c r="B787" s="822" t="s">
        <v>5591</v>
      </c>
      <c r="C787" s="822" t="s">
        <v>5510</v>
      </c>
      <c r="D787" s="822" t="s">
        <v>5906</v>
      </c>
      <c r="E787" s="822" t="s">
        <v>5907</v>
      </c>
      <c r="F787" s="831">
        <v>2</v>
      </c>
      <c r="G787" s="831">
        <v>15585.85</v>
      </c>
      <c r="H787" s="831"/>
      <c r="I787" s="831">
        <v>7792.9250000000002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594</v>
      </c>
      <c r="B788" s="822" t="s">
        <v>5591</v>
      </c>
      <c r="C788" s="822" t="s">
        <v>5510</v>
      </c>
      <c r="D788" s="822" t="s">
        <v>5908</v>
      </c>
      <c r="E788" s="822" t="s">
        <v>5909</v>
      </c>
      <c r="F788" s="831">
        <v>8</v>
      </c>
      <c r="G788" s="831">
        <v>45376</v>
      </c>
      <c r="H788" s="831">
        <v>0.91031101356759814</v>
      </c>
      <c r="I788" s="831">
        <v>5672</v>
      </c>
      <c r="J788" s="831">
        <v>11</v>
      </c>
      <c r="K788" s="831">
        <v>49846.700000000004</v>
      </c>
      <c r="L788" s="831">
        <v>1</v>
      </c>
      <c r="M788" s="831">
        <v>4531.5181818181818</v>
      </c>
      <c r="N788" s="831">
        <v>9</v>
      </c>
      <c r="O788" s="831">
        <v>28466.46</v>
      </c>
      <c r="P788" s="827">
        <v>0.57108013168374228</v>
      </c>
      <c r="Q788" s="832">
        <v>3162.94</v>
      </c>
    </row>
    <row r="789" spans="1:17" ht="14.45" customHeight="1" x14ac:dyDescent="0.2">
      <c r="A789" s="821" t="s">
        <v>594</v>
      </c>
      <c r="B789" s="822" t="s">
        <v>5591</v>
      </c>
      <c r="C789" s="822" t="s">
        <v>5510</v>
      </c>
      <c r="D789" s="822" t="s">
        <v>5910</v>
      </c>
      <c r="E789" s="822" t="s">
        <v>5911</v>
      </c>
      <c r="F789" s="831">
        <v>87</v>
      </c>
      <c r="G789" s="831">
        <v>18444</v>
      </c>
      <c r="H789" s="831">
        <v>0.76834248978959319</v>
      </c>
      <c r="I789" s="831">
        <v>212</v>
      </c>
      <c r="J789" s="831">
        <v>114</v>
      </c>
      <c r="K789" s="831">
        <v>24004.92</v>
      </c>
      <c r="L789" s="831">
        <v>1</v>
      </c>
      <c r="M789" s="831">
        <v>210.56947368421052</v>
      </c>
      <c r="N789" s="831">
        <v>110</v>
      </c>
      <c r="O789" s="831">
        <v>21852.279999999995</v>
      </c>
      <c r="P789" s="827">
        <v>0.91032505003141007</v>
      </c>
      <c r="Q789" s="832">
        <v>198.65709090909087</v>
      </c>
    </row>
    <row r="790" spans="1:17" ht="14.45" customHeight="1" x14ac:dyDescent="0.2">
      <c r="A790" s="821" t="s">
        <v>594</v>
      </c>
      <c r="B790" s="822" t="s">
        <v>5591</v>
      </c>
      <c r="C790" s="822" t="s">
        <v>5510</v>
      </c>
      <c r="D790" s="822" t="s">
        <v>5912</v>
      </c>
      <c r="E790" s="822" t="s">
        <v>5913</v>
      </c>
      <c r="F790" s="831">
        <v>21</v>
      </c>
      <c r="G790" s="831">
        <v>28980</v>
      </c>
      <c r="H790" s="831">
        <v>3.5</v>
      </c>
      <c r="I790" s="831">
        <v>1380</v>
      </c>
      <c r="J790" s="831">
        <v>6</v>
      </c>
      <c r="K790" s="831">
        <v>8280</v>
      </c>
      <c r="L790" s="831">
        <v>1</v>
      </c>
      <c r="M790" s="831">
        <v>1380</v>
      </c>
      <c r="N790" s="831"/>
      <c r="O790" s="831"/>
      <c r="P790" s="827"/>
      <c r="Q790" s="832"/>
    </row>
    <row r="791" spans="1:17" ht="14.45" customHeight="1" x14ac:dyDescent="0.2">
      <c r="A791" s="821" t="s">
        <v>594</v>
      </c>
      <c r="B791" s="822" t="s">
        <v>5591</v>
      </c>
      <c r="C791" s="822" t="s">
        <v>5510</v>
      </c>
      <c r="D791" s="822" t="s">
        <v>5914</v>
      </c>
      <c r="E791" s="822" t="s">
        <v>5915</v>
      </c>
      <c r="F791" s="831">
        <v>13</v>
      </c>
      <c r="G791" s="831">
        <v>17056</v>
      </c>
      <c r="H791" s="831">
        <v>6.5</v>
      </c>
      <c r="I791" s="831">
        <v>1312</v>
      </c>
      <c r="J791" s="831">
        <v>2</v>
      </c>
      <c r="K791" s="831">
        <v>2624</v>
      </c>
      <c r="L791" s="831">
        <v>1</v>
      </c>
      <c r="M791" s="831">
        <v>1312</v>
      </c>
      <c r="N791" s="831">
        <v>2</v>
      </c>
      <c r="O791" s="831">
        <v>2526.12</v>
      </c>
      <c r="P791" s="827">
        <v>0.96269817073170727</v>
      </c>
      <c r="Q791" s="832">
        <v>1263.06</v>
      </c>
    </row>
    <row r="792" spans="1:17" ht="14.45" customHeight="1" x14ac:dyDescent="0.2">
      <c r="A792" s="821" t="s">
        <v>594</v>
      </c>
      <c r="B792" s="822" t="s">
        <v>5591</v>
      </c>
      <c r="C792" s="822" t="s">
        <v>5510</v>
      </c>
      <c r="D792" s="822" t="s">
        <v>5916</v>
      </c>
      <c r="E792" s="822" t="s">
        <v>5917</v>
      </c>
      <c r="F792" s="831">
        <v>15</v>
      </c>
      <c r="G792" s="831">
        <v>23400</v>
      </c>
      <c r="H792" s="831">
        <v>1.6666666666666667</v>
      </c>
      <c r="I792" s="831">
        <v>1560</v>
      </c>
      <c r="J792" s="831">
        <v>9</v>
      </c>
      <c r="K792" s="831">
        <v>14040</v>
      </c>
      <c r="L792" s="831">
        <v>1</v>
      </c>
      <c r="M792" s="831">
        <v>1560</v>
      </c>
      <c r="N792" s="831">
        <v>2</v>
      </c>
      <c r="O792" s="831">
        <v>2980.34</v>
      </c>
      <c r="P792" s="827">
        <v>0.21227492877492879</v>
      </c>
      <c r="Q792" s="832">
        <v>1490.17</v>
      </c>
    </row>
    <row r="793" spans="1:17" ht="14.45" customHeight="1" x14ac:dyDescent="0.2">
      <c r="A793" s="821" t="s">
        <v>594</v>
      </c>
      <c r="B793" s="822" t="s">
        <v>5591</v>
      </c>
      <c r="C793" s="822" t="s">
        <v>5510</v>
      </c>
      <c r="D793" s="822" t="s">
        <v>5918</v>
      </c>
      <c r="E793" s="822" t="s">
        <v>5919</v>
      </c>
      <c r="F793" s="831">
        <v>9</v>
      </c>
      <c r="G793" s="831">
        <v>52279.38</v>
      </c>
      <c r="H793" s="831">
        <v>0.59999999999999987</v>
      </c>
      <c r="I793" s="831">
        <v>5808.82</v>
      </c>
      <c r="J793" s="831">
        <v>15</v>
      </c>
      <c r="K793" s="831">
        <v>87132.300000000017</v>
      </c>
      <c r="L793" s="831">
        <v>1</v>
      </c>
      <c r="M793" s="831">
        <v>5808.8200000000015</v>
      </c>
      <c r="N793" s="831">
        <v>9</v>
      </c>
      <c r="O793" s="831">
        <v>52279.38</v>
      </c>
      <c r="P793" s="827">
        <v>0.59999999999999987</v>
      </c>
      <c r="Q793" s="832">
        <v>5808.82</v>
      </c>
    </row>
    <row r="794" spans="1:17" ht="14.45" customHeight="1" x14ac:dyDescent="0.2">
      <c r="A794" s="821" t="s">
        <v>594</v>
      </c>
      <c r="B794" s="822" t="s">
        <v>5591</v>
      </c>
      <c r="C794" s="822" t="s">
        <v>5510</v>
      </c>
      <c r="D794" s="822" t="s">
        <v>5920</v>
      </c>
      <c r="E794" s="822" t="s">
        <v>5921</v>
      </c>
      <c r="F794" s="831">
        <v>7</v>
      </c>
      <c r="G794" s="831">
        <v>57572.060000000005</v>
      </c>
      <c r="H794" s="831">
        <v>0.43750000000000006</v>
      </c>
      <c r="I794" s="831">
        <v>8224.58</v>
      </c>
      <c r="J794" s="831">
        <v>16</v>
      </c>
      <c r="K794" s="831">
        <v>131593.28</v>
      </c>
      <c r="L794" s="831">
        <v>1</v>
      </c>
      <c r="M794" s="831">
        <v>8224.58</v>
      </c>
      <c r="N794" s="831">
        <v>8</v>
      </c>
      <c r="O794" s="831">
        <v>42529.920000000006</v>
      </c>
      <c r="P794" s="827">
        <v>0.32319218732141952</v>
      </c>
      <c r="Q794" s="832">
        <v>5316.2400000000007</v>
      </c>
    </row>
    <row r="795" spans="1:17" ht="14.45" customHeight="1" x14ac:dyDescent="0.2">
      <c r="A795" s="821" t="s">
        <v>594</v>
      </c>
      <c r="B795" s="822" t="s">
        <v>5591</v>
      </c>
      <c r="C795" s="822" t="s">
        <v>5510</v>
      </c>
      <c r="D795" s="822" t="s">
        <v>5922</v>
      </c>
      <c r="E795" s="822" t="s">
        <v>5923</v>
      </c>
      <c r="F795" s="831">
        <v>5</v>
      </c>
      <c r="G795" s="831">
        <v>45796.899999999994</v>
      </c>
      <c r="H795" s="831"/>
      <c r="I795" s="831">
        <v>9159.3799999999992</v>
      </c>
      <c r="J795" s="831"/>
      <c r="K795" s="831"/>
      <c r="L795" s="831"/>
      <c r="M795" s="831"/>
      <c r="N795" s="831">
        <v>4</v>
      </c>
      <c r="O795" s="831">
        <v>36637.339999999997</v>
      </c>
      <c r="P795" s="827"/>
      <c r="Q795" s="832">
        <v>9159.3349999999991</v>
      </c>
    </row>
    <row r="796" spans="1:17" ht="14.45" customHeight="1" x14ac:dyDescent="0.2">
      <c r="A796" s="821" t="s">
        <v>594</v>
      </c>
      <c r="B796" s="822" t="s">
        <v>5591</v>
      </c>
      <c r="C796" s="822" t="s">
        <v>5510</v>
      </c>
      <c r="D796" s="822" t="s">
        <v>5924</v>
      </c>
      <c r="E796" s="822" t="s">
        <v>5923</v>
      </c>
      <c r="F796" s="831">
        <v>2</v>
      </c>
      <c r="G796" s="831">
        <v>27532.04</v>
      </c>
      <c r="H796" s="831">
        <v>0.66666666666666674</v>
      </c>
      <c r="I796" s="831">
        <v>13766.02</v>
      </c>
      <c r="J796" s="831">
        <v>3</v>
      </c>
      <c r="K796" s="831">
        <v>41298.06</v>
      </c>
      <c r="L796" s="831">
        <v>1</v>
      </c>
      <c r="M796" s="831">
        <v>13766.019999999999</v>
      </c>
      <c r="N796" s="831"/>
      <c r="O796" s="831"/>
      <c r="P796" s="827"/>
      <c r="Q796" s="832"/>
    </row>
    <row r="797" spans="1:17" ht="14.45" customHeight="1" x14ac:dyDescent="0.2">
      <c r="A797" s="821" t="s">
        <v>594</v>
      </c>
      <c r="B797" s="822" t="s">
        <v>5591</v>
      </c>
      <c r="C797" s="822" t="s">
        <v>5510</v>
      </c>
      <c r="D797" s="822" t="s">
        <v>5925</v>
      </c>
      <c r="E797" s="822" t="s">
        <v>5926</v>
      </c>
      <c r="F797" s="831">
        <v>55</v>
      </c>
      <c r="G797" s="831">
        <v>68400.2</v>
      </c>
      <c r="H797" s="831">
        <v>0.89745857269865537</v>
      </c>
      <c r="I797" s="831">
        <v>1243.6399999999999</v>
      </c>
      <c r="J797" s="831">
        <v>62</v>
      </c>
      <c r="K797" s="831">
        <v>76215.439999999988</v>
      </c>
      <c r="L797" s="831">
        <v>1</v>
      </c>
      <c r="M797" s="831">
        <v>1229.2812903225804</v>
      </c>
      <c r="N797" s="831">
        <v>46</v>
      </c>
      <c r="O797" s="831">
        <v>54926.2</v>
      </c>
      <c r="P797" s="827">
        <v>0.72067024739344165</v>
      </c>
      <c r="Q797" s="832">
        <v>1194.0478260869565</v>
      </c>
    </row>
    <row r="798" spans="1:17" ht="14.45" customHeight="1" x14ac:dyDescent="0.2">
      <c r="A798" s="821" t="s">
        <v>594</v>
      </c>
      <c r="B798" s="822" t="s">
        <v>5591</v>
      </c>
      <c r="C798" s="822" t="s">
        <v>5510</v>
      </c>
      <c r="D798" s="822" t="s">
        <v>5927</v>
      </c>
      <c r="E798" s="822" t="s">
        <v>5928</v>
      </c>
      <c r="F798" s="831"/>
      <c r="G798" s="831"/>
      <c r="H798" s="831"/>
      <c r="I798" s="831"/>
      <c r="J798" s="831">
        <v>1</v>
      </c>
      <c r="K798" s="831">
        <v>16137.22</v>
      </c>
      <c r="L798" s="831">
        <v>1</v>
      </c>
      <c r="M798" s="831">
        <v>16137.22</v>
      </c>
      <c r="N798" s="831"/>
      <c r="O798" s="831"/>
      <c r="P798" s="827"/>
      <c r="Q798" s="832"/>
    </row>
    <row r="799" spans="1:17" ht="14.45" customHeight="1" x14ac:dyDescent="0.2">
      <c r="A799" s="821" t="s">
        <v>594</v>
      </c>
      <c r="B799" s="822" t="s">
        <v>5591</v>
      </c>
      <c r="C799" s="822" t="s">
        <v>5510</v>
      </c>
      <c r="D799" s="822" t="s">
        <v>5929</v>
      </c>
      <c r="E799" s="822" t="s">
        <v>5930</v>
      </c>
      <c r="F799" s="831">
        <v>2</v>
      </c>
      <c r="G799" s="831">
        <v>2600.2800000000002</v>
      </c>
      <c r="H799" s="831">
        <v>0.33333333333333337</v>
      </c>
      <c r="I799" s="831">
        <v>1300.1400000000001</v>
      </c>
      <c r="J799" s="831">
        <v>6</v>
      </c>
      <c r="K799" s="831">
        <v>7800.84</v>
      </c>
      <c r="L799" s="831">
        <v>1</v>
      </c>
      <c r="M799" s="831">
        <v>1300.1400000000001</v>
      </c>
      <c r="N799" s="831">
        <v>18</v>
      </c>
      <c r="O799" s="831">
        <v>23402.519999999997</v>
      </c>
      <c r="P799" s="827">
        <v>2.9999999999999996</v>
      </c>
      <c r="Q799" s="832">
        <v>1300.1399999999999</v>
      </c>
    </row>
    <row r="800" spans="1:17" ht="14.45" customHeight="1" x14ac:dyDescent="0.2">
      <c r="A800" s="821" t="s">
        <v>594</v>
      </c>
      <c r="B800" s="822" t="s">
        <v>5591</v>
      </c>
      <c r="C800" s="822" t="s">
        <v>5510</v>
      </c>
      <c r="D800" s="822" t="s">
        <v>6352</v>
      </c>
      <c r="E800" s="822" t="s">
        <v>6353</v>
      </c>
      <c r="F800" s="831">
        <v>1</v>
      </c>
      <c r="G800" s="831">
        <v>1386.65</v>
      </c>
      <c r="H800" s="831"/>
      <c r="I800" s="831">
        <v>1386.65</v>
      </c>
      <c r="J800" s="831"/>
      <c r="K800" s="831"/>
      <c r="L800" s="831"/>
      <c r="M800" s="831"/>
      <c r="N800" s="831"/>
      <c r="O800" s="831"/>
      <c r="P800" s="827"/>
      <c r="Q800" s="832"/>
    </row>
    <row r="801" spans="1:17" ht="14.45" customHeight="1" x14ac:dyDescent="0.2">
      <c r="A801" s="821" t="s">
        <v>594</v>
      </c>
      <c r="B801" s="822" t="s">
        <v>5591</v>
      </c>
      <c r="C801" s="822" t="s">
        <v>5510</v>
      </c>
      <c r="D801" s="822" t="s">
        <v>6354</v>
      </c>
      <c r="E801" s="822" t="s">
        <v>6355</v>
      </c>
      <c r="F801" s="831">
        <v>1</v>
      </c>
      <c r="G801" s="831">
        <v>9139.69</v>
      </c>
      <c r="H801" s="831"/>
      <c r="I801" s="831">
        <v>9139.69</v>
      </c>
      <c r="J801" s="831"/>
      <c r="K801" s="831"/>
      <c r="L801" s="831"/>
      <c r="M801" s="831"/>
      <c r="N801" s="831"/>
      <c r="O801" s="831"/>
      <c r="P801" s="827"/>
      <c r="Q801" s="832"/>
    </row>
    <row r="802" spans="1:17" ht="14.45" customHeight="1" x14ac:dyDescent="0.2">
      <c r="A802" s="821" t="s">
        <v>594</v>
      </c>
      <c r="B802" s="822" t="s">
        <v>5591</v>
      </c>
      <c r="C802" s="822" t="s">
        <v>5510</v>
      </c>
      <c r="D802" s="822" t="s">
        <v>5931</v>
      </c>
      <c r="E802" s="822" t="s">
        <v>5932</v>
      </c>
      <c r="F802" s="831">
        <v>3</v>
      </c>
      <c r="G802" s="831">
        <v>25348.409999999996</v>
      </c>
      <c r="H802" s="831"/>
      <c r="I802" s="831">
        <v>8449.4699999999993</v>
      </c>
      <c r="J802" s="831"/>
      <c r="K802" s="831"/>
      <c r="L802" s="831"/>
      <c r="M802" s="831"/>
      <c r="N802" s="831">
        <v>2</v>
      </c>
      <c r="O802" s="831">
        <v>16898.87</v>
      </c>
      <c r="P802" s="827"/>
      <c r="Q802" s="832">
        <v>8449.4349999999995</v>
      </c>
    </row>
    <row r="803" spans="1:17" ht="14.45" customHeight="1" x14ac:dyDescent="0.2">
      <c r="A803" s="821" t="s">
        <v>594</v>
      </c>
      <c r="B803" s="822" t="s">
        <v>5591</v>
      </c>
      <c r="C803" s="822" t="s">
        <v>5510</v>
      </c>
      <c r="D803" s="822" t="s">
        <v>5933</v>
      </c>
      <c r="E803" s="822" t="s">
        <v>5923</v>
      </c>
      <c r="F803" s="831">
        <v>2</v>
      </c>
      <c r="G803" s="831">
        <v>16051.2</v>
      </c>
      <c r="H803" s="831"/>
      <c r="I803" s="831">
        <v>8025.6</v>
      </c>
      <c r="J803" s="831"/>
      <c r="K803" s="831"/>
      <c r="L803" s="831"/>
      <c r="M803" s="831"/>
      <c r="N803" s="831">
        <v>1</v>
      </c>
      <c r="O803" s="831">
        <v>8025.51</v>
      </c>
      <c r="P803" s="827"/>
      <c r="Q803" s="832">
        <v>8025.51</v>
      </c>
    </row>
    <row r="804" spans="1:17" ht="14.45" customHeight="1" x14ac:dyDescent="0.2">
      <c r="A804" s="821" t="s">
        <v>594</v>
      </c>
      <c r="B804" s="822" t="s">
        <v>5591</v>
      </c>
      <c r="C804" s="822" t="s">
        <v>5510</v>
      </c>
      <c r="D804" s="822" t="s">
        <v>5934</v>
      </c>
      <c r="E804" s="822" t="s">
        <v>5935</v>
      </c>
      <c r="F804" s="831">
        <v>64</v>
      </c>
      <c r="G804" s="831">
        <v>71832.320000000007</v>
      </c>
      <c r="H804" s="831">
        <v>1.5609756097560976</v>
      </c>
      <c r="I804" s="831">
        <v>1122.3800000000001</v>
      </c>
      <c r="J804" s="831">
        <v>41</v>
      </c>
      <c r="K804" s="831">
        <v>46017.58</v>
      </c>
      <c r="L804" s="831">
        <v>1</v>
      </c>
      <c r="M804" s="831">
        <v>1122.3800000000001</v>
      </c>
      <c r="N804" s="831">
        <v>63</v>
      </c>
      <c r="O804" s="831">
        <v>70706.61</v>
      </c>
      <c r="P804" s="827">
        <v>1.5365130022048095</v>
      </c>
      <c r="Q804" s="832">
        <v>1122.3271428571429</v>
      </c>
    </row>
    <row r="805" spans="1:17" ht="14.45" customHeight="1" x14ac:dyDescent="0.2">
      <c r="A805" s="821" t="s">
        <v>594</v>
      </c>
      <c r="B805" s="822" t="s">
        <v>5591</v>
      </c>
      <c r="C805" s="822" t="s">
        <v>5510</v>
      </c>
      <c r="D805" s="822" t="s">
        <v>5936</v>
      </c>
      <c r="E805" s="822" t="s">
        <v>5937</v>
      </c>
      <c r="F805" s="831">
        <v>45</v>
      </c>
      <c r="G805" s="831">
        <v>76551.359999999986</v>
      </c>
      <c r="H805" s="831">
        <v>1.1967640575068133</v>
      </c>
      <c r="I805" s="831">
        <v>1701.141333333333</v>
      </c>
      <c r="J805" s="831">
        <v>41</v>
      </c>
      <c r="K805" s="831">
        <v>63965.29</v>
      </c>
      <c r="L805" s="831">
        <v>1</v>
      </c>
      <c r="M805" s="831">
        <v>1560.129024390244</v>
      </c>
      <c r="N805" s="831">
        <v>20</v>
      </c>
      <c r="O805" s="831">
        <v>24581.360000000001</v>
      </c>
      <c r="P805" s="827">
        <v>0.38429216845573594</v>
      </c>
      <c r="Q805" s="832">
        <v>1229.068</v>
      </c>
    </row>
    <row r="806" spans="1:17" ht="14.45" customHeight="1" x14ac:dyDescent="0.2">
      <c r="A806" s="821" t="s">
        <v>594</v>
      </c>
      <c r="B806" s="822" t="s">
        <v>5591</v>
      </c>
      <c r="C806" s="822" t="s">
        <v>5510</v>
      </c>
      <c r="D806" s="822" t="s">
        <v>5938</v>
      </c>
      <c r="E806" s="822" t="s">
        <v>5939</v>
      </c>
      <c r="F806" s="831">
        <v>3</v>
      </c>
      <c r="G806" s="831">
        <v>184279.2</v>
      </c>
      <c r="H806" s="831">
        <v>1.6616489963156464</v>
      </c>
      <c r="I806" s="831">
        <v>61426.400000000001</v>
      </c>
      <c r="J806" s="831">
        <v>2</v>
      </c>
      <c r="K806" s="831">
        <v>110901.4</v>
      </c>
      <c r="L806" s="831">
        <v>1</v>
      </c>
      <c r="M806" s="831">
        <v>55450.7</v>
      </c>
      <c r="N806" s="831">
        <v>2</v>
      </c>
      <c r="O806" s="831">
        <v>110483.3</v>
      </c>
      <c r="P806" s="827">
        <v>0.99622998447269384</v>
      </c>
      <c r="Q806" s="832">
        <v>55241.65</v>
      </c>
    </row>
    <row r="807" spans="1:17" ht="14.45" customHeight="1" x14ac:dyDescent="0.2">
      <c r="A807" s="821" t="s">
        <v>594</v>
      </c>
      <c r="B807" s="822" t="s">
        <v>5591</v>
      </c>
      <c r="C807" s="822" t="s">
        <v>5510</v>
      </c>
      <c r="D807" s="822" t="s">
        <v>5940</v>
      </c>
      <c r="E807" s="822" t="s">
        <v>5941</v>
      </c>
      <c r="F807" s="831"/>
      <c r="G807" s="831"/>
      <c r="H807" s="831"/>
      <c r="I807" s="831"/>
      <c r="J807" s="831">
        <v>1</v>
      </c>
      <c r="K807" s="831">
        <v>58890</v>
      </c>
      <c r="L807" s="831">
        <v>1</v>
      </c>
      <c r="M807" s="831">
        <v>58890</v>
      </c>
      <c r="N807" s="831">
        <v>2</v>
      </c>
      <c r="O807" s="831">
        <v>117768.6</v>
      </c>
      <c r="P807" s="827">
        <v>1.9998064187468163</v>
      </c>
      <c r="Q807" s="832">
        <v>58884.3</v>
      </c>
    </row>
    <row r="808" spans="1:17" ht="14.45" customHeight="1" x14ac:dyDescent="0.2">
      <c r="A808" s="821" t="s">
        <v>594</v>
      </c>
      <c r="B808" s="822" t="s">
        <v>5591</v>
      </c>
      <c r="C808" s="822" t="s">
        <v>5510</v>
      </c>
      <c r="D808" s="822" t="s">
        <v>5942</v>
      </c>
      <c r="E808" s="822" t="s">
        <v>5943</v>
      </c>
      <c r="F808" s="831"/>
      <c r="G808" s="831"/>
      <c r="H808" s="831"/>
      <c r="I808" s="831"/>
      <c r="J808" s="831">
        <v>2</v>
      </c>
      <c r="K808" s="831">
        <v>224</v>
      </c>
      <c r="L808" s="831">
        <v>1</v>
      </c>
      <c r="M808" s="831">
        <v>112</v>
      </c>
      <c r="N808" s="831">
        <v>1</v>
      </c>
      <c r="O808" s="831">
        <v>388.2</v>
      </c>
      <c r="P808" s="827">
        <v>1.7330357142857142</v>
      </c>
      <c r="Q808" s="832">
        <v>388.2</v>
      </c>
    </row>
    <row r="809" spans="1:17" ht="14.45" customHeight="1" x14ac:dyDescent="0.2">
      <c r="A809" s="821" t="s">
        <v>594</v>
      </c>
      <c r="B809" s="822" t="s">
        <v>5591</v>
      </c>
      <c r="C809" s="822" t="s">
        <v>5510</v>
      </c>
      <c r="D809" s="822" t="s">
        <v>5944</v>
      </c>
      <c r="E809" s="822" t="s">
        <v>5945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58685</v>
      </c>
      <c r="P809" s="827"/>
      <c r="Q809" s="832">
        <v>58685</v>
      </c>
    </row>
    <row r="810" spans="1:17" ht="14.45" customHeight="1" x14ac:dyDescent="0.2">
      <c r="A810" s="821" t="s">
        <v>594</v>
      </c>
      <c r="B810" s="822" t="s">
        <v>5591</v>
      </c>
      <c r="C810" s="822" t="s">
        <v>5510</v>
      </c>
      <c r="D810" s="822" t="s">
        <v>5948</v>
      </c>
      <c r="E810" s="822" t="s">
        <v>5949</v>
      </c>
      <c r="F810" s="831">
        <v>3</v>
      </c>
      <c r="G810" s="831">
        <v>36810</v>
      </c>
      <c r="H810" s="831">
        <v>3</v>
      </c>
      <c r="I810" s="831">
        <v>12270</v>
      </c>
      <c r="J810" s="831">
        <v>1</v>
      </c>
      <c r="K810" s="831">
        <v>12270</v>
      </c>
      <c r="L810" s="831">
        <v>1</v>
      </c>
      <c r="M810" s="831">
        <v>12270</v>
      </c>
      <c r="N810" s="831">
        <v>3</v>
      </c>
      <c r="O810" s="831">
        <v>36810</v>
      </c>
      <c r="P810" s="827">
        <v>3</v>
      </c>
      <c r="Q810" s="832">
        <v>12270</v>
      </c>
    </row>
    <row r="811" spans="1:17" ht="14.45" customHeight="1" x14ac:dyDescent="0.2">
      <c r="A811" s="821" t="s">
        <v>594</v>
      </c>
      <c r="B811" s="822" t="s">
        <v>5591</v>
      </c>
      <c r="C811" s="822" t="s">
        <v>5510</v>
      </c>
      <c r="D811" s="822" t="s">
        <v>5950</v>
      </c>
      <c r="E811" s="822" t="s">
        <v>5951</v>
      </c>
      <c r="F811" s="831">
        <v>2</v>
      </c>
      <c r="G811" s="831">
        <v>115014</v>
      </c>
      <c r="H811" s="831"/>
      <c r="I811" s="831">
        <v>57507</v>
      </c>
      <c r="J811" s="831"/>
      <c r="K811" s="831"/>
      <c r="L811" s="831"/>
      <c r="M811" s="831"/>
      <c r="N811" s="831">
        <v>1</v>
      </c>
      <c r="O811" s="831">
        <v>44040</v>
      </c>
      <c r="P811" s="827"/>
      <c r="Q811" s="832">
        <v>44040</v>
      </c>
    </row>
    <row r="812" spans="1:17" ht="14.45" customHeight="1" x14ac:dyDescent="0.2">
      <c r="A812" s="821" t="s">
        <v>594</v>
      </c>
      <c r="B812" s="822" t="s">
        <v>5591</v>
      </c>
      <c r="C812" s="822" t="s">
        <v>5510</v>
      </c>
      <c r="D812" s="822" t="s">
        <v>5952</v>
      </c>
      <c r="E812" s="822" t="s">
        <v>5953</v>
      </c>
      <c r="F812" s="831"/>
      <c r="G812" s="831"/>
      <c r="H812" s="831"/>
      <c r="I812" s="831"/>
      <c r="J812" s="831"/>
      <c r="K812" s="831"/>
      <c r="L812" s="831"/>
      <c r="M812" s="831"/>
      <c r="N812" s="831">
        <v>1</v>
      </c>
      <c r="O812" s="831">
        <v>39697.9</v>
      </c>
      <c r="P812" s="827"/>
      <c r="Q812" s="832">
        <v>39697.9</v>
      </c>
    </row>
    <row r="813" spans="1:17" ht="14.45" customHeight="1" x14ac:dyDescent="0.2">
      <c r="A813" s="821" t="s">
        <v>594</v>
      </c>
      <c r="B813" s="822" t="s">
        <v>5591</v>
      </c>
      <c r="C813" s="822" t="s">
        <v>5510</v>
      </c>
      <c r="D813" s="822" t="s">
        <v>6356</v>
      </c>
      <c r="E813" s="822" t="s">
        <v>6357</v>
      </c>
      <c r="F813" s="831">
        <v>1</v>
      </c>
      <c r="G813" s="831">
        <v>5705.8</v>
      </c>
      <c r="H813" s="831"/>
      <c r="I813" s="831">
        <v>5705.8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594</v>
      </c>
      <c r="B814" s="822" t="s">
        <v>5591</v>
      </c>
      <c r="C814" s="822" t="s">
        <v>5510</v>
      </c>
      <c r="D814" s="822" t="s">
        <v>5954</v>
      </c>
      <c r="E814" s="822" t="s">
        <v>5955</v>
      </c>
      <c r="F814" s="831">
        <v>6</v>
      </c>
      <c r="G814" s="831">
        <v>82142.16</v>
      </c>
      <c r="H814" s="831">
        <v>0.69701371334601059</v>
      </c>
      <c r="I814" s="831">
        <v>13690.36</v>
      </c>
      <c r="J814" s="831">
        <v>10</v>
      </c>
      <c r="K814" s="831">
        <v>117848.70000000001</v>
      </c>
      <c r="L814" s="831">
        <v>1</v>
      </c>
      <c r="M814" s="831">
        <v>11784.87</v>
      </c>
      <c r="N814" s="831">
        <v>5</v>
      </c>
      <c r="O814" s="831">
        <v>50374.549999999996</v>
      </c>
      <c r="P814" s="827">
        <v>0.42745104528094063</v>
      </c>
      <c r="Q814" s="832">
        <v>10074.91</v>
      </c>
    </row>
    <row r="815" spans="1:17" ht="14.45" customHeight="1" x14ac:dyDescent="0.2">
      <c r="A815" s="821" t="s">
        <v>594</v>
      </c>
      <c r="B815" s="822" t="s">
        <v>5591</v>
      </c>
      <c r="C815" s="822" t="s">
        <v>5510</v>
      </c>
      <c r="D815" s="822" t="s">
        <v>5956</v>
      </c>
      <c r="E815" s="822" t="s">
        <v>5949</v>
      </c>
      <c r="F815" s="831">
        <v>4</v>
      </c>
      <c r="G815" s="831">
        <v>75800</v>
      </c>
      <c r="H815" s="831">
        <v>0.66666666666666663</v>
      </c>
      <c r="I815" s="831">
        <v>18950</v>
      </c>
      <c r="J815" s="831">
        <v>6</v>
      </c>
      <c r="K815" s="831">
        <v>113700</v>
      </c>
      <c r="L815" s="831">
        <v>1</v>
      </c>
      <c r="M815" s="831">
        <v>18950</v>
      </c>
      <c r="N815" s="831">
        <v>5</v>
      </c>
      <c r="O815" s="831">
        <v>94750</v>
      </c>
      <c r="P815" s="827">
        <v>0.83333333333333337</v>
      </c>
      <c r="Q815" s="832">
        <v>18950</v>
      </c>
    </row>
    <row r="816" spans="1:17" ht="14.45" customHeight="1" x14ac:dyDescent="0.2">
      <c r="A816" s="821" t="s">
        <v>594</v>
      </c>
      <c r="B816" s="822" t="s">
        <v>5591</v>
      </c>
      <c r="C816" s="822" t="s">
        <v>5510</v>
      </c>
      <c r="D816" s="822" t="s">
        <v>5957</v>
      </c>
      <c r="E816" s="822" t="s">
        <v>5958</v>
      </c>
      <c r="F816" s="831">
        <v>1</v>
      </c>
      <c r="G816" s="831">
        <v>2487.27</v>
      </c>
      <c r="H816" s="831"/>
      <c r="I816" s="831">
        <v>2487.27</v>
      </c>
      <c r="J816" s="831"/>
      <c r="K816" s="831"/>
      <c r="L816" s="831"/>
      <c r="M816" s="831"/>
      <c r="N816" s="831"/>
      <c r="O816" s="831"/>
      <c r="P816" s="827"/>
      <c r="Q816" s="832"/>
    </row>
    <row r="817" spans="1:17" ht="14.45" customHeight="1" x14ac:dyDescent="0.2">
      <c r="A817" s="821" t="s">
        <v>594</v>
      </c>
      <c r="B817" s="822" t="s">
        <v>5591</v>
      </c>
      <c r="C817" s="822" t="s">
        <v>5510</v>
      </c>
      <c r="D817" s="822" t="s">
        <v>5959</v>
      </c>
      <c r="E817" s="822" t="s">
        <v>5960</v>
      </c>
      <c r="F817" s="831">
        <v>2</v>
      </c>
      <c r="G817" s="831">
        <v>17367.38</v>
      </c>
      <c r="H817" s="831">
        <v>0.35651605200623393</v>
      </c>
      <c r="I817" s="831">
        <v>8683.69</v>
      </c>
      <c r="J817" s="831">
        <v>6</v>
      </c>
      <c r="K817" s="831">
        <v>48714.16</v>
      </c>
      <c r="L817" s="831">
        <v>1</v>
      </c>
      <c r="M817" s="831">
        <v>8119.0266666666676</v>
      </c>
      <c r="N817" s="831">
        <v>5</v>
      </c>
      <c r="O817" s="831">
        <v>34948.5</v>
      </c>
      <c r="P817" s="827">
        <v>0.71741973996883035</v>
      </c>
      <c r="Q817" s="832">
        <v>6989.7</v>
      </c>
    </row>
    <row r="818" spans="1:17" ht="14.45" customHeight="1" x14ac:dyDescent="0.2">
      <c r="A818" s="821" t="s">
        <v>594</v>
      </c>
      <c r="B818" s="822" t="s">
        <v>5591</v>
      </c>
      <c r="C818" s="822" t="s">
        <v>5510</v>
      </c>
      <c r="D818" s="822" t="s">
        <v>5963</v>
      </c>
      <c r="E818" s="822" t="s">
        <v>5964</v>
      </c>
      <c r="F818" s="831"/>
      <c r="G818" s="831"/>
      <c r="H818" s="831"/>
      <c r="I818" s="831"/>
      <c r="J818" s="831"/>
      <c r="K818" s="831"/>
      <c r="L818" s="831"/>
      <c r="M818" s="831"/>
      <c r="N818" s="831">
        <v>1</v>
      </c>
      <c r="O818" s="831">
        <v>784.08</v>
      </c>
      <c r="P818" s="827"/>
      <c r="Q818" s="832">
        <v>784.08</v>
      </c>
    </row>
    <row r="819" spans="1:17" ht="14.45" customHeight="1" x14ac:dyDescent="0.2">
      <c r="A819" s="821" t="s">
        <v>594</v>
      </c>
      <c r="B819" s="822" t="s">
        <v>5591</v>
      </c>
      <c r="C819" s="822" t="s">
        <v>5510</v>
      </c>
      <c r="D819" s="822" t="s">
        <v>5965</v>
      </c>
      <c r="E819" s="822" t="s">
        <v>5966</v>
      </c>
      <c r="F819" s="831"/>
      <c r="G819" s="831"/>
      <c r="H819" s="831"/>
      <c r="I819" s="831"/>
      <c r="J819" s="831"/>
      <c r="K819" s="831"/>
      <c r="L819" s="831"/>
      <c r="M819" s="831"/>
      <c r="N819" s="831">
        <v>2</v>
      </c>
      <c r="O819" s="831">
        <v>2177.62</v>
      </c>
      <c r="P819" s="827"/>
      <c r="Q819" s="832">
        <v>1088.81</v>
      </c>
    </row>
    <row r="820" spans="1:17" ht="14.45" customHeight="1" x14ac:dyDescent="0.2">
      <c r="A820" s="821" t="s">
        <v>594</v>
      </c>
      <c r="B820" s="822" t="s">
        <v>5591</v>
      </c>
      <c r="C820" s="822" t="s">
        <v>5510</v>
      </c>
      <c r="D820" s="822" t="s">
        <v>5967</v>
      </c>
      <c r="E820" s="822" t="s">
        <v>5968</v>
      </c>
      <c r="F820" s="831">
        <v>4</v>
      </c>
      <c r="G820" s="831">
        <v>28361.119999999999</v>
      </c>
      <c r="H820" s="831">
        <v>0.19999999999999998</v>
      </c>
      <c r="I820" s="831">
        <v>7090.28</v>
      </c>
      <c r="J820" s="831">
        <v>20</v>
      </c>
      <c r="K820" s="831">
        <v>141805.6</v>
      </c>
      <c r="L820" s="831">
        <v>1</v>
      </c>
      <c r="M820" s="831">
        <v>7090.2800000000007</v>
      </c>
      <c r="N820" s="831">
        <v>14</v>
      </c>
      <c r="O820" s="831">
        <v>99263.92</v>
      </c>
      <c r="P820" s="827">
        <v>0.7</v>
      </c>
      <c r="Q820" s="832">
        <v>7090.28</v>
      </c>
    </row>
    <row r="821" spans="1:17" ht="14.45" customHeight="1" x14ac:dyDescent="0.2">
      <c r="A821" s="821" t="s">
        <v>594</v>
      </c>
      <c r="B821" s="822" t="s">
        <v>5591</v>
      </c>
      <c r="C821" s="822" t="s">
        <v>5510</v>
      </c>
      <c r="D821" s="822" t="s">
        <v>5969</v>
      </c>
      <c r="E821" s="822" t="s">
        <v>5970</v>
      </c>
      <c r="F821" s="831"/>
      <c r="G821" s="831"/>
      <c r="H821" s="831"/>
      <c r="I821" s="831"/>
      <c r="J821" s="831"/>
      <c r="K821" s="831"/>
      <c r="L821" s="831"/>
      <c r="M821" s="831"/>
      <c r="N821" s="831">
        <v>1</v>
      </c>
      <c r="O821" s="831">
        <v>1311.49</v>
      </c>
      <c r="P821" s="827"/>
      <c r="Q821" s="832">
        <v>1311.49</v>
      </c>
    </row>
    <row r="822" spans="1:17" ht="14.45" customHeight="1" x14ac:dyDescent="0.2">
      <c r="A822" s="821" t="s">
        <v>594</v>
      </c>
      <c r="B822" s="822" t="s">
        <v>5591</v>
      </c>
      <c r="C822" s="822" t="s">
        <v>5510</v>
      </c>
      <c r="D822" s="822" t="s">
        <v>5971</v>
      </c>
      <c r="E822" s="822" t="s">
        <v>5972</v>
      </c>
      <c r="F822" s="831">
        <v>7</v>
      </c>
      <c r="G822" s="831">
        <v>35797.089999999997</v>
      </c>
      <c r="H822" s="831">
        <v>0.63636363636363635</v>
      </c>
      <c r="I822" s="831">
        <v>5113.87</v>
      </c>
      <c r="J822" s="831">
        <v>11</v>
      </c>
      <c r="K822" s="831">
        <v>56252.57</v>
      </c>
      <c r="L822" s="831">
        <v>1</v>
      </c>
      <c r="M822" s="831">
        <v>5113.87</v>
      </c>
      <c r="N822" s="831">
        <v>9</v>
      </c>
      <c r="O822" s="831">
        <v>46024.829999999994</v>
      </c>
      <c r="P822" s="827">
        <v>0.81818181818181812</v>
      </c>
      <c r="Q822" s="832">
        <v>5113.869999999999</v>
      </c>
    </row>
    <row r="823" spans="1:17" ht="14.45" customHeight="1" x14ac:dyDescent="0.2">
      <c r="A823" s="821" t="s">
        <v>594</v>
      </c>
      <c r="B823" s="822" t="s">
        <v>5591</v>
      </c>
      <c r="C823" s="822" t="s">
        <v>5510</v>
      </c>
      <c r="D823" s="822" t="s">
        <v>5973</v>
      </c>
      <c r="E823" s="822" t="s">
        <v>5974</v>
      </c>
      <c r="F823" s="831"/>
      <c r="G823" s="831"/>
      <c r="H823" s="831"/>
      <c r="I823" s="831"/>
      <c r="J823" s="831">
        <v>1</v>
      </c>
      <c r="K823" s="831">
        <v>44520</v>
      </c>
      <c r="L823" s="831">
        <v>1</v>
      </c>
      <c r="M823" s="831">
        <v>44520</v>
      </c>
      <c r="N823" s="831">
        <v>3</v>
      </c>
      <c r="O823" s="831">
        <v>124115.09999999999</v>
      </c>
      <c r="P823" s="827">
        <v>2.7878504043126684</v>
      </c>
      <c r="Q823" s="832">
        <v>41371.699999999997</v>
      </c>
    </row>
    <row r="824" spans="1:17" ht="14.45" customHeight="1" x14ac:dyDescent="0.2">
      <c r="A824" s="821" t="s">
        <v>594</v>
      </c>
      <c r="B824" s="822" t="s">
        <v>5591</v>
      </c>
      <c r="C824" s="822" t="s">
        <v>5510</v>
      </c>
      <c r="D824" s="822" t="s">
        <v>5983</v>
      </c>
      <c r="E824" s="822" t="s">
        <v>5984</v>
      </c>
      <c r="F824" s="831">
        <v>39</v>
      </c>
      <c r="G824" s="831">
        <v>868651.60000000009</v>
      </c>
      <c r="H824" s="831">
        <v>0.76596563429403441</v>
      </c>
      <c r="I824" s="831">
        <v>22273.117948717951</v>
      </c>
      <c r="J824" s="831">
        <v>64</v>
      </c>
      <c r="K824" s="831">
        <v>1134060.8</v>
      </c>
      <c r="L824" s="831">
        <v>1</v>
      </c>
      <c r="M824" s="831">
        <v>17719.7</v>
      </c>
      <c r="N824" s="831">
        <v>55</v>
      </c>
      <c r="O824" s="831">
        <v>983142.39999999991</v>
      </c>
      <c r="P824" s="827">
        <v>0.86692212622109843</v>
      </c>
      <c r="Q824" s="832">
        <v>17875.316363636361</v>
      </c>
    </row>
    <row r="825" spans="1:17" ht="14.45" customHeight="1" x14ac:dyDescent="0.2">
      <c r="A825" s="821" t="s">
        <v>594</v>
      </c>
      <c r="B825" s="822" t="s">
        <v>5591</v>
      </c>
      <c r="C825" s="822" t="s">
        <v>5510</v>
      </c>
      <c r="D825" s="822" t="s">
        <v>5987</v>
      </c>
      <c r="E825" s="822" t="s">
        <v>5988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52026</v>
      </c>
      <c r="P825" s="827"/>
      <c r="Q825" s="832">
        <v>52026</v>
      </c>
    </row>
    <row r="826" spans="1:17" ht="14.45" customHeight="1" x14ac:dyDescent="0.2">
      <c r="A826" s="821" t="s">
        <v>594</v>
      </c>
      <c r="B826" s="822" t="s">
        <v>5591</v>
      </c>
      <c r="C826" s="822" t="s">
        <v>5510</v>
      </c>
      <c r="D826" s="822" t="s">
        <v>6358</v>
      </c>
      <c r="E826" s="822" t="s">
        <v>6359</v>
      </c>
      <c r="F826" s="831"/>
      <c r="G826" s="831"/>
      <c r="H826" s="831"/>
      <c r="I826" s="831"/>
      <c r="J826" s="831"/>
      <c r="K826" s="831"/>
      <c r="L826" s="831"/>
      <c r="M826" s="831"/>
      <c r="N826" s="831">
        <v>1</v>
      </c>
      <c r="O826" s="831">
        <v>45635</v>
      </c>
      <c r="P826" s="827"/>
      <c r="Q826" s="832">
        <v>45635</v>
      </c>
    </row>
    <row r="827" spans="1:17" ht="14.45" customHeight="1" x14ac:dyDescent="0.2">
      <c r="A827" s="821" t="s">
        <v>594</v>
      </c>
      <c r="B827" s="822" t="s">
        <v>5591</v>
      </c>
      <c r="C827" s="822" t="s">
        <v>5510</v>
      </c>
      <c r="D827" s="822" t="s">
        <v>5992</v>
      </c>
      <c r="E827" s="822" t="s">
        <v>5993</v>
      </c>
      <c r="F827" s="831">
        <v>1</v>
      </c>
      <c r="G827" s="831">
        <v>53255.77</v>
      </c>
      <c r="H827" s="831"/>
      <c r="I827" s="831">
        <v>53255.77</v>
      </c>
      <c r="J827" s="831"/>
      <c r="K827" s="831"/>
      <c r="L827" s="831"/>
      <c r="M827" s="831"/>
      <c r="N827" s="831"/>
      <c r="O827" s="831"/>
      <c r="P827" s="827"/>
      <c r="Q827" s="832"/>
    </row>
    <row r="828" spans="1:17" ht="14.45" customHeight="1" x14ac:dyDescent="0.2">
      <c r="A828" s="821" t="s">
        <v>594</v>
      </c>
      <c r="B828" s="822" t="s">
        <v>5591</v>
      </c>
      <c r="C828" s="822" t="s">
        <v>5510</v>
      </c>
      <c r="D828" s="822" t="s">
        <v>5996</v>
      </c>
      <c r="E828" s="822" t="s">
        <v>5997</v>
      </c>
      <c r="F828" s="831">
        <v>1</v>
      </c>
      <c r="G828" s="831">
        <v>306.87</v>
      </c>
      <c r="H828" s="831"/>
      <c r="I828" s="831">
        <v>306.87</v>
      </c>
      <c r="J828" s="831"/>
      <c r="K828" s="831"/>
      <c r="L828" s="831"/>
      <c r="M828" s="831"/>
      <c r="N828" s="831">
        <v>1</v>
      </c>
      <c r="O828" s="831">
        <v>306.87</v>
      </c>
      <c r="P828" s="827"/>
      <c r="Q828" s="832">
        <v>306.87</v>
      </c>
    </row>
    <row r="829" spans="1:17" ht="14.45" customHeight="1" x14ac:dyDescent="0.2">
      <c r="A829" s="821" t="s">
        <v>594</v>
      </c>
      <c r="B829" s="822" t="s">
        <v>5591</v>
      </c>
      <c r="C829" s="822" t="s">
        <v>5510</v>
      </c>
      <c r="D829" s="822" t="s">
        <v>6360</v>
      </c>
      <c r="E829" s="822" t="s">
        <v>6361</v>
      </c>
      <c r="F829" s="831">
        <v>4</v>
      </c>
      <c r="G829" s="831">
        <v>23520</v>
      </c>
      <c r="H829" s="831">
        <v>0.5</v>
      </c>
      <c r="I829" s="831">
        <v>5880</v>
      </c>
      <c r="J829" s="831">
        <v>8</v>
      </c>
      <c r="K829" s="831">
        <v>47040</v>
      </c>
      <c r="L829" s="831">
        <v>1</v>
      </c>
      <c r="M829" s="831">
        <v>5880</v>
      </c>
      <c r="N829" s="831">
        <v>2</v>
      </c>
      <c r="O829" s="831">
        <v>11760</v>
      </c>
      <c r="P829" s="827">
        <v>0.25</v>
      </c>
      <c r="Q829" s="832">
        <v>5880</v>
      </c>
    </row>
    <row r="830" spans="1:17" ht="14.45" customHeight="1" x14ac:dyDescent="0.2">
      <c r="A830" s="821" t="s">
        <v>594</v>
      </c>
      <c r="B830" s="822" t="s">
        <v>5591</v>
      </c>
      <c r="C830" s="822" t="s">
        <v>5510</v>
      </c>
      <c r="D830" s="822" t="s">
        <v>6362</v>
      </c>
      <c r="E830" s="822" t="s">
        <v>6363</v>
      </c>
      <c r="F830" s="831"/>
      <c r="G830" s="831"/>
      <c r="H830" s="831"/>
      <c r="I830" s="831"/>
      <c r="J830" s="831">
        <v>2</v>
      </c>
      <c r="K830" s="831">
        <v>586254.9</v>
      </c>
      <c r="L830" s="831">
        <v>1</v>
      </c>
      <c r="M830" s="831">
        <v>293127.45</v>
      </c>
      <c r="N830" s="831"/>
      <c r="O830" s="831"/>
      <c r="P830" s="827"/>
      <c r="Q830" s="832"/>
    </row>
    <row r="831" spans="1:17" ht="14.45" customHeight="1" x14ac:dyDescent="0.2">
      <c r="A831" s="821" t="s">
        <v>594</v>
      </c>
      <c r="B831" s="822" t="s">
        <v>5591</v>
      </c>
      <c r="C831" s="822" t="s">
        <v>5510</v>
      </c>
      <c r="D831" s="822" t="s">
        <v>6000</v>
      </c>
      <c r="E831" s="822" t="s">
        <v>6001</v>
      </c>
      <c r="F831" s="831"/>
      <c r="G831" s="831"/>
      <c r="H831" s="831"/>
      <c r="I831" s="831"/>
      <c r="J831" s="831">
        <v>1</v>
      </c>
      <c r="K831" s="831">
        <v>4450.7700000000004</v>
      </c>
      <c r="L831" s="831">
        <v>1</v>
      </c>
      <c r="M831" s="831">
        <v>4450.7700000000004</v>
      </c>
      <c r="N831" s="831"/>
      <c r="O831" s="831"/>
      <c r="P831" s="827"/>
      <c r="Q831" s="832"/>
    </row>
    <row r="832" spans="1:17" ht="14.45" customHeight="1" x14ac:dyDescent="0.2">
      <c r="A832" s="821" t="s">
        <v>594</v>
      </c>
      <c r="B832" s="822" t="s">
        <v>5591</v>
      </c>
      <c r="C832" s="822" t="s">
        <v>5510</v>
      </c>
      <c r="D832" s="822" t="s">
        <v>6364</v>
      </c>
      <c r="E832" s="822" t="s">
        <v>6365</v>
      </c>
      <c r="F832" s="831"/>
      <c r="G832" s="831"/>
      <c r="H832" s="831"/>
      <c r="I832" s="831"/>
      <c r="J832" s="831"/>
      <c r="K832" s="831"/>
      <c r="L832" s="831"/>
      <c r="M832" s="831"/>
      <c r="N832" s="831">
        <v>1</v>
      </c>
      <c r="O832" s="831">
        <v>4995.5</v>
      </c>
      <c r="P832" s="827"/>
      <c r="Q832" s="832">
        <v>4995.5</v>
      </c>
    </row>
    <row r="833" spans="1:17" ht="14.45" customHeight="1" x14ac:dyDescent="0.2">
      <c r="A833" s="821" t="s">
        <v>594</v>
      </c>
      <c r="B833" s="822" t="s">
        <v>5591</v>
      </c>
      <c r="C833" s="822" t="s">
        <v>5510</v>
      </c>
      <c r="D833" s="822" t="s">
        <v>6366</v>
      </c>
      <c r="E833" s="822" t="s">
        <v>6367</v>
      </c>
      <c r="F833" s="831">
        <v>14</v>
      </c>
      <c r="G833" s="831">
        <v>14532</v>
      </c>
      <c r="H833" s="831"/>
      <c r="I833" s="831">
        <v>1038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594</v>
      </c>
      <c r="B834" s="822" t="s">
        <v>5591</v>
      </c>
      <c r="C834" s="822" t="s">
        <v>5465</v>
      </c>
      <c r="D834" s="822" t="s">
        <v>6368</v>
      </c>
      <c r="E834" s="822" t="s">
        <v>6369</v>
      </c>
      <c r="F834" s="831">
        <v>1047</v>
      </c>
      <c r="G834" s="831">
        <v>33468402</v>
      </c>
      <c r="H834" s="831">
        <v>0.91829545908514421</v>
      </c>
      <c r="I834" s="831">
        <v>31966</v>
      </c>
      <c r="J834" s="831">
        <v>1140</v>
      </c>
      <c r="K834" s="831">
        <v>36446224</v>
      </c>
      <c r="L834" s="831">
        <v>1</v>
      </c>
      <c r="M834" s="831">
        <v>31970.37192982456</v>
      </c>
      <c r="N834" s="831">
        <v>953</v>
      </c>
      <c r="O834" s="831">
        <v>30472980</v>
      </c>
      <c r="P834" s="827">
        <v>0.83610801492083242</v>
      </c>
      <c r="Q834" s="832">
        <v>31975.844700944384</v>
      </c>
    </row>
    <row r="835" spans="1:17" ht="14.45" customHeight="1" x14ac:dyDescent="0.2">
      <c r="A835" s="821" t="s">
        <v>594</v>
      </c>
      <c r="B835" s="822" t="s">
        <v>5591</v>
      </c>
      <c r="C835" s="822" t="s">
        <v>5465</v>
      </c>
      <c r="D835" s="822" t="s">
        <v>6370</v>
      </c>
      <c r="E835" s="822" t="s">
        <v>6371</v>
      </c>
      <c r="F835" s="831">
        <v>15</v>
      </c>
      <c r="G835" s="831">
        <v>178455</v>
      </c>
      <c r="H835" s="831">
        <v>0.93710615862880187</v>
      </c>
      <c r="I835" s="831">
        <v>11897</v>
      </c>
      <c r="J835" s="831">
        <v>16</v>
      </c>
      <c r="K835" s="831">
        <v>190432</v>
      </c>
      <c r="L835" s="831">
        <v>1</v>
      </c>
      <c r="M835" s="831">
        <v>11902</v>
      </c>
      <c r="N835" s="831">
        <v>14</v>
      </c>
      <c r="O835" s="831">
        <v>166698</v>
      </c>
      <c r="P835" s="827">
        <v>0.87536758527978487</v>
      </c>
      <c r="Q835" s="832">
        <v>11907</v>
      </c>
    </row>
    <row r="836" spans="1:17" ht="14.45" customHeight="1" x14ac:dyDescent="0.2">
      <c r="A836" s="821" t="s">
        <v>594</v>
      </c>
      <c r="B836" s="822" t="s">
        <v>5591</v>
      </c>
      <c r="C836" s="822" t="s">
        <v>5465</v>
      </c>
      <c r="D836" s="822" t="s">
        <v>5723</v>
      </c>
      <c r="E836" s="822" t="s">
        <v>5724</v>
      </c>
      <c r="F836" s="831"/>
      <c r="G836" s="831"/>
      <c r="H836" s="831"/>
      <c r="I836" s="831"/>
      <c r="J836" s="831">
        <v>1</v>
      </c>
      <c r="K836" s="831">
        <v>845</v>
      </c>
      <c r="L836" s="831">
        <v>1</v>
      </c>
      <c r="M836" s="831">
        <v>845</v>
      </c>
      <c r="N836" s="831"/>
      <c r="O836" s="831"/>
      <c r="P836" s="827"/>
      <c r="Q836" s="832"/>
    </row>
    <row r="837" spans="1:17" ht="14.45" customHeight="1" x14ac:dyDescent="0.2">
      <c r="A837" s="821" t="s">
        <v>594</v>
      </c>
      <c r="B837" s="822" t="s">
        <v>5591</v>
      </c>
      <c r="C837" s="822" t="s">
        <v>5465</v>
      </c>
      <c r="D837" s="822" t="s">
        <v>6372</v>
      </c>
      <c r="E837" s="822" t="s">
        <v>6373</v>
      </c>
      <c r="F837" s="831">
        <v>1</v>
      </c>
      <c r="G837" s="831">
        <v>382</v>
      </c>
      <c r="H837" s="831"/>
      <c r="I837" s="831">
        <v>382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594</v>
      </c>
      <c r="B838" s="822" t="s">
        <v>5591</v>
      </c>
      <c r="C838" s="822" t="s">
        <v>5465</v>
      </c>
      <c r="D838" s="822" t="s">
        <v>6374</v>
      </c>
      <c r="E838" s="822" t="s">
        <v>6375</v>
      </c>
      <c r="F838" s="831">
        <v>1</v>
      </c>
      <c r="G838" s="831">
        <v>5515</v>
      </c>
      <c r="H838" s="831"/>
      <c r="I838" s="831">
        <v>5515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594</v>
      </c>
      <c r="B839" s="822" t="s">
        <v>5591</v>
      </c>
      <c r="C839" s="822" t="s">
        <v>5465</v>
      </c>
      <c r="D839" s="822" t="s">
        <v>6376</v>
      </c>
      <c r="E839" s="822" t="s">
        <v>6377</v>
      </c>
      <c r="F839" s="831">
        <v>1</v>
      </c>
      <c r="G839" s="831">
        <v>3640</v>
      </c>
      <c r="H839" s="831"/>
      <c r="I839" s="831">
        <v>3640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594</v>
      </c>
      <c r="B840" s="822" t="s">
        <v>5591</v>
      </c>
      <c r="C840" s="822" t="s">
        <v>5465</v>
      </c>
      <c r="D840" s="822" t="s">
        <v>6038</v>
      </c>
      <c r="E840" s="822" t="s">
        <v>6039</v>
      </c>
      <c r="F840" s="831">
        <v>2</v>
      </c>
      <c r="G840" s="831">
        <v>1678</v>
      </c>
      <c r="H840" s="831">
        <v>0.66297905966021331</v>
      </c>
      <c r="I840" s="831">
        <v>839</v>
      </c>
      <c r="J840" s="831">
        <v>3</v>
      </c>
      <c r="K840" s="831">
        <v>2531</v>
      </c>
      <c r="L840" s="831">
        <v>1</v>
      </c>
      <c r="M840" s="831">
        <v>843.66666666666663</v>
      </c>
      <c r="N840" s="831"/>
      <c r="O840" s="831"/>
      <c r="P840" s="827"/>
      <c r="Q840" s="832"/>
    </row>
    <row r="841" spans="1:17" ht="14.45" customHeight="1" x14ac:dyDescent="0.2">
      <c r="A841" s="821" t="s">
        <v>594</v>
      </c>
      <c r="B841" s="822" t="s">
        <v>5591</v>
      </c>
      <c r="C841" s="822" t="s">
        <v>5465</v>
      </c>
      <c r="D841" s="822" t="s">
        <v>6378</v>
      </c>
      <c r="E841" s="822" t="s">
        <v>6379</v>
      </c>
      <c r="F841" s="831">
        <v>78</v>
      </c>
      <c r="G841" s="831">
        <v>726960</v>
      </c>
      <c r="H841" s="831">
        <v>0.63934426229508201</v>
      </c>
      <c r="I841" s="831">
        <v>9320</v>
      </c>
      <c r="J841" s="831">
        <v>122</v>
      </c>
      <c r="K841" s="831">
        <v>1137040</v>
      </c>
      <c r="L841" s="831">
        <v>1</v>
      </c>
      <c r="M841" s="831">
        <v>9320</v>
      </c>
      <c r="N841" s="831">
        <v>42</v>
      </c>
      <c r="O841" s="831">
        <v>391440</v>
      </c>
      <c r="P841" s="827">
        <v>0.34426229508196721</v>
      </c>
      <c r="Q841" s="832">
        <v>9320</v>
      </c>
    </row>
    <row r="842" spans="1:17" ht="14.45" customHeight="1" x14ac:dyDescent="0.2">
      <c r="A842" s="821" t="s">
        <v>594</v>
      </c>
      <c r="B842" s="822" t="s">
        <v>5591</v>
      </c>
      <c r="C842" s="822" t="s">
        <v>5465</v>
      </c>
      <c r="D842" s="822" t="s">
        <v>6042</v>
      </c>
      <c r="E842" s="822" t="s">
        <v>6043</v>
      </c>
      <c r="F842" s="831">
        <v>0</v>
      </c>
      <c r="G842" s="831">
        <v>0</v>
      </c>
      <c r="H842" s="831"/>
      <c r="I842" s="831"/>
      <c r="J842" s="831">
        <v>0</v>
      </c>
      <c r="K842" s="831">
        <v>0</v>
      </c>
      <c r="L842" s="831"/>
      <c r="M842" s="831"/>
      <c r="N842" s="831">
        <v>0</v>
      </c>
      <c r="O842" s="831">
        <v>0</v>
      </c>
      <c r="P842" s="827"/>
      <c r="Q842" s="832"/>
    </row>
    <row r="843" spans="1:17" ht="14.45" customHeight="1" x14ac:dyDescent="0.2">
      <c r="A843" s="821" t="s">
        <v>594</v>
      </c>
      <c r="B843" s="822" t="s">
        <v>5591</v>
      </c>
      <c r="C843" s="822" t="s">
        <v>5465</v>
      </c>
      <c r="D843" s="822" t="s">
        <v>6044</v>
      </c>
      <c r="E843" s="822" t="s">
        <v>6045</v>
      </c>
      <c r="F843" s="831">
        <v>1283</v>
      </c>
      <c r="G843" s="831">
        <v>0</v>
      </c>
      <c r="H843" s="831"/>
      <c r="I843" s="831">
        <v>0</v>
      </c>
      <c r="J843" s="831">
        <v>1072</v>
      </c>
      <c r="K843" s="831">
        <v>0</v>
      </c>
      <c r="L843" s="831"/>
      <c r="M843" s="831">
        <v>0</v>
      </c>
      <c r="N843" s="831">
        <v>1137</v>
      </c>
      <c r="O843" s="831">
        <v>0</v>
      </c>
      <c r="P843" s="827"/>
      <c r="Q843" s="832">
        <v>0</v>
      </c>
    </row>
    <row r="844" spans="1:17" ht="14.45" customHeight="1" x14ac:dyDescent="0.2">
      <c r="A844" s="821" t="s">
        <v>594</v>
      </c>
      <c r="B844" s="822" t="s">
        <v>5591</v>
      </c>
      <c r="C844" s="822" t="s">
        <v>5465</v>
      </c>
      <c r="D844" s="822" t="s">
        <v>6380</v>
      </c>
      <c r="E844" s="822" t="s">
        <v>6381</v>
      </c>
      <c r="F844" s="831"/>
      <c r="G844" s="831"/>
      <c r="H844" s="831"/>
      <c r="I844" s="831"/>
      <c r="J844" s="831"/>
      <c r="K844" s="831"/>
      <c r="L844" s="831"/>
      <c r="M844" s="831"/>
      <c r="N844" s="831">
        <v>387</v>
      </c>
      <c r="O844" s="831">
        <v>0</v>
      </c>
      <c r="P844" s="827"/>
      <c r="Q844" s="832">
        <v>0</v>
      </c>
    </row>
    <row r="845" spans="1:17" ht="14.45" customHeight="1" x14ac:dyDescent="0.2">
      <c r="A845" s="821" t="s">
        <v>594</v>
      </c>
      <c r="B845" s="822" t="s">
        <v>5591</v>
      </c>
      <c r="C845" s="822" t="s">
        <v>5465</v>
      </c>
      <c r="D845" s="822" t="s">
        <v>6382</v>
      </c>
      <c r="E845" s="822" t="s">
        <v>6383</v>
      </c>
      <c r="F845" s="831">
        <v>8</v>
      </c>
      <c r="G845" s="831">
        <v>0</v>
      </c>
      <c r="H845" s="831"/>
      <c r="I845" s="831">
        <v>0</v>
      </c>
      <c r="J845" s="831">
        <v>7</v>
      </c>
      <c r="K845" s="831">
        <v>0</v>
      </c>
      <c r="L845" s="831"/>
      <c r="M845" s="831">
        <v>0</v>
      </c>
      <c r="N845" s="831">
        <v>20</v>
      </c>
      <c r="O845" s="831">
        <v>0</v>
      </c>
      <c r="P845" s="827"/>
      <c r="Q845" s="832">
        <v>0</v>
      </c>
    </row>
    <row r="846" spans="1:17" ht="14.45" customHeight="1" x14ac:dyDescent="0.2">
      <c r="A846" s="821" t="s">
        <v>594</v>
      </c>
      <c r="B846" s="822" t="s">
        <v>5591</v>
      </c>
      <c r="C846" s="822" t="s">
        <v>5465</v>
      </c>
      <c r="D846" s="822" t="s">
        <v>6046</v>
      </c>
      <c r="E846" s="822" t="s">
        <v>6047</v>
      </c>
      <c r="F846" s="831">
        <v>1</v>
      </c>
      <c r="G846" s="831">
        <v>0</v>
      </c>
      <c r="H846" s="831"/>
      <c r="I846" s="831">
        <v>0</v>
      </c>
      <c r="J846" s="831">
        <v>1</v>
      </c>
      <c r="K846" s="831">
        <v>0</v>
      </c>
      <c r="L846" s="831"/>
      <c r="M846" s="831">
        <v>0</v>
      </c>
      <c r="N846" s="831"/>
      <c r="O846" s="831"/>
      <c r="P846" s="827"/>
      <c r="Q846" s="832"/>
    </row>
    <row r="847" spans="1:17" ht="14.45" customHeight="1" x14ac:dyDescent="0.2">
      <c r="A847" s="821" t="s">
        <v>594</v>
      </c>
      <c r="B847" s="822" t="s">
        <v>5591</v>
      </c>
      <c r="C847" s="822" t="s">
        <v>5465</v>
      </c>
      <c r="D847" s="822" t="s">
        <v>6384</v>
      </c>
      <c r="E847" s="822" t="s">
        <v>6383</v>
      </c>
      <c r="F847" s="831">
        <v>1</v>
      </c>
      <c r="G847" s="831">
        <v>0</v>
      </c>
      <c r="H847" s="831"/>
      <c r="I847" s="831">
        <v>0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594</v>
      </c>
      <c r="B848" s="822" t="s">
        <v>5591</v>
      </c>
      <c r="C848" s="822" t="s">
        <v>5465</v>
      </c>
      <c r="D848" s="822" t="s">
        <v>5611</v>
      </c>
      <c r="E848" s="822" t="s">
        <v>5612</v>
      </c>
      <c r="F848" s="831"/>
      <c r="G848" s="831"/>
      <c r="H848" s="831"/>
      <c r="I848" s="831"/>
      <c r="J848" s="831">
        <v>12</v>
      </c>
      <c r="K848" s="831">
        <v>120780</v>
      </c>
      <c r="L848" s="831">
        <v>1</v>
      </c>
      <c r="M848" s="831">
        <v>10065</v>
      </c>
      <c r="N848" s="831">
        <v>5</v>
      </c>
      <c r="O848" s="831">
        <v>50345</v>
      </c>
      <c r="P848" s="827">
        <v>0.41683225699619142</v>
      </c>
      <c r="Q848" s="832">
        <v>10069</v>
      </c>
    </row>
    <row r="849" spans="1:17" ht="14.45" customHeight="1" x14ac:dyDescent="0.2">
      <c r="A849" s="821" t="s">
        <v>594</v>
      </c>
      <c r="B849" s="822" t="s">
        <v>5591</v>
      </c>
      <c r="C849" s="822" t="s">
        <v>5465</v>
      </c>
      <c r="D849" s="822" t="s">
        <v>6385</v>
      </c>
      <c r="E849" s="822" t="s">
        <v>6383</v>
      </c>
      <c r="F849" s="831">
        <v>9</v>
      </c>
      <c r="G849" s="831">
        <v>0</v>
      </c>
      <c r="H849" s="831"/>
      <c r="I849" s="831">
        <v>0</v>
      </c>
      <c r="J849" s="831">
        <v>11</v>
      </c>
      <c r="K849" s="831">
        <v>0</v>
      </c>
      <c r="L849" s="831"/>
      <c r="M849" s="831">
        <v>0</v>
      </c>
      <c r="N849" s="831">
        <v>14</v>
      </c>
      <c r="O849" s="831">
        <v>0</v>
      </c>
      <c r="P849" s="827"/>
      <c r="Q849" s="832">
        <v>0</v>
      </c>
    </row>
    <row r="850" spans="1:17" ht="14.45" customHeight="1" x14ac:dyDescent="0.2">
      <c r="A850" s="821" t="s">
        <v>594</v>
      </c>
      <c r="B850" s="822" t="s">
        <v>5591</v>
      </c>
      <c r="C850" s="822" t="s">
        <v>5465</v>
      </c>
      <c r="D850" s="822" t="s">
        <v>6386</v>
      </c>
      <c r="E850" s="822" t="s">
        <v>6387</v>
      </c>
      <c r="F850" s="831"/>
      <c r="G850" s="831"/>
      <c r="H850" s="831"/>
      <c r="I850" s="831"/>
      <c r="J850" s="831">
        <v>1</v>
      </c>
      <c r="K850" s="831">
        <v>5484</v>
      </c>
      <c r="L850" s="831">
        <v>1</v>
      </c>
      <c r="M850" s="831">
        <v>5484</v>
      </c>
      <c r="N850" s="831">
        <v>2</v>
      </c>
      <c r="O850" s="831">
        <v>10970</v>
      </c>
      <c r="P850" s="827">
        <v>2.0003646973012401</v>
      </c>
      <c r="Q850" s="832">
        <v>5485</v>
      </c>
    </row>
    <row r="851" spans="1:17" ht="14.45" customHeight="1" x14ac:dyDescent="0.2">
      <c r="A851" s="821" t="s">
        <v>594</v>
      </c>
      <c r="B851" s="822" t="s">
        <v>5591</v>
      </c>
      <c r="C851" s="822" t="s">
        <v>5465</v>
      </c>
      <c r="D851" s="822" t="s">
        <v>6114</v>
      </c>
      <c r="E851" s="822" t="s">
        <v>6115</v>
      </c>
      <c r="F851" s="831">
        <v>1</v>
      </c>
      <c r="G851" s="831">
        <v>0</v>
      </c>
      <c r="H851" s="831"/>
      <c r="I851" s="831">
        <v>0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594</v>
      </c>
      <c r="B852" s="822" t="s">
        <v>5591</v>
      </c>
      <c r="C852" s="822" t="s">
        <v>5465</v>
      </c>
      <c r="D852" s="822" t="s">
        <v>6388</v>
      </c>
      <c r="E852" s="822" t="s">
        <v>6389</v>
      </c>
      <c r="F852" s="831">
        <v>119</v>
      </c>
      <c r="G852" s="831">
        <v>2851954</v>
      </c>
      <c r="H852" s="831">
        <v>1.6298239738858213</v>
      </c>
      <c r="I852" s="831">
        <v>23966</v>
      </c>
      <c r="J852" s="831">
        <v>73</v>
      </c>
      <c r="K852" s="831">
        <v>1749854</v>
      </c>
      <c r="L852" s="831">
        <v>1</v>
      </c>
      <c r="M852" s="831">
        <v>23970.602739726026</v>
      </c>
      <c r="N852" s="831">
        <v>115</v>
      </c>
      <c r="O852" s="831">
        <v>2757224</v>
      </c>
      <c r="P852" s="827">
        <v>1.5756880288298338</v>
      </c>
      <c r="Q852" s="832">
        <v>23975.860869565218</v>
      </c>
    </row>
    <row r="853" spans="1:17" ht="14.45" customHeight="1" x14ac:dyDescent="0.2">
      <c r="A853" s="821" t="s">
        <v>594</v>
      </c>
      <c r="B853" s="822" t="s">
        <v>5591</v>
      </c>
      <c r="C853" s="822" t="s">
        <v>5465</v>
      </c>
      <c r="D853" s="822" t="s">
        <v>6390</v>
      </c>
      <c r="E853" s="822" t="s">
        <v>6391</v>
      </c>
      <c r="F853" s="831">
        <v>2</v>
      </c>
      <c r="G853" s="831">
        <v>13352</v>
      </c>
      <c r="H853" s="831">
        <v>0.33306725204549992</v>
      </c>
      <c r="I853" s="831">
        <v>6676</v>
      </c>
      <c r="J853" s="831">
        <v>6</v>
      </c>
      <c r="K853" s="831">
        <v>40088</v>
      </c>
      <c r="L853" s="831">
        <v>1</v>
      </c>
      <c r="M853" s="831">
        <v>6681.333333333333</v>
      </c>
      <c r="N853" s="831">
        <v>1</v>
      </c>
      <c r="O853" s="831">
        <v>6686</v>
      </c>
      <c r="P853" s="827">
        <v>0.16678307723009381</v>
      </c>
      <c r="Q853" s="832">
        <v>6686</v>
      </c>
    </row>
    <row r="854" spans="1:17" ht="14.45" customHeight="1" x14ac:dyDescent="0.2">
      <c r="A854" s="821" t="s">
        <v>594</v>
      </c>
      <c r="B854" s="822" t="s">
        <v>5591</v>
      </c>
      <c r="C854" s="822" t="s">
        <v>5465</v>
      </c>
      <c r="D854" s="822" t="s">
        <v>6392</v>
      </c>
      <c r="E854" s="822" t="s">
        <v>6383</v>
      </c>
      <c r="F854" s="831">
        <v>7</v>
      </c>
      <c r="G854" s="831">
        <v>0</v>
      </c>
      <c r="H854" s="831"/>
      <c r="I854" s="831">
        <v>0</v>
      </c>
      <c r="J854" s="831">
        <v>14</v>
      </c>
      <c r="K854" s="831">
        <v>0</v>
      </c>
      <c r="L854" s="831"/>
      <c r="M854" s="831">
        <v>0</v>
      </c>
      <c r="N854" s="831">
        <v>5</v>
      </c>
      <c r="O854" s="831">
        <v>0</v>
      </c>
      <c r="P854" s="827"/>
      <c r="Q854" s="832">
        <v>0</v>
      </c>
    </row>
    <row r="855" spans="1:17" ht="14.45" customHeight="1" x14ac:dyDescent="0.2">
      <c r="A855" s="821" t="s">
        <v>594</v>
      </c>
      <c r="B855" s="822" t="s">
        <v>5591</v>
      </c>
      <c r="C855" s="822" t="s">
        <v>5465</v>
      </c>
      <c r="D855" s="822" t="s">
        <v>5666</v>
      </c>
      <c r="E855" s="822" t="s">
        <v>5667</v>
      </c>
      <c r="F855" s="831">
        <v>1</v>
      </c>
      <c r="G855" s="831">
        <v>866</v>
      </c>
      <c r="H855" s="831"/>
      <c r="I855" s="831">
        <v>866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594</v>
      </c>
      <c r="B856" s="822" t="s">
        <v>5591</v>
      </c>
      <c r="C856" s="822" t="s">
        <v>5465</v>
      </c>
      <c r="D856" s="822" t="s">
        <v>6393</v>
      </c>
      <c r="E856" s="822" t="s">
        <v>6394</v>
      </c>
      <c r="F856" s="831">
        <v>455</v>
      </c>
      <c r="G856" s="831">
        <v>12724530</v>
      </c>
      <c r="H856" s="831">
        <v>1.3147886692338626</v>
      </c>
      <c r="I856" s="831">
        <v>27966</v>
      </c>
      <c r="J856" s="831">
        <v>346</v>
      </c>
      <c r="K856" s="831">
        <v>9678004</v>
      </c>
      <c r="L856" s="831">
        <v>1</v>
      </c>
      <c r="M856" s="831">
        <v>27971.109826589596</v>
      </c>
      <c r="N856" s="831">
        <v>346</v>
      </c>
      <c r="O856" s="831">
        <v>9679656</v>
      </c>
      <c r="P856" s="827">
        <v>1.0001706963543309</v>
      </c>
      <c r="Q856" s="832">
        <v>27975.884393063585</v>
      </c>
    </row>
    <row r="857" spans="1:17" ht="14.45" customHeight="1" x14ac:dyDescent="0.2">
      <c r="A857" s="821" t="s">
        <v>594</v>
      </c>
      <c r="B857" s="822" t="s">
        <v>5591</v>
      </c>
      <c r="C857" s="822" t="s">
        <v>5465</v>
      </c>
      <c r="D857" s="822" t="s">
        <v>5543</v>
      </c>
      <c r="E857" s="822" t="s">
        <v>5544</v>
      </c>
      <c r="F857" s="831">
        <v>80</v>
      </c>
      <c r="G857" s="831">
        <v>29918</v>
      </c>
      <c r="H857" s="831">
        <v>0.85563118457930565</v>
      </c>
      <c r="I857" s="831">
        <v>373.97500000000002</v>
      </c>
      <c r="J857" s="831">
        <v>93</v>
      </c>
      <c r="K857" s="831">
        <v>34966</v>
      </c>
      <c r="L857" s="831">
        <v>1</v>
      </c>
      <c r="M857" s="831">
        <v>375.97849462365593</v>
      </c>
      <c r="N857" s="831">
        <v>83</v>
      </c>
      <c r="O857" s="831">
        <v>31457</v>
      </c>
      <c r="P857" s="827">
        <v>0.89964536978779386</v>
      </c>
      <c r="Q857" s="832">
        <v>379</v>
      </c>
    </row>
    <row r="858" spans="1:17" ht="14.45" customHeight="1" x14ac:dyDescent="0.2">
      <c r="A858" s="821" t="s">
        <v>594</v>
      </c>
      <c r="B858" s="822" t="s">
        <v>5591</v>
      </c>
      <c r="C858" s="822" t="s">
        <v>5465</v>
      </c>
      <c r="D858" s="822" t="s">
        <v>6134</v>
      </c>
      <c r="E858" s="822" t="s">
        <v>6135</v>
      </c>
      <c r="F858" s="831">
        <v>2</v>
      </c>
      <c r="G858" s="831">
        <v>0</v>
      </c>
      <c r="H858" s="831"/>
      <c r="I858" s="831">
        <v>0</v>
      </c>
      <c r="J858" s="831"/>
      <c r="K858" s="831"/>
      <c r="L858" s="831"/>
      <c r="M858" s="831"/>
      <c r="N858" s="831"/>
      <c r="O858" s="831"/>
      <c r="P858" s="827"/>
      <c r="Q858" s="832"/>
    </row>
    <row r="859" spans="1:17" ht="14.45" customHeight="1" x14ac:dyDescent="0.2">
      <c r="A859" s="821" t="s">
        <v>594</v>
      </c>
      <c r="B859" s="822" t="s">
        <v>5591</v>
      </c>
      <c r="C859" s="822" t="s">
        <v>5465</v>
      </c>
      <c r="D859" s="822" t="s">
        <v>5545</v>
      </c>
      <c r="E859" s="822" t="s">
        <v>5546</v>
      </c>
      <c r="F859" s="831">
        <v>38</v>
      </c>
      <c r="G859" s="831">
        <v>9576</v>
      </c>
      <c r="H859" s="831">
        <v>0.81958233481684351</v>
      </c>
      <c r="I859" s="831">
        <v>252</v>
      </c>
      <c r="J859" s="831">
        <v>46</v>
      </c>
      <c r="K859" s="831">
        <v>11684</v>
      </c>
      <c r="L859" s="831">
        <v>1</v>
      </c>
      <c r="M859" s="831">
        <v>254</v>
      </c>
      <c r="N859" s="831">
        <v>37</v>
      </c>
      <c r="O859" s="831">
        <v>9435</v>
      </c>
      <c r="P859" s="827">
        <v>0.80751454981170834</v>
      </c>
      <c r="Q859" s="832">
        <v>255</v>
      </c>
    </row>
    <row r="860" spans="1:17" ht="14.45" customHeight="1" x14ac:dyDescent="0.2">
      <c r="A860" s="821" t="s">
        <v>594</v>
      </c>
      <c r="B860" s="822" t="s">
        <v>5591</v>
      </c>
      <c r="C860" s="822" t="s">
        <v>5465</v>
      </c>
      <c r="D860" s="822" t="s">
        <v>6395</v>
      </c>
      <c r="E860" s="822" t="s">
        <v>6383</v>
      </c>
      <c r="F860" s="831">
        <v>3</v>
      </c>
      <c r="G860" s="831">
        <v>0</v>
      </c>
      <c r="H860" s="831"/>
      <c r="I860" s="831">
        <v>0</v>
      </c>
      <c r="J860" s="831">
        <v>5</v>
      </c>
      <c r="K860" s="831">
        <v>0</v>
      </c>
      <c r="L860" s="831"/>
      <c r="M860" s="831">
        <v>0</v>
      </c>
      <c r="N860" s="831">
        <v>1</v>
      </c>
      <c r="O860" s="831">
        <v>0</v>
      </c>
      <c r="P860" s="827"/>
      <c r="Q860" s="832">
        <v>0</v>
      </c>
    </row>
    <row r="861" spans="1:17" ht="14.45" customHeight="1" x14ac:dyDescent="0.2">
      <c r="A861" s="821" t="s">
        <v>594</v>
      </c>
      <c r="B861" s="822" t="s">
        <v>5591</v>
      </c>
      <c r="C861" s="822" t="s">
        <v>5465</v>
      </c>
      <c r="D861" s="822" t="s">
        <v>6396</v>
      </c>
      <c r="E861" s="822" t="s">
        <v>6397</v>
      </c>
      <c r="F861" s="831"/>
      <c r="G861" s="831"/>
      <c r="H861" s="831"/>
      <c r="I861" s="831"/>
      <c r="J861" s="831">
        <v>2</v>
      </c>
      <c r="K861" s="831">
        <v>10530</v>
      </c>
      <c r="L861" s="831">
        <v>1</v>
      </c>
      <c r="M861" s="831">
        <v>5265</v>
      </c>
      <c r="N861" s="831"/>
      <c r="O861" s="831"/>
      <c r="P861" s="827"/>
      <c r="Q861" s="832"/>
    </row>
    <row r="862" spans="1:17" ht="14.45" customHeight="1" x14ac:dyDescent="0.2">
      <c r="A862" s="821" t="s">
        <v>594</v>
      </c>
      <c r="B862" s="822" t="s">
        <v>5591</v>
      </c>
      <c r="C862" s="822" t="s">
        <v>5465</v>
      </c>
      <c r="D862" s="822" t="s">
        <v>6254</v>
      </c>
      <c r="E862" s="822" t="s">
        <v>6255</v>
      </c>
      <c r="F862" s="831">
        <v>2</v>
      </c>
      <c r="G862" s="831">
        <v>0</v>
      </c>
      <c r="H862" s="831"/>
      <c r="I862" s="831">
        <v>0</v>
      </c>
      <c r="J862" s="831">
        <v>3</v>
      </c>
      <c r="K862" s="831">
        <v>0</v>
      </c>
      <c r="L862" s="831"/>
      <c r="M862" s="831">
        <v>0</v>
      </c>
      <c r="N862" s="831"/>
      <c r="O862" s="831"/>
      <c r="P862" s="827"/>
      <c r="Q862" s="832"/>
    </row>
    <row r="863" spans="1:17" ht="14.45" customHeight="1" x14ac:dyDescent="0.2">
      <c r="A863" s="821" t="s">
        <v>594</v>
      </c>
      <c r="B863" s="822" t="s">
        <v>5591</v>
      </c>
      <c r="C863" s="822" t="s">
        <v>5465</v>
      </c>
      <c r="D863" s="822" t="s">
        <v>6269</v>
      </c>
      <c r="E863" s="822" t="s">
        <v>6270</v>
      </c>
      <c r="F863" s="831"/>
      <c r="G863" s="831"/>
      <c r="H863" s="831"/>
      <c r="I863" s="831"/>
      <c r="J863" s="831"/>
      <c r="K863" s="831"/>
      <c r="L863" s="831"/>
      <c r="M863" s="831"/>
      <c r="N863" s="831">
        <v>10</v>
      </c>
      <c r="O863" s="831">
        <v>0</v>
      </c>
      <c r="P863" s="827"/>
      <c r="Q863" s="832">
        <v>0</v>
      </c>
    </row>
    <row r="864" spans="1:17" ht="14.45" customHeight="1" x14ac:dyDescent="0.2">
      <c r="A864" s="821" t="s">
        <v>594</v>
      </c>
      <c r="B864" s="822" t="s">
        <v>5591</v>
      </c>
      <c r="C864" s="822" t="s">
        <v>5465</v>
      </c>
      <c r="D864" s="822" t="s">
        <v>6398</v>
      </c>
      <c r="E864" s="822" t="s">
        <v>6399</v>
      </c>
      <c r="F864" s="831"/>
      <c r="G864" s="831"/>
      <c r="H864" s="831"/>
      <c r="I864" s="831"/>
      <c r="J864" s="831"/>
      <c r="K864" s="831"/>
      <c r="L864" s="831"/>
      <c r="M864" s="831"/>
      <c r="N864" s="831">
        <v>425</v>
      </c>
      <c r="O864" s="831">
        <v>0</v>
      </c>
      <c r="P864" s="827"/>
      <c r="Q864" s="832">
        <v>0</v>
      </c>
    </row>
    <row r="865" spans="1:17" ht="14.45" customHeight="1" x14ac:dyDescent="0.2">
      <c r="A865" s="821" t="s">
        <v>594</v>
      </c>
      <c r="B865" s="822" t="s">
        <v>5591</v>
      </c>
      <c r="C865" s="822" t="s">
        <v>5465</v>
      </c>
      <c r="D865" s="822" t="s">
        <v>6400</v>
      </c>
      <c r="E865" s="822" t="s">
        <v>6401</v>
      </c>
      <c r="F865" s="831"/>
      <c r="G865" s="831"/>
      <c r="H865" s="831"/>
      <c r="I865" s="831"/>
      <c r="J865" s="831"/>
      <c r="K865" s="831"/>
      <c r="L865" s="831"/>
      <c r="M865" s="831"/>
      <c r="N865" s="831">
        <v>4</v>
      </c>
      <c r="O865" s="831">
        <v>0</v>
      </c>
      <c r="P865" s="827"/>
      <c r="Q865" s="832">
        <v>0</v>
      </c>
    </row>
    <row r="866" spans="1:17" ht="14.45" customHeight="1" x14ac:dyDescent="0.2">
      <c r="A866" s="821" t="s">
        <v>594</v>
      </c>
      <c r="B866" s="822" t="s">
        <v>5591</v>
      </c>
      <c r="C866" s="822" t="s">
        <v>5465</v>
      </c>
      <c r="D866" s="822" t="s">
        <v>6271</v>
      </c>
      <c r="E866" s="822" t="s">
        <v>6272</v>
      </c>
      <c r="F866" s="831"/>
      <c r="G866" s="831"/>
      <c r="H866" s="831"/>
      <c r="I866" s="831"/>
      <c r="J866" s="831"/>
      <c r="K866" s="831"/>
      <c r="L866" s="831"/>
      <c r="M866" s="831"/>
      <c r="N866" s="831">
        <v>1</v>
      </c>
      <c r="O866" s="831">
        <v>54701</v>
      </c>
      <c r="P866" s="827"/>
      <c r="Q866" s="832">
        <v>54701</v>
      </c>
    </row>
    <row r="867" spans="1:17" ht="14.45" customHeight="1" x14ac:dyDescent="0.2">
      <c r="A867" s="821" t="s">
        <v>594</v>
      </c>
      <c r="B867" s="822" t="s">
        <v>5547</v>
      </c>
      <c r="C867" s="822" t="s">
        <v>5510</v>
      </c>
      <c r="D867" s="822" t="s">
        <v>5576</v>
      </c>
      <c r="E867" s="822" t="s">
        <v>5577</v>
      </c>
      <c r="F867" s="831"/>
      <c r="G867" s="831"/>
      <c r="H867" s="831"/>
      <c r="I867" s="831"/>
      <c r="J867" s="831">
        <v>2</v>
      </c>
      <c r="K867" s="831">
        <v>11769.78</v>
      </c>
      <c r="L867" s="831">
        <v>1</v>
      </c>
      <c r="M867" s="831">
        <v>5884.89</v>
      </c>
      <c r="N867" s="831"/>
      <c r="O867" s="831"/>
      <c r="P867" s="827"/>
      <c r="Q867" s="832"/>
    </row>
    <row r="868" spans="1:17" ht="14.45" customHeight="1" x14ac:dyDescent="0.2">
      <c r="A868" s="821" t="s">
        <v>594</v>
      </c>
      <c r="B868" s="822" t="s">
        <v>5547</v>
      </c>
      <c r="C868" s="822" t="s">
        <v>5510</v>
      </c>
      <c r="D868" s="822" t="s">
        <v>5513</v>
      </c>
      <c r="E868" s="822" t="s">
        <v>5514</v>
      </c>
      <c r="F868" s="831">
        <v>4</v>
      </c>
      <c r="G868" s="831">
        <v>26709.919999999998</v>
      </c>
      <c r="H868" s="831">
        <v>4</v>
      </c>
      <c r="I868" s="831">
        <v>6677.48</v>
      </c>
      <c r="J868" s="831">
        <v>1</v>
      </c>
      <c r="K868" s="831">
        <v>6677.48</v>
      </c>
      <c r="L868" s="831">
        <v>1</v>
      </c>
      <c r="M868" s="831">
        <v>6677.48</v>
      </c>
      <c r="N868" s="831"/>
      <c r="O868" s="831"/>
      <c r="P868" s="827"/>
      <c r="Q868" s="832"/>
    </row>
    <row r="869" spans="1:17" ht="14.45" customHeight="1" x14ac:dyDescent="0.2">
      <c r="A869" s="821" t="s">
        <v>594</v>
      </c>
      <c r="B869" s="822" t="s">
        <v>5547</v>
      </c>
      <c r="C869" s="822" t="s">
        <v>5510</v>
      </c>
      <c r="D869" s="822" t="s">
        <v>5515</v>
      </c>
      <c r="E869" s="822" t="s">
        <v>5514</v>
      </c>
      <c r="F869" s="831">
        <v>3</v>
      </c>
      <c r="G869" s="831">
        <v>16704</v>
      </c>
      <c r="H869" s="831">
        <v>1</v>
      </c>
      <c r="I869" s="831">
        <v>5568</v>
      </c>
      <c r="J869" s="831">
        <v>3</v>
      </c>
      <c r="K869" s="831">
        <v>16704</v>
      </c>
      <c r="L869" s="831">
        <v>1</v>
      </c>
      <c r="M869" s="831">
        <v>5568</v>
      </c>
      <c r="N869" s="831"/>
      <c r="O869" s="831"/>
      <c r="P869" s="827"/>
      <c r="Q869" s="832"/>
    </row>
    <row r="870" spans="1:17" ht="14.45" customHeight="1" x14ac:dyDescent="0.2">
      <c r="A870" s="821" t="s">
        <v>594</v>
      </c>
      <c r="B870" s="822" t="s">
        <v>5547</v>
      </c>
      <c r="C870" s="822" t="s">
        <v>5510</v>
      </c>
      <c r="D870" s="822" t="s">
        <v>5548</v>
      </c>
      <c r="E870" s="822" t="s">
        <v>5517</v>
      </c>
      <c r="F870" s="831"/>
      <c r="G870" s="831"/>
      <c r="H870" s="831"/>
      <c r="I870" s="831"/>
      <c r="J870" s="831">
        <v>1</v>
      </c>
      <c r="K870" s="831">
        <v>4368.43</v>
      </c>
      <c r="L870" s="831">
        <v>1</v>
      </c>
      <c r="M870" s="831">
        <v>4368.43</v>
      </c>
      <c r="N870" s="831"/>
      <c r="O870" s="831"/>
      <c r="P870" s="827"/>
      <c r="Q870" s="832"/>
    </row>
    <row r="871" spans="1:17" ht="14.45" customHeight="1" x14ac:dyDescent="0.2">
      <c r="A871" s="821" t="s">
        <v>594</v>
      </c>
      <c r="B871" s="822" t="s">
        <v>5547</v>
      </c>
      <c r="C871" s="822" t="s">
        <v>5510</v>
      </c>
      <c r="D871" s="822" t="s">
        <v>5580</v>
      </c>
      <c r="E871" s="822" t="s">
        <v>5514</v>
      </c>
      <c r="F871" s="831">
        <v>3</v>
      </c>
      <c r="G871" s="831">
        <v>18213</v>
      </c>
      <c r="H871" s="831"/>
      <c r="I871" s="831">
        <v>6071</v>
      </c>
      <c r="J871" s="831"/>
      <c r="K871" s="831"/>
      <c r="L871" s="831"/>
      <c r="M871" s="831"/>
      <c r="N871" s="831"/>
      <c r="O871" s="831"/>
      <c r="P871" s="827"/>
      <c r="Q871" s="832"/>
    </row>
    <row r="872" spans="1:17" ht="14.45" customHeight="1" x14ac:dyDescent="0.2">
      <c r="A872" s="821" t="s">
        <v>594</v>
      </c>
      <c r="B872" s="822" t="s">
        <v>5547</v>
      </c>
      <c r="C872" s="822" t="s">
        <v>5510</v>
      </c>
      <c r="D872" s="822" t="s">
        <v>5516</v>
      </c>
      <c r="E872" s="822" t="s">
        <v>5517</v>
      </c>
      <c r="F872" s="831">
        <v>1</v>
      </c>
      <c r="G872" s="831">
        <v>2492.4499999999998</v>
      </c>
      <c r="H872" s="831">
        <v>1</v>
      </c>
      <c r="I872" s="831">
        <v>2492.4499999999998</v>
      </c>
      <c r="J872" s="831">
        <v>1</v>
      </c>
      <c r="K872" s="831">
        <v>2492.4499999999998</v>
      </c>
      <c r="L872" s="831">
        <v>1</v>
      </c>
      <c r="M872" s="831">
        <v>2492.4499999999998</v>
      </c>
      <c r="N872" s="831"/>
      <c r="O872" s="831"/>
      <c r="P872" s="827"/>
      <c r="Q872" s="832"/>
    </row>
    <row r="873" spans="1:17" ht="14.45" customHeight="1" x14ac:dyDescent="0.2">
      <c r="A873" s="821" t="s">
        <v>594</v>
      </c>
      <c r="B873" s="822" t="s">
        <v>5547</v>
      </c>
      <c r="C873" s="822" t="s">
        <v>5510</v>
      </c>
      <c r="D873" s="822" t="s">
        <v>5582</v>
      </c>
      <c r="E873" s="822" t="s">
        <v>5519</v>
      </c>
      <c r="F873" s="831"/>
      <c r="G873" s="831"/>
      <c r="H873" s="831"/>
      <c r="I873" s="831"/>
      <c r="J873" s="831">
        <v>3</v>
      </c>
      <c r="K873" s="831">
        <v>9834</v>
      </c>
      <c r="L873" s="831">
        <v>1</v>
      </c>
      <c r="M873" s="831">
        <v>3278</v>
      </c>
      <c r="N873" s="831"/>
      <c r="O873" s="831"/>
      <c r="P873" s="827"/>
      <c r="Q873" s="832"/>
    </row>
    <row r="874" spans="1:17" ht="14.45" customHeight="1" x14ac:dyDescent="0.2">
      <c r="A874" s="821" t="s">
        <v>594</v>
      </c>
      <c r="B874" s="822" t="s">
        <v>5547</v>
      </c>
      <c r="C874" s="822" t="s">
        <v>5465</v>
      </c>
      <c r="D874" s="822" t="s">
        <v>6402</v>
      </c>
      <c r="E874" s="822" t="s">
        <v>6403</v>
      </c>
      <c r="F874" s="831">
        <v>529</v>
      </c>
      <c r="G874" s="831">
        <v>133306</v>
      </c>
      <c r="H874" s="831">
        <v>0.95947774514884554</v>
      </c>
      <c r="I874" s="831">
        <v>251.99621928166351</v>
      </c>
      <c r="J874" s="831">
        <v>547</v>
      </c>
      <c r="K874" s="831">
        <v>138936</v>
      </c>
      <c r="L874" s="831">
        <v>1</v>
      </c>
      <c r="M874" s="831">
        <v>253.9963436928702</v>
      </c>
      <c r="N874" s="831">
        <v>506</v>
      </c>
      <c r="O874" s="831">
        <v>129030</v>
      </c>
      <c r="P874" s="827">
        <v>0.9287009846260148</v>
      </c>
      <c r="Q874" s="832">
        <v>255</v>
      </c>
    </row>
    <row r="875" spans="1:17" ht="14.45" customHeight="1" x14ac:dyDescent="0.2">
      <c r="A875" s="821" t="s">
        <v>594</v>
      </c>
      <c r="B875" s="822" t="s">
        <v>5547</v>
      </c>
      <c r="C875" s="822" t="s">
        <v>5465</v>
      </c>
      <c r="D875" s="822" t="s">
        <v>6404</v>
      </c>
      <c r="E875" s="822" t="s">
        <v>6405</v>
      </c>
      <c r="F875" s="831">
        <v>541</v>
      </c>
      <c r="G875" s="831">
        <v>68625</v>
      </c>
      <c r="H875" s="831">
        <v>1.1115160349854227</v>
      </c>
      <c r="I875" s="831">
        <v>126.84842883548983</v>
      </c>
      <c r="J875" s="831">
        <v>490</v>
      </c>
      <c r="K875" s="831">
        <v>61740</v>
      </c>
      <c r="L875" s="831">
        <v>1</v>
      </c>
      <c r="M875" s="831">
        <v>126</v>
      </c>
      <c r="N875" s="831">
        <v>481</v>
      </c>
      <c r="O875" s="831">
        <v>61087</v>
      </c>
      <c r="P875" s="827">
        <v>0.98942338840298028</v>
      </c>
      <c r="Q875" s="832">
        <v>127</v>
      </c>
    </row>
    <row r="876" spans="1:17" ht="14.45" customHeight="1" x14ac:dyDescent="0.2">
      <c r="A876" s="821" t="s">
        <v>594</v>
      </c>
      <c r="B876" s="822" t="s">
        <v>5547</v>
      </c>
      <c r="C876" s="822" t="s">
        <v>5465</v>
      </c>
      <c r="D876" s="822" t="s">
        <v>6406</v>
      </c>
      <c r="E876" s="822" t="s">
        <v>6407</v>
      </c>
      <c r="F876" s="831"/>
      <c r="G876" s="831"/>
      <c r="H876" s="831"/>
      <c r="I876" s="831"/>
      <c r="J876" s="831">
        <v>11</v>
      </c>
      <c r="K876" s="831">
        <v>7601</v>
      </c>
      <c r="L876" s="831">
        <v>1</v>
      </c>
      <c r="M876" s="831">
        <v>691</v>
      </c>
      <c r="N876" s="831"/>
      <c r="O876" s="831"/>
      <c r="P876" s="827"/>
      <c r="Q876" s="832"/>
    </row>
    <row r="877" spans="1:17" ht="14.45" customHeight="1" x14ac:dyDescent="0.2">
      <c r="A877" s="821" t="s">
        <v>594</v>
      </c>
      <c r="B877" s="822" t="s">
        <v>5547</v>
      </c>
      <c r="C877" s="822" t="s">
        <v>5465</v>
      </c>
      <c r="D877" s="822" t="s">
        <v>6408</v>
      </c>
      <c r="E877" s="822" t="s">
        <v>6409</v>
      </c>
      <c r="F877" s="831">
        <v>355</v>
      </c>
      <c r="G877" s="831">
        <v>324468</v>
      </c>
      <c r="H877" s="831">
        <v>0.93217037560546778</v>
      </c>
      <c r="I877" s="831">
        <v>913.99436619718313</v>
      </c>
      <c r="J877" s="831">
        <v>380</v>
      </c>
      <c r="K877" s="831">
        <v>348078</v>
      </c>
      <c r="L877" s="831">
        <v>1</v>
      </c>
      <c r="M877" s="831">
        <v>915.99473684210523</v>
      </c>
      <c r="N877" s="831">
        <v>368</v>
      </c>
      <c r="O877" s="831">
        <v>338192</v>
      </c>
      <c r="P877" s="827">
        <v>0.97159831991680023</v>
      </c>
      <c r="Q877" s="832">
        <v>919</v>
      </c>
    </row>
    <row r="878" spans="1:17" ht="14.45" customHeight="1" x14ac:dyDescent="0.2">
      <c r="A878" s="821" t="s">
        <v>594</v>
      </c>
      <c r="B878" s="822" t="s">
        <v>5547</v>
      </c>
      <c r="C878" s="822" t="s">
        <v>5465</v>
      </c>
      <c r="D878" s="822" t="s">
        <v>6410</v>
      </c>
      <c r="E878" s="822" t="s">
        <v>6411</v>
      </c>
      <c r="F878" s="831">
        <v>6372</v>
      </c>
      <c r="G878" s="831">
        <v>547960</v>
      </c>
      <c r="H878" s="831">
        <v>0.94099787401385493</v>
      </c>
      <c r="I878" s="831">
        <v>85.994978028876332</v>
      </c>
      <c r="J878" s="831">
        <v>6618</v>
      </c>
      <c r="K878" s="831">
        <v>582318</v>
      </c>
      <c r="L878" s="831">
        <v>1</v>
      </c>
      <c r="M878" s="831">
        <v>87.990027198549413</v>
      </c>
      <c r="N878" s="831">
        <v>6119</v>
      </c>
      <c r="O878" s="831">
        <v>544591</v>
      </c>
      <c r="P878" s="827">
        <v>0.93521237536878477</v>
      </c>
      <c r="Q878" s="832">
        <v>89</v>
      </c>
    </row>
    <row r="879" spans="1:17" ht="14.45" customHeight="1" x14ac:dyDescent="0.2">
      <c r="A879" s="821" t="s">
        <v>594</v>
      </c>
      <c r="B879" s="822" t="s">
        <v>5547</v>
      </c>
      <c r="C879" s="822" t="s">
        <v>5465</v>
      </c>
      <c r="D879" s="822" t="s">
        <v>6412</v>
      </c>
      <c r="E879" s="822" t="s">
        <v>6413</v>
      </c>
      <c r="F879" s="831">
        <v>6374</v>
      </c>
      <c r="G879" s="831">
        <v>3467424</v>
      </c>
      <c r="H879" s="831">
        <v>0.95816373394436094</v>
      </c>
      <c r="I879" s="831">
        <v>543.99497960464385</v>
      </c>
      <c r="J879" s="831">
        <v>6628</v>
      </c>
      <c r="K879" s="831">
        <v>3618822</v>
      </c>
      <c r="L879" s="831">
        <v>1</v>
      </c>
      <c r="M879" s="831">
        <v>545.99004224502107</v>
      </c>
      <c r="N879" s="831">
        <v>6122</v>
      </c>
      <c r="O879" s="831">
        <v>3348734</v>
      </c>
      <c r="P879" s="827">
        <v>0.92536576819749627</v>
      </c>
      <c r="Q879" s="832">
        <v>547</v>
      </c>
    </row>
    <row r="880" spans="1:17" ht="14.45" customHeight="1" x14ac:dyDescent="0.2">
      <c r="A880" s="821" t="s">
        <v>594</v>
      </c>
      <c r="B880" s="822" t="s">
        <v>5547</v>
      </c>
      <c r="C880" s="822" t="s">
        <v>5465</v>
      </c>
      <c r="D880" s="822" t="s">
        <v>6414</v>
      </c>
      <c r="E880" s="822" t="s">
        <v>6415</v>
      </c>
      <c r="F880" s="831">
        <v>19</v>
      </c>
      <c r="G880" s="831">
        <v>5852</v>
      </c>
      <c r="H880" s="831">
        <v>1.7161290322580645</v>
      </c>
      <c r="I880" s="831">
        <v>308</v>
      </c>
      <c r="J880" s="831">
        <v>11</v>
      </c>
      <c r="K880" s="831">
        <v>3410</v>
      </c>
      <c r="L880" s="831">
        <v>1</v>
      </c>
      <c r="M880" s="831">
        <v>310</v>
      </c>
      <c r="N880" s="831">
        <v>21</v>
      </c>
      <c r="O880" s="831">
        <v>6531</v>
      </c>
      <c r="P880" s="827">
        <v>1.9152492668621701</v>
      </c>
      <c r="Q880" s="832">
        <v>311</v>
      </c>
    </row>
    <row r="881" spans="1:17" ht="14.45" customHeight="1" x14ac:dyDescent="0.2">
      <c r="A881" s="821" t="s">
        <v>594</v>
      </c>
      <c r="B881" s="822" t="s">
        <v>5547</v>
      </c>
      <c r="C881" s="822" t="s">
        <v>5465</v>
      </c>
      <c r="D881" s="822" t="s">
        <v>6416</v>
      </c>
      <c r="E881" s="822" t="s">
        <v>6417</v>
      </c>
      <c r="F881" s="831">
        <v>536</v>
      </c>
      <c r="G881" s="831">
        <v>95942</v>
      </c>
      <c r="H881" s="831">
        <v>1.0056075550012054</v>
      </c>
      <c r="I881" s="831">
        <v>178.99626865671641</v>
      </c>
      <c r="J881" s="831">
        <v>533</v>
      </c>
      <c r="K881" s="831">
        <v>95407</v>
      </c>
      <c r="L881" s="831">
        <v>1</v>
      </c>
      <c r="M881" s="831">
        <v>179</v>
      </c>
      <c r="N881" s="831">
        <v>521</v>
      </c>
      <c r="O881" s="831">
        <v>93780</v>
      </c>
      <c r="P881" s="827">
        <v>0.98294674394960535</v>
      </c>
      <c r="Q881" s="832">
        <v>180</v>
      </c>
    </row>
    <row r="882" spans="1:17" ht="14.45" customHeight="1" x14ac:dyDescent="0.2">
      <c r="A882" s="821" t="s">
        <v>594</v>
      </c>
      <c r="B882" s="822" t="s">
        <v>5547</v>
      </c>
      <c r="C882" s="822" t="s">
        <v>5465</v>
      </c>
      <c r="D882" s="822" t="s">
        <v>6418</v>
      </c>
      <c r="E882" s="822" t="s">
        <v>6419</v>
      </c>
      <c r="F882" s="831">
        <v>682</v>
      </c>
      <c r="G882" s="831">
        <v>274162</v>
      </c>
      <c r="H882" s="831">
        <v>0.9541479169059327</v>
      </c>
      <c r="I882" s="831">
        <v>401.99706744868035</v>
      </c>
      <c r="J882" s="831">
        <v>713</v>
      </c>
      <c r="K882" s="831">
        <v>287337</v>
      </c>
      <c r="L882" s="831">
        <v>1</v>
      </c>
      <c r="M882" s="831">
        <v>402.99719495091165</v>
      </c>
      <c r="N882" s="831">
        <v>692</v>
      </c>
      <c r="O882" s="831">
        <v>279568</v>
      </c>
      <c r="P882" s="827">
        <v>0.97296206196904678</v>
      </c>
      <c r="Q882" s="832">
        <v>404</v>
      </c>
    </row>
    <row r="883" spans="1:17" ht="14.45" customHeight="1" x14ac:dyDescent="0.2">
      <c r="A883" s="821" t="s">
        <v>594</v>
      </c>
      <c r="B883" s="822" t="s">
        <v>5547</v>
      </c>
      <c r="C883" s="822" t="s">
        <v>5465</v>
      </c>
      <c r="D883" s="822" t="s">
        <v>6420</v>
      </c>
      <c r="E883" s="822" t="s">
        <v>6421</v>
      </c>
      <c r="F883" s="831">
        <v>295</v>
      </c>
      <c r="G883" s="831">
        <v>259568</v>
      </c>
      <c r="H883" s="831">
        <v>2.1506823209684236</v>
      </c>
      <c r="I883" s="831">
        <v>879.89152542372881</v>
      </c>
      <c r="J883" s="831">
        <v>137</v>
      </c>
      <c r="K883" s="831">
        <v>120691</v>
      </c>
      <c r="L883" s="831">
        <v>1</v>
      </c>
      <c r="M883" s="831">
        <v>880.956204379562</v>
      </c>
      <c r="N883" s="831">
        <v>131</v>
      </c>
      <c r="O883" s="831">
        <v>115542</v>
      </c>
      <c r="P883" s="827">
        <v>0.95733733252686615</v>
      </c>
      <c r="Q883" s="832">
        <v>882</v>
      </c>
    </row>
    <row r="884" spans="1:17" ht="14.45" customHeight="1" x14ac:dyDescent="0.2">
      <c r="A884" s="821" t="s">
        <v>594</v>
      </c>
      <c r="B884" s="822" t="s">
        <v>5547</v>
      </c>
      <c r="C884" s="822" t="s">
        <v>5465</v>
      </c>
      <c r="D884" s="822" t="s">
        <v>6422</v>
      </c>
      <c r="E884" s="822" t="s">
        <v>6421</v>
      </c>
      <c r="F884" s="831">
        <v>6109</v>
      </c>
      <c r="G884" s="831">
        <v>5882935</v>
      </c>
      <c r="H884" s="831">
        <v>0.93761365682929121</v>
      </c>
      <c r="I884" s="831">
        <v>962.99476182681292</v>
      </c>
      <c r="J884" s="831">
        <v>6502</v>
      </c>
      <c r="K884" s="831">
        <v>6274370</v>
      </c>
      <c r="L884" s="831">
        <v>1</v>
      </c>
      <c r="M884" s="831">
        <v>964.99077207013227</v>
      </c>
      <c r="N884" s="831">
        <v>5970</v>
      </c>
      <c r="O884" s="831">
        <v>5767020</v>
      </c>
      <c r="P884" s="827">
        <v>0.91913929207235145</v>
      </c>
      <c r="Q884" s="832">
        <v>966</v>
      </c>
    </row>
    <row r="885" spans="1:17" ht="14.45" customHeight="1" x14ac:dyDescent="0.2">
      <c r="A885" s="821" t="s">
        <v>594</v>
      </c>
      <c r="B885" s="822" t="s">
        <v>5547</v>
      </c>
      <c r="C885" s="822" t="s">
        <v>5465</v>
      </c>
      <c r="D885" s="822" t="s">
        <v>6423</v>
      </c>
      <c r="E885" s="822" t="s">
        <v>6424</v>
      </c>
      <c r="F885" s="831">
        <v>23</v>
      </c>
      <c r="G885" s="831">
        <v>40296</v>
      </c>
      <c r="H885" s="831">
        <v>0.67237322921359566</v>
      </c>
      <c r="I885" s="831">
        <v>1752</v>
      </c>
      <c r="J885" s="831">
        <v>34</v>
      </c>
      <c r="K885" s="831">
        <v>59931</v>
      </c>
      <c r="L885" s="831">
        <v>1</v>
      </c>
      <c r="M885" s="831">
        <v>1762.6764705882354</v>
      </c>
      <c r="N885" s="831">
        <v>26</v>
      </c>
      <c r="O885" s="831">
        <v>46072</v>
      </c>
      <c r="P885" s="827">
        <v>0.76875073000617378</v>
      </c>
      <c r="Q885" s="832">
        <v>1772</v>
      </c>
    </row>
    <row r="886" spans="1:17" ht="14.45" customHeight="1" x14ac:dyDescent="0.2">
      <c r="A886" s="821" t="s">
        <v>594</v>
      </c>
      <c r="B886" s="822" t="s">
        <v>5547</v>
      </c>
      <c r="C886" s="822" t="s">
        <v>5465</v>
      </c>
      <c r="D886" s="822" t="s">
        <v>6425</v>
      </c>
      <c r="E886" s="822" t="s">
        <v>6426</v>
      </c>
      <c r="F886" s="831">
        <v>12</v>
      </c>
      <c r="G886" s="831">
        <v>7500</v>
      </c>
      <c r="H886" s="831">
        <v>11.961722488038278</v>
      </c>
      <c r="I886" s="831">
        <v>625</v>
      </c>
      <c r="J886" s="831">
        <v>1</v>
      </c>
      <c r="K886" s="831">
        <v>627</v>
      </c>
      <c r="L886" s="831">
        <v>1</v>
      </c>
      <c r="M886" s="831">
        <v>627</v>
      </c>
      <c r="N886" s="831">
        <v>3</v>
      </c>
      <c r="O886" s="831">
        <v>1890</v>
      </c>
      <c r="P886" s="827">
        <v>3.0143540669856459</v>
      </c>
      <c r="Q886" s="832">
        <v>630</v>
      </c>
    </row>
    <row r="887" spans="1:17" ht="14.45" customHeight="1" x14ac:dyDescent="0.2">
      <c r="A887" s="821" t="s">
        <v>594</v>
      </c>
      <c r="B887" s="822" t="s">
        <v>5547</v>
      </c>
      <c r="C887" s="822" t="s">
        <v>5465</v>
      </c>
      <c r="D887" s="822" t="s">
        <v>6427</v>
      </c>
      <c r="E887" s="822" t="s">
        <v>6426</v>
      </c>
      <c r="F887" s="831">
        <v>3</v>
      </c>
      <c r="G887" s="831">
        <v>1617</v>
      </c>
      <c r="H887" s="831">
        <v>2.9889094269870609</v>
      </c>
      <c r="I887" s="831">
        <v>539</v>
      </c>
      <c r="J887" s="831">
        <v>1</v>
      </c>
      <c r="K887" s="831">
        <v>541</v>
      </c>
      <c r="L887" s="831">
        <v>1</v>
      </c>
      <c r="M887" s="831">
        <v>541</v>
      </c>
      <c r="N887" s="831">
        <v>1</v>
      </c>
      <c r="O887" s="831">
        <v>544</v>
      </c>
      <c r="P887" s="827">
        <v>1.0055452865064696</v>
      </c>
      <c r="Q887" s="832">
        <v>544</v>
      </c>
    </row>
    <row r="888" spans="1:17" ht="14.45" customHeight="1" x14ac:dyDescent="0.2">
      <c r="A888" s="821" t="s">
        <v>594</v>
      </c>
      <c r="B888" s="822" t="s">
        <v>5547</v>
      </c>
      <c r="C888" s="822" t="s">
        <v>5465</v>
      </c>
      <c r="D888" s="822" t="s">
        <v>5549</v>
      </c>
      <c r="E888" s="822" t="s">
        <v>5550</v>
      </c>
      <c r="F888" s="831">
        <v>14</v>
      </c>
      <c r="G888" s="831">
        <v>8120</v>
      </c>
      <c r="H888" s="831">
        <v>1.1566951566951567</v>
      </c>
      <c r="I888" s="831">
        <v>580</v>
      </c>
      <c r="J888" s="831">
        <v>12</v>
      </c>
      <c r="K888" s="831">
        <v>7020</v>
      </c>
      <c r="L888" s="831">
        <v>1</v>
      </c>
      <c r="M888" s="831">
        <v>585</v>
      </c>
      <c r="N888" s="831"/>
      <c r="O888" s="831"/>
      <c r="P888" s="827"/>
      <c r="Q888" s="832"/>
    </row>
    <row r="889" spans="1:17" ht="14.45" customHeight="1" x14ac:dyDescent="0.2">
      <c r="A889" s="821" t="s">
        <v>594</v>
      </c>
      <c r="B889" s="822" t="s">
        <v>5547</v>
      </c>
      <c r="C889" s="822" t="s">
        <v>5465</v>
      </c>
      <c r="D889" s="822" t="s">
        <v>6428</v>
      </c>
      <c r="E889" s="822" t="s">
        <v>6429</v>
      </c>
      <c r="F889" s="831"/>
      <c r="G889" s="831"/>
      <c r="H889" s="831"/>
      <c r="I889" s="831"/>
      <c r="J889" s="831">
        <v>3</v>
      </c>
      <c r="K889" s="831">
        <v>0</v>
      </c>
      <c r="L889" s="831"/>
      <c r="M889" s="831">
        <v>0</v>
      </c>
      <c r="N889" s="831">
        <v>23</v>
      </c>
      <c r="O889" s="831">
        <v>0</v>
      </c>
      <c r="P889" s="827"/>
      <c r="Q889" s="832">
        <v>0</v>
      </c>
    </row>
    <row r="890" spans="1:17" ht="14.45" customHeight="1" x14ac:dyDescent="0.2">
      <c r="A890" s="821" t="s">
        <v>594</v>
      </c>
      <c r="B890" s="822" t="s">
        <v>5547</v>
      </c>
      <c r="C890" s="822" t="s">
        <v>5465</v>
      </c>
      <c r="D890" s="822" t="s">
        <v>6430</v>
      </c>
      <c r="E890" s="822" t="s">
        <v>6431</v>
      </c>
      <c r="F890" s="831"/>
      <c r="G890" s="831"/>
      <c r="H890" s="831"/>
      <c r="I890" s="831"/>
      <c r="J890" s="831">
        <v>8</v>
      </c>
      <c r="K890" s="831">
        <v>0</v>
      </c>
      <c r="L890" s="831"/>
      <c r="M890" s="831">
        <v>0</v>
      </c>
      <c r="N890" s="831">
        <v>22</v>
      </c>
      <c r="O890" s="831">
        <v>0</v>
      </c>
      <c r="P890" s="827"/>
      <c r="Q890" s="832">
        <v>0</v>
      </c>
    </row>
    <row r="891" spans="1:17" ht="14.45" customHeight="1" x14ac:dyDescent="0.2">
      <c r="A891" s="821" t="s">
        <v>6432</v>
      </c>
      <c r="B891" s="822" t="s">
        <v>5464</v>
      </c>
      <c r="C891" s="822" t="s">
        <v>5510</v>
      </c>
      <c r="D891" s="822" t="s">
        <v>5513</v>
      </c>
      <c r="E891" s="822" t="s">
        <v>5514</v>
      </c>
      <c r="F891" s="831"/>
      <c r="G891" s="831"/>
      <c r="H891" s="831"/>
      <c r="I891" s="831"/>
      <c r="J891" s="831"/>
      <c r="K891" s="831"/>
      <c r="L891" s="831"/>
      <c r="M891" s="831"/>
      <c r="N891" s="831">
        <v>2</v>
      </c>
      <c r="O891" s="831">
        <v>11052.1</v>
      </c>
      <c r="P891" s="827"/>
      <c r="Q891" s="832">
        <v>5526.05</v>
      </c>
    </row>
    <row r="892" spans="1:17" ht="14.45" customHeight="1" x14ac:dyDescent="0.2">
      <c r="A892" s="821" t="s">
        <v>6432</v>
      </c>
      <c r="B892" s="822" t="s">
        <v>5464</v>
      </c>
      <c r="C892" s="822" t="s">
        <v>5510</v>
      </c>
      <c r="D892" s="822" t="s">
        <v>5548</v>
      </c>
      <c r="E892" s="822" t="s">
        <v>5517</v>
      </c>
      <c r="F892" s="831"/>
      <c r="G892" s="831"/>
      <c r="H892" s="831"/>
      <c r="I892" s="831"/>
      <c r="J892" s="831">
        <v>1</v>
      </c>
      <c r="K892" s="831">
        <v>4368.43</v>
      </c>
      <c r="L892" s="831">
        <v>1</v>
      </c>
      <c r="M892" s="831">
        <v>4368.43</v>
      </c>
      <c r="N892" s="831"/>
      <c r="O892" s="831"/>
      <c r="P892" s="827"/>
      <c r="Q892" s="832"/>
    </row>
    <row r="893" spans="1:17" ht="14.45" customHeight="1" x14ac:dyDescent="0.2">
      <c r="A893" s="821" t="s">
        <v>6432</v>
      </c>
      <c r="B893" s="822" t="s">
        <v>5464</v>
      </c>
      <c r="C893" s="822" t="s">
        <v>5510</v>
      </c>
      <c r="D893" s="822" t="s">
        <v>5516</v>
      </c>
      <c r="E893" s="822" t="s">
        <v>5517</v>
      </c>
      <c r="F893" s="831"/>
      <c r="G893" s="831"/>
      <c r="H893" s="831"/>
      <c r="I893" s="831"/>
      <c r="J893" s="831"/>
      <c r="K893" s="831"/>
      <c r="L893" s="831"/>
      <c r="M893" s="831"/>
      <c r="N893" s="831">
        <v>2</v>
      </c>
      <c r="O893" s="831">
        <v>4500.8999999999996</v>
      </c>
      <c r="P893" s="827"/>
      <c r="Q893" s="832">
        <v>2250.4499999999998</v>
      </c>
    </row>
    <row r="894" spans="1:17" ht="14.45" customHeight="1" x14ac:dyDescent="0.2">
      <c r="A894" s="821" t="s">
        <v>6432</v>
      </c>
      <c r="B894" s="822" t="s">
        <v>5464</v>
      </c>
      <c r="C894" s="822" t="s">
        <v>5510</v>
      </c>
      <c r="D894" s="822" t="s">
        <v>5582</v>
      </c>
      <c r="E894" s="822" t="s">
        <v>5519</v>
      </c>
      <c r="F894" s="831"/>
      <c r="G894" s="831"/>
      <c r="H894" s="831"/>
      <c r="I894" s="831"/>
      <c r="J894" s="831">
        <v>5</v>
      </c>
      <c r="K894" s="831">
        <v>16390</v>
      </c>
      <c r="L894" s="831">
        <v>1</v>
      </c>
      <c r="M894" s="831">
        <v>3278</v>
      </c>
      <c r="N894" s="831">
        <v>15</v>
      </c>
      <c r="O894" s="831">
        <v>37465.450000000004</v>
      </c>
      <c r="P894" s="827">
        <v>2.285872483221477</v>
      </c>
      <c r="Q894" s="832">
        <v>2497.6966666666672</v>
      </c>
    </row>
    <row r="895" spans="1:17" ht="14.45" customHeight="1" x14ac:dyDescent="0.2">
      <c r="A895" s="821" t="s">
        <v>6432</v>
      </c>
      <c r="B895" s="822" t="s">
        <v>5464</v>
      </c>
      <c r="C895" s="822" t="s">
        <v>5510</v>
      </c>
      <c r="D895" s="822" t="s">
        <v>5518</v>
      </c>
      <c r="E895" s="822" t="s">
        <v>5519</v>
      </c>
      <c r="F895" s="831"/>
      <c r="G895" s="831"/>
      <c r="H895" s="831"/>
      <c r="I895" s="831"/>
      <c r="J895" s="831"/>
      <c r="K895" s="831"/>
      <c r="L895" s="831"/>
      <c r="M895" s="831"/>
      <c r="N895" s="831">
        <v>3</v>
      </c>
      <c r="O895" s="831">
        <v>7132.9500000000007</v>
      </c>
      <c r="P895" s="827"/>
      <c r="Q895" s="832">
        <v>2377.65</v>
      </c>
    </row>
    <row r="896" spans="1:17" ht="14.45" customHeight="1" x14ac:dyDescent="0.2">
      <c r="A896" s="821" t="s">
        <v>6432</v>
      </c>
      <c r="B896" s="822" t="s">
        <v>5464</v>
      </c>
      <c r="C896" s="822" t="s">
        <v>5465</v>
      </c>
      <c r="D896" s="822" t="s">
        <v>5478</v>
      </c>
      <c r="E896" s="822" t="s">
        <v>5479</v>
      </c>
      <c r="F896" s="831">
        <v>5</v>
      </c>
      <c r="G896" s="831">
        <v>5050</v>
      </c>
      <c r="H896" s="831">
        <v>1.6617308325106943</v>
      </c>
      <c r="I896" s="831">
        <v>1010</v>
      </c>
      <c r="J896" s="831">
        <v>3</v>
      </c>
      <c r="K896" s="831">
        <v>3039</v>
      </c>
      <c r="L896" s="831">
        <v>1</v>
      </c>
      <c r="M896" s="831">
        <v>1013</v>
      </c>
      <c r="N896" s="831">
        <v>2</v>
      </c>
      <c r="O896" s="831">
        <v>2032</v>
      </c>
      <c r="P896" s="827">
        <v>0.6686410003290556</v>
      </c>
      <c r="Q896" s="832">
        <v>1016</v>
      </c>
    </row>
    <row r="897" spans="1:17" ht="14.45" customHeight="1" x14ac:dyDescent="0.2">
      <c r="A897" s="821" t="s">
        <v>6432</v>
      </c>
      <c r="B897" s="822" t="s">
        <v>5464</v>
      </c>
      <c r="C897" s="822" t="s">
        <v>5465</v>
      </c>
      <c r="D897" s="822" t="s">
        <v>5524</v>
      </c>
      <c r="E897" s="822" t="s">
        <v>5525</v>
      </c>
      <c r="F897" s="831"/>
      <c r="G897" s="831"/>
      <c r="H897" s="831"/>
      <c r="I897" s="831"/>
      <c r="J897" s="831">
        <v>8</v>
      </c>
      <c r="K897" s="831">
        <v>9424</v>
      </c>
      <c r="L897" s="831">
        <v>1</v>
      </c>
      <c r="M897" s="831">
        <v>1178</v>
      </c>
      <c r="N897" s="831">
        <v>25</v>
      </c>
      <c r="O897" s="831">
        <v>29500</v>
      </c>
      <c r="P897" s="827">
        <v>3.1303056027164686</v>
      </c>
      <c r="Q897" s="832">
        <v>1180</v>
      </c>
    </row>
    <row r="898" spans="1:17" ht="14.45" customHeight="1" x14ac:dyDescent="0.2">
      <c r="A898" s="821" t="s">
        <v>6432</v>
      </c>
      <c r="B898" s="822" t="s">
        <v>5547</v>
      </c>
      <c r="C898" s="822" t="s">
        <v>5510</v>
      </c>
      <c r="D898" s="822" t="s">
        <v>5576</v>
      </c>
      <c r="E898" s="822" t="s">
        <v>5577</v>
      </c>
      <c r="F898" s="831"/>
      <c r="G898" s="831"/>
      <c r="H898" s="831"/>
      <c r="I898" s="831"/>
      <c r="J898" s="831">
        <v>1</v>
      </c>
      <c r="K898" s="831">
        <v>5884.89</v>
      </c>
      <c r="L898" s="831">
        <v>1</v>
      </c>
      <c r="M898" s="831">
        <v>5884.89</v>
      </c>
      <c r="N898" s="831"/>
      <c r="O898" s="831"/>
      <c r="P898" s="827"/>
      <c r="Q898" s="832"/>
    </row>
    <row r="899" spans="1:17" ht="14.45" customHeight="1" x14ac:dyDescent="0.2">
      <c r="A899" s="821" t="s">
        <v>6432</v>
      </c>
      <c r="B899" s="822" t="s">
        <v>5547</v>
      </c>
      <c r="C899" s="822" t="s">
        <v>5510</v>
      </c>
      <c r="D899" s="822" t="s">
        <v>5513</v>
      </c>
      <c r="E899" s="822" t="s">
        <v>5514</v>
      </c>
      <c r="F899" s="831"/>
      <c r="G899" s="831"/>
      <c r="H899" s="831"/>
      <c r="I899" s="831"/>
      <c r="J899" s="831">
        <v>1</v>
      </c>
      <c r="K899" s="831">
        <v>6677.48</v>
      </c>
      <c r="L899" s="831">
        <v>1</v>
      </c>
      <c r="M899" s="831">
        <v>6677.48</v>
      </c>
      <c r="N899" s="831"/>
      <c r="O899" s="831"/>
      <c r="P899" s="827"/>
      <c r="Q899" s="832"/>
    </row>
    <row r="900" spans="1:17" ht="14.45" customHeight="1" x14ac:dyDescent="0.2">
      <c r="A900" s="821" t="s">
        <v>6432</v>
      </c>
      <c r="B900" s="822" t="s">
        <v>5547</v>
      </c>
      <c r="C900" s="822" t="s">
        <v>5510</v>
      </c>
      <c r="D900" s="822" t="s">
        <v>5580</v>
      </c>
      <c r="E900" s="822" t="s">
        <v>5514</v>
      </c>
      <c r="F900" s="831">
        <v>2</v>
      </c>
      <c r="G900" s="831">
        <v>12142</v>
      </c>
      <c r="H900" s="831"/>
      <c r="I900" s="831">
        <v>6071</v>
      </c>
      <c r="J900" s="831"/>
      <c r="K900" s="831"/>
      <c r="L900" s="831"/>
      <c r="M900" s="831"/>
      <c r="N900" s="831"/>
      <c r="O900" s="831"/>
      <c r="P900" s="827"/>
      <c r="Q900" s="832"/>
    </row>
    <row r="901" spans="1:17" ht="14.45" customHeight="1" x14ac:dyDescent="0.2">
      <c r="A901" s="821" t="s">
        <v>6432</v>
      </c>
      <c r="B901" s="822" t="s">
        <v>5547</v>
      </c>
      <c r="C901" s="822" t="s">
        <v>5510</v>
      </c>
      <c r="D901" s="822" t="s">
        <v>5582</v>
      </c>
      <c r="E901" s="822" t="s">
        <v>5519</v>
      </c>
      <c r="F901" s="831"/>
      <c r="G901" s="831"/>
      <c r="H901" s="831"/>
      <c r="I901" s="831"/>
      <c r="J901" s="831">
        <v>1</v>
      </c>
      <c r="K901" s="831">
        <v>3278</v>
      </c>
      <c r="L901" s="831">
        <v>1</v>
      </c>
      <c r="M901" s="831">
        <v>3278</v>
      </c>
      <c r="N901" s="831"/>
      <c r="O901" s="831"/>
      <c r="P901" s="827"/>
      <c r="Q901" s="832"/>
    </row>
    <row r="902" spans="1:17" ht="14.45" customHeight="1" thickBot="1" x14ac:dyDescent="0.25">
      <c r="A902" s="813" t="s">
        <v>6432</v>
      </c>
      <c r="B902" s="814" t="s">
        <v>5547</v>
      </c>
      <c r="C902" s="814" t="s">
        <v>5465</v>
      </c>
      <c r="D902" s="814" t="s">
        <v>5549</v>
      </c>
      <c r="E902" s="814" t="s">
        <v>5550</v>
      </c>
      <c r="F902" s="833">
        <v>2</v>
      </c>
      <c r="G902" s="833">
        <v>1160</v>
      </c>
      <c r="H902" s="833">
        <v>0.66096866096866091</v>
      </c>
      <c r="I902" s="833">
        <v>580</v>
      </c>
      <c r="J902" s="833">
        <v>3</v>
      </c>
      <c r="K902" s="833">
        <v>1755</v>
      </c>
      <c r="L902" s="833">
        <v>1</v>
      </c>
      <c r="M902" s="833">
        <v>585</v>
      </c>
      <c r="N902" s="833"/>
      <c r="O902" s="833"/>
      <c r="P902" s="819"/>
      <c r="Q902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8D23249-01DB-4AC9-A759-480D7A95DF1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2683.279</v>
      </c>
      <c r="C5" s="114">
        <v>2784.1469999999999</v>
      </c>
      <c r="D5" s="114">
        <v>2401.9430000000002</v>
      </c>
      <c r="E5" s="424">
        <f>IF(OR(D5=0,B5=0),"",D5/B5)</f>
        <v>0.89515216270838782</v>
      </c>
      <c r="F5" s="129">
        <f>IF(OR(D5=0,C5=0),"",D5/C5)</f>
        <v>0.86272132901028586</v>
      </c>
      <c r="G5" s="130">
        <v>325</v>
      </c>
      <c r="H5" s="114">
        <v>319</v>
      </c>
      <c r="I5" s="114">
        <v>282</v>
      </c>
      <c r="J5" s="424">
        <f>IF(OR(I5=0,G5=0),"",I5/G5)</f>
        <v>0.86769230769230765</v>
      </c>
      <c r="K5" s="131">
        <f>IF(OR(I5=0,H5=0),"",I5/H5)</f>
        <v>0.88401253918495293</v>
      </c>
      <c r="L5" s="121"/>
      <c r="M5" s="121"/>
      <c r="N5" s="7">
        <f>D5-C5</f>
        <v>-382.20399999999972</v>
      </c>
      <c r="O5" s="8">
        <f>I5-H5</f>
        <v>-37</v>
      </c>
      <c r="P5" s="7">
        <f>D5-B5</f>
        <v>-281.33599999999979</v>
      </c>
      <c r="Q5" s="8">
        <f>I5-G5</f>
        <v>-43</v>
      </c>
    </row>
    <row r="6" spans="1:17" ht="14.45" hidden="1" customHeight="1" outlineLevel="1" x14ac:dyDescent="0.2">
      <c r="A6" s="441" t="s">
        <v>168</v>
      </c>
      <c r="B6" s="120">
        <v>300.29500000000002</v>
      </c>
      <c r="C6" s="113">
        <v>339.80500000000001</v>
      </c>
      <c r="D6" s="113">
        <v>392.66800000000001</v>
      </c>
      <c r="E6" s="424">
        <f t="shared" ref="E6:E12" si="0">IF(OR(D6=0,B6=0),"",D6/B6)</f>
        <v>1.307607519272715</v>
      </c>
      <c r="F6" s="129">
        <f t="shared" ref="F6:F12" si="1">IF(OR(D6=0,C6=0),"",D6/C6)</f>
        <v>1.1555686349523993</v>
      </c>
      <c r="G6" s="133">
        <v>40</v>
      </c>
      <c r="H6" s="113">
        <v>39</v>
      </c>
      <c r="I6" s="113">
        <v>48</v>
      </c>
      <c r="J6" s="425">
        <f t="shared" ref="J6:J12" si="2">IF(OR(I6=0,G6=0),"",I6/G6)</f>
        <v>1.2</v>
      </c>
      <c r="K6" s="134">
        <f t="shared" ref="K6:K12" si="3">IF(OR(I6=0,H6=0),"",I6/H6)</f>
        <v>1.2307692307692308</v>
      </c>
      <c r="L6" s="121"/>
      <c r="M6" s="121"/>
      <c r="N6" s="5">
        <f t="shared" ref="N6:N13" si="4">D6-C6</f>
        <v>52.863</v>
      </c>
      <c r="O6" s="6">
        <f t="shared" ref="O6:O13" si="5">I6-H6</f>
        <v>9</v>
      </c>
      <c r="P6" s="5">
        <f t="shared" ref="P6:P13" si="6">D6-B6</f>
        <v>92.37299999999999</v>
      </c>
      <c r="Q6" s="6">
        <f t="shared" ref="Q6:Q13" si="7">I6-G6</f>
        <v>8</v>
      </c>
    </row>
    <row r="7" spans="1:17" ht="14.45" hidden="1" customHeight="1" outlineLevel="1" x14ac:dyDescent="0.2">
      <c r="A7" s="441" t="s">
        <v>169</v>
      </c>
      <c r="B7" s="120">
        <v>1044.9190000000001</v>
      </c>
      <c r="C7" s="113">
        <v>1154.3630000000001</v>
      </c>
      <c r="D7" s="113">
        <v>1079.7139999999999</v>
      </c>
      <c r="E7" s="424">
        <f t="shared" si="0"/>
        <v>1.0332992318064844</v>
      </c>
      <c r="F7" s="129">
        <f t="shared" si="1"/>
        <v>0.93533316643031683</v>
      </c>
      <c r="G7" s="133">
        <v>127</v>
      </c>
      <c r="H7" s="113">
        <v>136</v>
      </c>
      <c r="I7" s="113">
        <v>122</v>
      </c>
      <c r="J7" s="425">
        <f t="shared" si="2"/>
        <v>0.96062992125984248</v>
      </c>
      <c r="K7" s="134">
        <f t="shared" si="3"/>
        <v>0.8970588235294118</v>
      </c>
      <c r="L7" s="121"/>
      <c r="M7" s="121"/>
      <c r="N7" s="5">
        <f t="shared" si="4"/>
        <v>-74.649000000000115</v>
      </c>
      <c r="O7" s="6">
        <f t="shared" si="5"/>
        <v>-14</v>
      </c>
      <c r="P7" s="5">
        <f t="shared" si="6"/>
        <v>34.794999999999845</v>
      </c>
      <c r="Q7" s="6">
        <f t="shared" si="7"/>
        <v>-5</v>
      </c>
    </row>
    <row r="8" spans="1:17" ht="14.45" hidden="1" customHeight="1" outlineLevel="1" x14ac:dyDescent="0.2">
      <c r="A8" s="441" t="s">
        <v>170</v>
      </c>
      <c r="B8" s="120">
        <v>222.13800000000001</v>
      </c>
      <c r="C8" s="113">
        <v>216.048</v>
      </c>
      <c r="D8" s="113">
        <v>146.566</v>
      </c>
      <c r="E8" s="424">
        <f t="shared" si="0"/>
        <v>0.65979706308690989</v>
      </c>
      <c r="F8" s="129">
        <f t="shared" si="1"/>
        <v>0.6783955417314671</v>
      </c>
      <c r="G8" s="133">
        <v>30</v>
      </c>
      <c r="H8" s="113">
        <v>22</v>
      </c>
      <c r="I8" s="113">
        <v>17</v>
      </c>
      <c r="J8" s="425">
        <f t="shared" si="2"/>
        <v>0.56666666666666665</v>
      </c>
      <c r="K8" s="134">
        <f t="shared" si="3"/>
        <v>0.77272727272727271</v>
      </c>
      <c r="L8" s="121"/>
      <c r="M8" s="121"/>
      <c r="N8" s="5">
        <f t="shared" si="4"/>
        <v>-69.481999999999999</v>
      </c>
      <c r="O8" s="6">
        <f t="shared" si="5"/>
        <v>-5</v>
      </c>
      <c r="P8" s="5">
        <f t="shared" si="6"/>
        <v>-75.572000000000003</v>
      </c>
      <c r="Q8" s="6">
        <f t="shared" si="7"/>
        <v>-13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7.2610000000000001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7.2610000000000001</v>
      </c>
      <c r="O9" s="6">
        <f t="shared" si="5"/>
        <v>1</v>
      </c>
      <c r="P9" s="5">
        <f t="shared" si="6"/>
        <v>7.2610000000000001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464.19200000000001</v>
      </c>
      <c r="C10" s="113">
        <v>555.88300000000004</v>
      </c>
      <c r="D10" s="113">
        <v>615.14800000000002</v>
      </c>
      <c r="E10" s="424">
        <f t="shared" si="0"/>
        <v>1.3252016407003999</v>
      </c>
      <c r="F10" s="129">
        <f t="shared" si="1"/>
        <v>1.1066141616131451</v>
      </c>
      <c r="G10" s="133">
        <v>60</v>
      </c>
      <c r="H10" s="113">
        <v>72</v>
      </c>
      <c r="I10" s="113">
        <v>74</v>
      </c>
      <c r="J10" s="425">
        <f t="shared" si="2"/>
        <v>1.2333333333333334</v>
      </c>
      <c r="K10" s="134">
        <f t="shared" si="3"/>
        <v>1.0277777777777777</v>
      </c>
      <c r="L10" s="121"/>
      <c r="M10" s="121"/>
      <c r="N10" s="5">
        <f t="shared" si="4"/>
        <v>59.264999999999986</v>
      </c>
      <c r="O10" s="6">
        <f t="shared" si="5"/>
        <v>2</v>
      </c>
      <c r="P10" s="5">
        <f t="shared" si="6"/>
        <v>150.95600000000002</v>
      </c>
      <c r="Q10" s="6">
        <f t="shared" si="7"/>
        <v>14</v>
      </c>
    </row>
    <row r="11" spans="1:17" ht="14.45" hidden="1" customHeight="1" outlineLevel="1" x14ac:dyDescent="0.2">
      <c r="A11" s="441" t="s">
        <v>173</v>
      </c>
      <c r="B11" s="120">
        <v>203.58199999999999</v>
      </c>
      <c r="C11" s="113">
        <v>165.53200000000001</v>
      </c>
      <c r="D11" s="113">
        <v>122.11</v>
      </c>
      <c r="E11" s="424">
        <f t="shared" si="0"/>
        <v>0.59980744859565194</v>
      </c>
      <c r="F11" s="129">
        <f t="shared" si="1"/>
        <v>0.73768214000918242</v>
      </c>
      <c r="G11" s="133">
        <v>14</v>
      </c>
      <c r="H11" s="113">
        <v>21</v>
      </c>
      <c r="I11" s="113">
        <v>17</v>
      </c>
      <c r="J11" s="425">
        <f t="shared" si="2"/>
        <v>1.2142857142857142</v>
      </c>
      <c r="K11" s="134">
        <f t="shared" si="3"/>
        <v>0.80952380952380953</v>
      </c>
      <c r="L11" s="121"/>
      <c r="M11" s="121"/>
      <c r="N11" s="5">
        <f t="shared" si="4"/>
        <v>-43.422000000000011</v>
      </c>
      <c r="O11" s="6">
        <f t="shared" si="5"/>
        <v>-4</v>
      </c>
      <c r="P11" s="5">
        <f t="shared" si="6"/>
        <v>-81.471999999999994</v>
      </c>
      <c r="Q11" s="6">
        <f t="shared" si="7"/>
        <v>3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20.331</v>
      </c>
      <c r="D12" s="239">
        <v>18.010000000000002</v>
      </c>
      <c r="E12" s="424" t="str">
        <f t="shared" si="0"/>
        <v/>
      </c>
      <c r="F12" s="129">
        <f t="shared" si="1"/>
        <v>0.88583935861492313</v>
      </c>
      <c r="G12" s="241">
        <v>0</v>
      </c>
      <c r="H12" s="239">
        <v>2</v>
      </c>
      <c r="I12" s="239">
        <v>3</v>
      </c>
      <c r="J12" s="426" t="str">
        <f t="shared" si="2"/>
        <v/>
      </c>
      <c r="K12" s="242">
        <f t="shared" si="3"/>
        <v>1.5</v>
      </c>
      <c r="L12" s="121"/>
      <c r="M12" s="121"/>
      <c r="N12" s="243">
        <f t="shared" si="4"/>
        <v>-2.320999999999998</v>
      </c>
      <c r="O12" s="244">
        <f t="shared" si="5"/>
        <v>1</v>
      </c>
      <c r="P12" s="243">
        <f t="shared" si="6"/>
        <v>18.010000000000002</v>
      </c>
      <c r="Q12" s="244">
        <f t="shared" si="7"/>
        <v>3</v>
      </c>
    </row>
    <row r="13" spans="1:17" ht="14.45" customHeight="1" collapsed="1" thickBot="1" x14ac:dyDescent="0.25">
      <c r="A13" s="117" t="s">
        <v>3</v>
      </c>
      <c r="B13" s="115">
        <f>SUM(B5:B12)</f>
        <v>4918.4050000000007</v>
      </c>
      <c r="C13" s="116">
        <f>SUM(C5:C12)</f>
        <v>5236.1089999999995</v>
      </c>
      <c r="D13" s="116">
        <f>SUM(D5:D12)</f>
        <v>4783.42</v>
      </c>
      <c r="E13" s="420">
        <f>IF(OR(D13=0,B13=0),0,D13/B13)</f>
        <v>0.97255512711946235</v>
      </c>
      <c r="F13" s="135">
        <f>IF(OR(D13=0,C13=0),0,D13/C13)</f>
        <v>0.91354477150876745</v>
      </c>
      <c r="G13" s="136">
        <f>SUM(G5:G12)</f>
        <v>596</v>
      </c>
      <c r="H13" s="116">
        <f>SUM(H5:H12)</f>
        <v>611</v>
      </c>
      <c r="I13" s="116">
        <f>SUM(I5:I12)</f>
        <v>564</v>
      </c>
      <c r="J13" s="420">
        <f>IF(OR(I13=0,G13=0),0,I13/G13)</f>
        <v>0.94630872483221473</v>
      </c>
      <c r="K13" s="137">
        <f>IF(OR(I13=0,H13=0),0,I13/H13)</f>
        <v>0.92307692307692313</v>
      </c>
      <c r="L13" s="121"/>
      <c r="M13" s="121"/>
      <c r="N13" s="127">
        <f t="shared" si="4"/>
        <v>-452.6889999999994</v>
      </c>
      <c r="O13" s="138">
        <f t="shared" si="5"/>
        <v>-47</v>
      </c>
      <c r="P13" s="127">
        <f t="shared" si="6"/>
        <v>-134.98500000000058</v>
      </c>
      <c r="Q13" s="138">
        <f t="shared" si="7"/>
        <v>-32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2628.7950000000001</v>
      </c>
      <c r="C18" s="114">
        <v>2731.8679999999999</v>
      </c>
      <c r="D18" s="114">
        <v>2330.9630000000002</v>
      </c>
      <c r="E18" s="424">
        <f>IF(OR(D18=0,B18=0),"",D18/B18)</f>
        <v>0.88670398414482687</v>
      </c>
      <c r="F18" s="129">
        <f>IF(OR(D18=0,C18=0),"",D18/C18)</f>
        <v>0.85324876604579736</v>
      </c>
      <c r="G18" s="119">
        <v>319</v>
      </c>
      <c r="H18" s="114">
        <v>311</v>
      </c>
      <c r="I18" s="114">
        <v>275</v>
      </c>
      <c r="J18" s="424">
        <f>IF(OR(I18=0,G18=0),"",I18/G18)</f>
        <v>0.86206896551724133</v>
      </c>
      <c r="K18" s="131">
        <f>IF(OR(I18=0,H18=0),"",I18/H18)</f>
        <v>0.88424437299035374</v>
      </c>
      <c r="L18" s="649">
        <v>0.91871999999999998</v>
      </c>
      <c r="M18" s="650"/>
      <c r="N18" s="145">
        <f t="shared" ref="N18:N26" si="8">D18-C18</f>
        <v>-400.90499999999975</v>
      </c>
      <c r="O18" s="146">
        <f t="shared" ref="O18:O26" si="9">I18-H18</f>
        <v>-36</v>
      </c>
      <c r="P18" s="145">
        <f t="shared" ref="P18:P26" si="10">D18-B18</f>
        <v>-297.83199999999988</v>
      </c>
      <c r="Q18" s="146">
        <f t="shared" ref="Q18:Q26" si="11">I18-G18</f>
        <v>-44</v>
      </c>
    </row>
    <row r="19" spans="1:17" ht="14.45" hidden="1" customHeight="1" outlineLevel="1" x14ac:dyDescent="0.2">
      <c r="A19" s="441" t="s">
        <v>168</v>
      </c>
      <c r="B19" s="120">
        <v>283.54700000000003</v>
      </c>
      <c r="C19" s="113">
        <v>339.80500000000001</v>
      </c>
      <c r="D19" s="113">
        <v>389.73099999999999</v>
      </c>
      <c r="E19" s="425">
        <f t="shared" ref="E19:E25" si="12">IF(OR(D19=0,B19=0),"",D19/B19)</f>
        <v>1.3744846533378945</v>
      </c>
      <c r="F19" s="132">
        <f t="shared" ref="F19:F25" si="13">IF(OR(D19=0,C19=0),"",D19/C19)</f>
        <v>1.1469254425332176</v>
      </c>
      <c r="G19" s="120">
        <v>38</v>
      </c>
      <c r="H19" s="113">
        <v>39</v>
      </c>
      <c r="I19" s="113">
        <v>47</v>
      </c>
      <c r="J19" s="425">
        <f t="shared" ref="J19:J25" si="14">IF(OR(I19=0,G19=0),"",I19/G19)</f>
        <v>1.236842105263158</v>
      </c>
      <c r="K19" s="134">
        <f t="shared" ref="K19:K25" si="15">IF(OR(I19=0,H19=0),"",I19/H19)</f>
        <v>1.2051282051282051</v>
      </c>
      <c r="L19" s="649">
        <v>0.99456</v>
      </c>
      <c r="M19" s="650"/>
      <c r="N19" s="147">
        <f t="shared" si="8"/>
        <v>49.925999999999988</v>
      </c>
      <c r="O19" s="148">
        <f t="shared" si="9"/>
        <v>8</v>
      </c>
      <c r="P19" s="147">
        <f t="shared" si="10"/>
        <v>106.18399999999997</v>
      </c>
      <c r="Q19" s="148">
        <f t="shared" si="11"/>
        <v>9</v>
      </c>
    </row>
    <row r="20" spans="1:17" ht="14.45" hidden="1" customHeight="1" outlineLevel="1" x14ac:dyDescent="0.2">
      <c r="A20" s="441" t="s">
        <v>169</v>
      </c>
      <c r="B20" s="120">
        <v>1004.4690000000001</v>
      </c>
      <c r="C20" s="113">
        <v>1094.7619999999999</v>
      </c>
      <c r="D20" s="113">
        <v>1024.021</v>
      </c>
      <c r="E20" s="425">
        <f t="shared" si="12"/>
        <v>1.0194650108664378</v>
      </c>
      <c r="F20" s="132">
        <f t="shared" si="13"/>
        <v>0.93538230227209207</v>
      </c>
      <c r="G20" s="120">
        <v>124</v>
      </c>
      <c r="H20" s="113">
        <v>129</v>
      </c>
      <c r="I20" s="113">
        <v>116</v>
      </c>
      <c r="J20" s="425">
        <f t="shared" si="14"/>
        <v>0.93548387096774188</v>
      </c>
      <c r="K20" s="134">
        <f t="shared" si="15"/>
        <v>0.89922480620155043</v>
      </c>
      <c r="L20" s="649">
        <v>0.96671999999999991</v>
      </c>
      <c r="M20" s="650"/>
      <c r="N20" s="147">
        <f t="shared" si="8"/>
        <v>-70.740999999999985</v>
      </c>
      <c r="O20" s="148">
        <f t="shared" si="9"/>
        <v>-13</v>
      </c>
      <c r="P20" s="147">
        <f t="shared" si="10"/>
        <v>19.551999999999907</v>
      </c>
      <c r="Q20" s="148">
        <f t="shared" si="11"/>
        <v>-8</v>
      </c>
    </row>
    <row r="21" spans="1:17" ht="14.45" hidden="1" customHeight="1" outlineLevel="1" x14ac:dyDescent="0.2">
      <c r="A21" s="441" t="s">
        <v>170</v>
      </c>
      <c r="B21" s="120">
        <v>222.13800000000001</v>
      </c>
      <c r="C21" s="113">
        <v>216.048</v>
      </c>
      <c r="D21" s="113">
        <v>120.61</v>
      </c>
      <c r="E21" s="425">
        <f t="shared" si="12"/>
        <v>0.54295077834499272</v>
      </c>
      <c r="F21" s="132">
        <f t="shared" si="13"/>
        <v>0.55825557283566618</v>
      </c>
      <c r="G21" s="120">
        <v>30</v>
      </c>
      <c r="H21" s="113">
        <v>22</v>
      </c>
      <c r="I21" s="113">
        <v>14</v>
      </c>
      <c r="J21" s="425">
        <f t="shared" si="14"/>
        <v>0.46666666666666667</v>
      </c>
      <c r="K21" s="134">
        <f t="shared" si="15"/>
        <v>0.63636363636363635</v>
      </c>
      <c r="L21" s="649">
        <v>1.11744</v>
      </c>
      <c r="M21" s="650"/>
      <c r="N21" s="147">
        <f t="shared" si="8"/>
        <v>-95.438000000000002</v>
      </c>
      <c r="O21" s="148">
        <f t="shared" si="9"/>
        <v>-8</v>
      </c>
      <c r="P21" s="147">
        <f t="shared" si="10"/>
        <v>-101.52800000000001</v>
      </c>
      <c r="Q21" s="148">
        <f t="shared" si="11"/>
        <v>-16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7.2610000000000001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7.2610000000000001</v>
      </c>
      <c r="O22" s="148">
        <f t="shared" si="9"/>
        <v>1</v>
      </c>
      <c r="P22" s="147">
        <f t="shared" si="10"/>
        <v>7.2610000000000001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446.65300000000002</v>
      </c>
      <c r="C23" s="113">
        <v>544.91800000000001</v>
      </c>
      <c r="D23" s="113">
        <v>612.29300000000001</v>
      </c>
      <c r="E23" s="425">
        <f t="shared" si="12"/>
        <v>1.3708471677118479</v>
      </c>
      <c r="F23" s="132">
        <f t="shared" si="13"/>
        <v>1.1236424562961767</v>
      </c>
      <c r="G23" s="120">
        <v>58</v>
      </c>
      <c r="H23" s="113">
        <v>69</v>
      </c>
      <c r="I23" s="113">
        <v>73</v>
      </c>
      <c r="J23" s="425">
        <f t="shared" si="14"/>
        <v>1.2586206896551724</v>
      </c>
      <c r="K23" s="134">
        <f t="shared" si="15"/>
        <v>1.0579710144927537</v>
      </c>
      <c r="L23" s="649">
        <v>0.98495999999999995</v>
      </c>
      <c r="M23" s="650"/>
      <c r="N23" s="147">
        <f t="shared" si="8"/>
        <v>67.375</v>
      </c>
      <c r="O23" s="148">
        <f t="shared" si="9"/>
        <v>4</v>
      </c>
      <c r="P23" s="147">
        <f t="shared" si="10"/>
        <v>165.64</v>
      </c>
      <c r="Q23" s="148">
        <f t="shared" si="11"/>
        <v>15</v>
      </c>
    </row>
    <row r="24" spans="1:17" ht="14.45" hidden="1" customHeight="1" outlineLevel="1" x14ac:dyDescent="0.2">
      <c r="A24" s="441" t="s">
        <v>173</v>
      </c>
      <c r="B24" s="120">
        <v>203.58199999999999</v>
      </c>
      <c r="C24" s="113">
        <v>165.53200000000001</v>
      </c>
      <c r="D24" s="113">
        <v>89.191999999999993</v>
      </c>
      <c r="E24" s="425">
        <f t="shared" si="12"/>
        <v>0.43811338919943804</v>
      </c>
      <c r="F24" s="132">
        <f t="shared" si="13"/>
        <v>0.53882028852427322</v>
      </c>
      <c r="G24" s="120">
        <v>14</v>
      </c>
      <c r="H24" s="113">
        <v>21</v>
      </c>
      <c r="I24" s="113">
        <v>13</v>
      </c>
      <c r="J24" s="425">
        <f t="shared" si="14"/>
        <v>0.9285714285714286</v>
      </c>
      <c r="K24" s="134">
        <f t="shared" si="15"/>
        <v>0.61904761904761907</v>
      </c>
      <c r="L24" s="649">
        <v>1.0147199999999998</v>
      </c>
      <c r="M24" s="650"/>
      <c r="N24" s="147">
        <f t="shared" si="8"/>
        <v>-76.340000000000018</v>
      </c>
      <c r="O24" s="148">
        <f t="shared" si="9"/>
        <v>-8</v>
      </c>
      <c r="P24" s="147">
        <f t="shared" si="10"/>
        <v>-114.39</v>
      </c>
      <c r="Q24" s="148">
        <f t="shared" si="11"/>
        <v>-1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20.331</v>
      </c>
      <c r="D25" s="239">
        <v>18.010000000000002</v>
      </c>
      <c r="E25" s="426" t="str">
        <f t="shared" si="12"/>
        <v/>
      </c>
      <c r="F25" s="240">
        <f t="shared" si="13"/>
        <v>0.88583935861492313</v>
      </c>
      <c r="G25" s="238">
        <v>0</v>
      </c>
      <c r="H25" s="239">
        <v>2</v>
      </c>
      <c r="I25" s="239">
        <v>3</v>
      </c>
      <c r="J25" s="426" t="str">
        <f t="shared" si="14"/>
        <v/>
      </c>
      <c r="K25" s="242">
        <f t="shared" si="15"/>
        <v>1.5</v>
      </c>
      <c r="L25" s="356"/>
      <c r="M25" s="357"/>
      <c r="N25" s="245">
        <f t="shared" si="8"/>
        <v>-2.320999999999998</v>
      </c>
      <c r="O25" s="246">
        <f t="shared" si="9"/>
        <v>1</v>
      </c>
      <c r="P25" s="245">
        <f t="shared" si="10"/>
        <v>18.010000000000002</v>
      </c>
      <c r="Q25" s="246">
        <f t="shared" si="11"/>
        <v>3</v>
      </c>
    </row>
    <row r="26" spans="1:17" ht="14.45" customHeight="1" collapsed="1" thickBot="1" x14ac:dyDescent="0.25">
      <c r="A26" s="445" t="s">
        <v>3</v>
      </c>
      <c r="B26" s="149">
        <f>SUM(B18:B25)</f>
        <v>4789.1840000000011</v>
      </c>
      <c r="C26" s="150">
        <f>SUM(C18:C25)</f>
        <v>5113.2639999999992</v>
      </c>
      <c r="D26" s="150">
        <f>SUM(D18:D25)</f>
        <v>4592.0810000000001</v>
      </c>
      <c r="E26" s="421">
        <f>IF(OR(D26=0,B26=0),0,D26/B26)</f>
        <v>0.95884413712231542</v>
      </c>
      <c r="F26" s="151">
        <f>IF(OR(D26=0,C26=0),0,D26/C26)</f>
        <v>0.89807234674368486</v>
      </c>
      <c r="G26" s="149">
        <f>SUM(G18:G25)</f>
        <v>583</v>
      </c>
      <c r="H26" s="150">
        <f>SUM(H18:H25)</f>
        <v>593</v>
      </c>
      <c r="I26" s="150">
        <f>SUM(I18:I25)</f>
        <v>542</v>
      </c>
      <c r="J26" s="421">
        <f>IF(OR(I26=0,G26=0),0,I26/G26)</f>
        <v>0.92967409948542024</v>
      </c>
      <c r="K26" s="152">
        <f>IF(OR(I26=0,H26=0),0,I26/H26)</f>
        <v>0.91399662731871834</v>
      </c>
      <c r="L26" s="121"/>
      <c r="M26" s="121"/>
      <c r="N26" s="143">
        <f t="shared" si="8"/>
        <v>-521.18299999999908</v>
      </c>
      <c r="O26" s="153">
        <f t="shared" si="9"/>
        <v>-51</v>
      </c>
      <c r="P26" s="143">
        <f t="shared" si="10"/>
        <v>-197.10300000000097</v>
      </c>
      <c r="Q26" s="153">
        <f t="shared" si="11"/>
        <v>-41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54.484000000000002</v>
      </c>
      <c r="C31" s="114">
        <v>52.279000000000003</v>
      </c>
      <c r="D31" s="114">
        <v>70.98</v>
      </c>
      <c r="E31" s="424">
        <f>IF(OR(D31=0,B31=0),"",D31/B31)</f>
        <v>1.3027677850378092</v>
      </c>
      <c r="F31" s="129">
        <f>IF(OR(D31=0,C31=0),"",D31/C31)</f>
        <v>1.3577153350293616</v>
      </c>
      <c r="G31" s="130">
        <v>6</v>
      </c>
      <c r="H31" s="114">
        <v>8</v>
      </c>
      <c r="I31" s="114">
        <v>7</v>
      </c>
      <c r="J31" s="424">
        <f>IF(OR(I31=0,G31=0),"",I31/G31)</f>
        <v>1.1666666666666667</v>
      </c>
      <c r="K31" s="131">
        <f>IF(OR(I31=0,H31=0),"",I31/H31)</f>
        <v>0.875</v>
      </c>
      <c r="L31" s="155"/>
      <c r="M31" s="155"/>
      <c r="N31" s="145">
        <f t="shared" ref="N31:N39" si="16">D31-C31</f>
        <v>18.701000000000001</v>
      </c>
      <c r="O31" s="146">
        <f t="shared" ref="O31:O39" si="17">I31-H31</f>
        <v>-1</v>
      </c>
      <c r="P31" s="145">
        <f t="shared" ref="P31:P39" si="18">D31-B31</f>
        <v>16.496000000000002</v>
      </c>
      <c r="Q31" s="146">
        <f t="shared" ref="Q31:Q39" si="19">I31-G31</f>
        <v>1</v>
      </c>
    </row>
    <row r="32" spans="1:17" ht="14.45" hidden="1" customHeight="1" outlineLevel="1" x14ac:dyDescent="0.2">
      <c r="A32" s="441" t="s">
        <v>168</v>
      </c>
      <c r="B32" s="120">
        <v>16.748000000000001</v>
      </c>
      <c r="C32" s="113">
        <v>0</v>
      </c>
      <c r="D32" s="113">
        <v>2.9369999999999998</v>
      </c>
      <c r="E32" s="425">
        <f t="shared" ref="E32:E38" si="20">IF(OR(D32=0,B32=0),"",D32/B32)</f>
        <v>0.17536422259374251</v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1</v>
      </c>
      <c r="J32" s="425">
        <f t="shared" ref="J32:J38" si="22">IF(OR(I32=0,G32=0),"",I32/G32)</f>
        <v>0.5</v>
      </c>
      <c r="K32" s="134" t="str">
        <f t="shared" ref="K32:K38" si="23">IF(OR(I32=0,H32=0),"",I32/H32)</f>
        <v/>
      </c>
      <c r="L32" s="155"/>
      <c r="M32" s="155"/>
      <c r="N32" s="147">
        <f t="shared" si="16"/>
        <v>2.9369999999999998</v>
      </c>
      <c r="O32" s="148">
        <f t="shared" si="17"/>
        <v>1</v>
      </c>
      <c r="P32" s="147">
        <f t="shared" si="18"/>
        <v>-13.811000000000002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40.450000000000003</v>
      </c>
      <c r="C33" s="113">
        <v>59.600999999999999</v>
      </c>
      <c r="D33" s="113">
        <v>55.692999999999998</v>
      </c>
      <c r="E33" s="425">
        <f t="shared" si="20"/>
        <v>1.3768355995055623</v>
      </c>
      <c r="F33" s="132">
        <f t="shared" si="21"/>
        <v>0.93443063035855101</v>
      </c>
      <c r="G33" s="133">
        <v>3</v>
      </c>
      <c r="H33" s="113">
        <v>7</v>
      </c>
      <c r="I33" s="113">
        <v>6</v>
      </c>
      <c r="J33" s="425">
        <f t="shared" si="22"/>
        <v>2</v>
      </c>
      <c r="K33" s="134">
        <f t="shared" si="23"/>
        <v>0.8571428571428571</v>
      </c>
      <c r="L33" s="155"/>
      <c r="M33" s="155"/>
      <c r="N33" s="147">
        <f t="shared" si="16"/>
        <v>-3.9080000000000013</v>
      </c>
      <c r="O33" s="148">
        <f t="shared" si="17"/>
        <v>-1</v>
      </c>
      <c r="P33" s="147">
        <f t="shared" si="18"/>
        <v>15.242999999999995</v>
      </c>
      <c r="Q33" s="148">
        <f t="shared" si="19"/>
        <v>3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25.956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3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25.956</v>
      </c>
      <c r="O34" s="148">
        <f t="shared" si="17"/>
        <v>3</v>
      </c>
      <c r="P34" s="147">
        <f t="shared" si="18"/>
        <v>25.956</v>
      </c>
      <c r="Q34" s="148">
        <f t="shared" si="19"/>
        <v>3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17.539000000000001</v>
      </c>
      <c r="C36" s="113">
        <v>10.965</v>
      </c>
      <c r="D36" s="113">
        <v>2.855</v>
      </c>
      <c r="E36" s="425">
        <f t="shared" si="20"/>
        <v>0.1627800900849535</v>
      </c>
      <c r="F36" s="132">
        <f t="shared" si="21"/>
        <v>0.26037391700866391</v>
      </c>
      <c r="G36" s="133">
        <v>2</v>
      </c>
      <c r="H36" s="113">
        <v>3</v>
      </c>
      <c r="I36" s="113">
        <v>1</v>
      </c>
      <c r="J36" s="425">
        <f t="shared" si="22"/>
        <v>0.5</v>
      </c>
      <c r="K36" s="134">
        <f t="shared" si="23"/>
        <v>0.33333333333333331</v>
      </c>
      <c r="L36" s="155"/>
      <c r="M36" s="155"/>
      <c r="N36" s="147">
        <f t="shared" si="16"/>
        <v>-8.11</v>
      </c>
      <c r="O36" s="148">
        <f t="shared" si="17"/>
        <v>-2</v>
      </c>
      <c r="P36" s="147">
        <f t="shared" si="18"/>
        <v>-14.684000000000001</v>
      </c>
      <c r="Q36" s="148">
        <f t="shared" si="19"/>
        <v>-1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32.917999999999999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4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32.917999999999999</v>
      </c>
      <c r="O37" s="148">
        <f t="shared" si="17"/>
        <v>4</v>
      </c>
      <c r="P37" s="147">
        <f t="shared" si="18"/>
        <v>32.917999999999999</v>
      </c>
      <c r="Q37" s="148">
        <f t="shared" si="19"/>
        <v>4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129.221</v>
      </c>
      <c r="C39" s="162">
        <f>SUM(C31:C38)</f>
        <v>122.845</v>
      </c>
      <c r="D39" s="162">
        <f>SUM(D31:D38)</f>
        <v>191.339</v>
      </c>
      <c r="E39" s="422">
        <f>IF(OR(D39=0,B39=0),0,D39/B39)</f>
        <v>1.4807113394881637</v>
      </c>
      <c r="F39" s="163">
        <f>IF(OR(D39=0,C39=0),0,D39/C39)</f>
        <v>1.5575644104359152</v>
      </c>
      <c r="G39" s="164">
        <f>SUM(G31:G38)</f>
        <v>13</v>
      </c>
      <c r="H39" s="162">
        <f>SUM(H31:H38)</f>
        <v>18</v>
      </c>
      <c r="I39" s="162">
        <f>SUM(I31:I38)</f>
        <v>22</v>
      </c>
      <c r="J39" s="422">
        <f>IF(OR(I39=0,G39=0),0,I39/G39)</f>
        <v>1.6923076923076923</v>
      </c>
      <c r="K39" s="165">
        <f>IF(OR(I39=0,H39=0),0,I39/H39)</f>
        <v>1.2222222222222223</v>
      </c>
      <c r="L39" s="155"/>
      <c r="M39" s="155"/>
      <c r="N39" s="160">
        <f t="shared" si="16"/>
        <v>68.494</v>
      </c>
      <c r="O39" s="166">
        <f t="shared" si="17"/>
        <v>4</v>
      </c>
      <c r="P39" s="160">
        <f t="shared" si="18"/>
        <v>62.117999999999995</v>
      </c>
      <c r="Q39" s="166">
        <f t="shared" si="19"/>
        <v>9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1647F5D-CE35-40DF-AC3F-4195B8997E3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612</v>
      </c>
      <c r="C33" s="199">
        <v>516</v>
      </c>
      <c r="D33" s="84">
        <f>IF(C33="","",C33-B33)</f>
        <v>-96</v>
      </c>
      <c r="E33" s="85">
        <f>IF(C33="","",C33/B33)</f>
        <v>0.84313725490196079</v>
      </c>
      <c r="F33" s="86">
        <v>34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1244</v>
      </c>
      <c r="C34" s="200">
        <v>1078</v>
      </c>
      <c r="D34" s="87">
        <f t="shared" ref="D34:D45" si="0">IF(C34="","",C34-B34)</f>
        <v>-166</v>
      </c>
      <c r="E34" s="88">
        <f t="shared" ref="E34:E45" si="1">IF(C34="","",C34/B34)</f>
        <v>0.86655948553054662</v>
      </c>
      <c r="F34" s="89">
        <v>70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1854</v>
      </c>
      <c r="C35" s="200">
        <v>1677</v>
      </c>
      <c r="D35" s="87">
        <f t="shared" si="0"/>
        <v>-177</v>
      </c>
      <c r="E35" s="88">
        <f t="shared" si="1"/>
        <v>0.90453074433656955</v>
      </c>
      <c r="F35" s="89">
        <v>172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2204</v>
      </c>
      <c r="C36" s="200">
        <v>2032</v>
      </c>
      <c r="D36" s="87">
        <f t="shared" si="0"/>
        <v>-172</v>
      </c>
      <c r="E36" s="88">
        <f t="shared" si="1"/>
        <v>0.92196007259528134</v>
      </c>
      <c r="F36" s="89">
        <v>260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2990</v>
      </c>
      <c r="C37" s="200">
        <v>2704</v>
      </c>
      <c r="D37" s="87">
        <f t="shared" si="0"/>
        <v>-286</v>
      </c>
      <c r="E37" s="88">
        <f t="shared" si="1"/>
        <v>0.90434782608695652</v>
      </c>
      <c r="F37" s="89">
        <v>307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3887</v>
      </c>
      <c r="C38" s="200">
        <v>3560</v>
      </c>
      <c r="D38" s="87">
        <f t="shared" si="0"/>
        <v>-327</v>
      </c>
      <c r="E38" s="88">
        <f t="shared" si="1"/>
        <v>0.91587342423462825</v>
      </c>
      <c r="F38" s="89">
        <v>429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3896</v>
      </c>
      <c r="C39" s="200">
        <v>3563</v>
      </c>
      <c r="D39" s="87">
        <f t="shared" si="0"/>
        <v>-333</v>
      </c>
      <c r="E39" s="88">
        <f t="shared" si="1"/>
        <v>0.91452772073921973</v>
      </c>
      <c r="F39" s="89">
        <v>428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5375</v>
      </c>
      <c r="C40" s="200">
        <v>4884</v>
      </c>
      <c r="D40" s="87">
        <f t="shared" si="0"/>
        <v>-491</v>
      </c>
      <c r="E40" s="88">
        <f t="shared" si="1"/>
        <v>0.90865116279069769</v>
      </c>
      <c r="F40" s="89">
        <v>541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6194</v>
      </c>
      <c r="C41" s="200">
        <v>5609</v>
      </c>
      <c r="D41" s="87">
        <f t="shared" si="0"/>
        <v>-585</v>
      </c>
      <c r="E41" s="88">
        <f t="shared" si="1"/>
        <v>0.90555376170487567</v>
      </c>
      <c r="F41" s="89">
        <v>583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6863</v>
      </c>
      <c r="C42" s="200">
        <v>6172</v>
      </c>
      <c r="D42" s="87">
        <f t="shared" si="0"/>
        <v>-691</v>
      </c>
      <c r="E42" s="88">
        <f t="shared" si="1"/>
        <v>0.89931516829374913</v>
      </c>
      <c r="F42" s="89">
        <v>617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57B80A6-5931-4CB6-B2E5-4A05B7424A5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6621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6434</v>
      </c>
      <c r="B5" s="926"/>
      <c r="C5" s="927"/>
      <c r="D5" s="928"/>
      <c r="E5" s="929">
        <v>1</v>
      </c>
      <c r="F5" s="930">
        <v>7.77</v>
      </c>
      <c r="G5" s="931">
        <v>15</v>
      </c>
      <c r="H5" s="932">
        <v>2</v>
      </c>
      <c r="I5" s="933">
        <v>15.72</v>
      </c>
      <c r="J5" s="934">
        <v>8</v>
      </c>
      <c r="K5" s="935">
        <v>7.77</v>
      </c>
      <c r="L5" s="936">
        <v>5</v>
      </c>
      <c r="M5" s="936">
        <v>45</v>
      </c>
      <c r="N5" s="937">
        <v>15</v>
      </c>
      <c r="O5" s="936" t="s">
        <v>6435</v>
      </c>
      <c r="P5" s="938" t="s">
        <v>6436</v>
      </c>
      <c r="Q5" s="939">
        <f>H5-B5</f>
        <v>2</v>
      </c>
      <c r="R5" s="955">
        <f>I5-C5</f>
        <v>15.72</v>
      </c>
      <c r="S5" s="939">
        <f>H5-E5</f>
        <v>1</v>
      </c>
      <c r="T5" s="955">
        <f>I5-F5</f>
        <v>7.9500000000000011</v>
      </c>
      <c r="U5" s="965">
        <v>30</v>
      </c>
      <c r="V5" s="926">
        <v>16</v>
      </c>
      <c r="W5" s="926">
        <v>-14</v>
      </c>
      <c r="X5" s="966">
        <v>0.53333333333333333</v>
      </c>
      <c r="Y5" s="967"/>
    </row>
    <row r="6" spans="1:25" ht="14.45" customHeight="1" x14ac:dyDescent="0.2">
      <c r="A6" s="923" t="s">
        <v>6437</v>
      </c>
      <c r="B6" s="896">
        <v>1</v>
      </c>
      <c r="C6" s="897">
        <v>82.71</v>
      </c>
      <c r="D6" s="898">
        <v>141</v>
      </c>
      <c r="E6" s="907"/>
      <c r="F6" s="887"/>
      <c r="G6" s="888"/>
      <c r="H6" s="893"/>
      <c r="I6" s="887"/>
      <c r="J6" s="888"/>
      <c r="K6" s="892">
        <v>81.209999999999994</v>
      </c>
      <c r="L6" s="893">
        <v>75</v>
      </c>
      <c r="M6" s="893">
        <v>372</v>
      </c>
      <c r="N6" s="894">
        <v>124</v>
      </c>
      <c r="O6" s="893" t="s">
        <v>6435</v>
      </c>
      <c r="P6" s="908" t="s">
        <v>6438</v>
      </c>
      <c r="Q6" s="895">
        <f t="shared" ref="Q6:R69" si="0">H6-B6</f>
        <v>-1</v>
      </c>
      <c r="R6" s="956">
        <f t="shared" si="0"/>
        <v>-82.71</v>
      </c>
      <c r="S6" s="895">
        <f t="shared" ref="S6:S69" si="1">H6-E6</f>
        <v>0</v>
      </c>
      <c r="T6" s="956">
        <f t="shared" ref="T6:T69" si="2">I6-F6</f>
        <v>0</v>
      </c>
      <c r="U6" s="963" t="s">
        <v>329</v>
      </c>
      <c r="V6" s="904" t="s">
        <v>329</v>
      </c>
      <c r="W6" s="904" t="s">
        <v>329</v>
      </c>
      <c r="X6" s="961" t="s">
        <v>329</v>
      </c>
      <c r="Y6" s="959"/>
    </row>
    <row r="7" spans="1:25" ht="14.45" customHeight="1" x14ac:dyDescent="0.2">
      <c r="A7" s="923" t="s">
        <v>6439</v>
      </c>
      <c r="B7" s="904">
        <v>2</v>
      </c>
      <c r="C7" s="905">
        <v>66.47</v>
      </c>
      <c r="D7" s="906">
        <v>26</v>
      </c>
      <c r="E7" s="889">
        <v>4</v>
      </c>
      <c r="F7" s="890">
        <v>146.74</v>
      </c>
      <c r="G7" s="891">
        <v>38.799999999999997</v>
      </c>
      <c r="H7" s="893">
        <v>1</v>
      </c>
      <c r="I7" s="887">
        <v>36.46</v>
      </c>
      <c r="J7" s="888">
        <v>36</v>
      </c>
      <c r="K7" s="892">
        <v>33.15</v>
      </c>
      <c r="L7" s="893">
        <v>22</v>
      </c>
      <c r="M7" s="893">
        <v>135</v>
      </c>
      <c r="N7" s="894">
        <v>45</v>
      </c>
      <c r="O7" s="893" t="s">
        <v>6435</v>
      </c>
      <c r="P7" s="908" t="s">
        <v>6440</v>
      </c>
      <c r="Q7" s="895">
        <f t="shared" si="0"/>
        <v>-1</v>
      </c>
      <c r="R7" s="956">
        <f t="shared" si="0"/>
        <v>-30.009999999999998</v>
      </c>
      <c r="S7" s="895">
        <f t="shared" si="1"/>
        <v>-3</v>
      </c>
      <c r="T7" s="956">
        <f t="shared" si="2"/>
        <v>-110.28</v>
      </c>
      <c r="U7" s="963">
        <v>45</v>
      </c>
      <c r="V7" s="904">
        <v>36</v>
      </c>
      <c r="W7" s="904">
        <v>-9</v>
      </c>
      <c r="X7" s="961">
        <v>0.8</v>
      </c>
      <c r="Y7" s="959"/>
    </row>
    <row r="8" spans="1:25" ht="14.45" customHeight="1" x14ac:dyDescent="0.2">
      <c r="A8" s="923" t="s">
        <v>6441</v>
      </c>
      <c r="B8" s="904">
        <v>6</v>
      </c>
      <c r="C8" s="905">
        <v>125.08</v>
      </c>
      <c r="D8" s="906">
        <v>19.8</v>
      </c>
      <c r="E8" s="889">
        <v>13</v>
      </c>
      <c r="F8" s="890">
        <v>280.12</v>
      </c>
      <c r="G8" s="891">
        <v>18.2</v>
      </c>
      <c r="H8" s="893">
        <v>3</v>
      </c>
      <c r="I8" s="887">
        <v>65.209999999999994</v>
      </c>
      <c r="J8" s="888">
        <v>20.3</v>
      </c>
      <c r="K8" s="892">
        <v>20.34</v>
      </c>
      <c r="L8" s="893">
        <v>11</v>
      </c>
      <c r="M8" s="893">
        <v>87</v>
      </c>
      <c r="N8" s="894">
        <v>29</v>
      </c>
      <c r="O8" s="893" t="s">
        <v>6435</v>
      </c>
      <c r="P8" s="908" t="s">
        <v>6442</v>
      </c>
      <c r="Q8" s="895">
        <f t="shared" si="0"/>
        <v>-3</v>
      </c>
      <c r="R8" s="956">
        <f t="shared" si="0"/>
        <v>-59.870000000000005</v>
      </c>
      <c r="S8" s="895">
        <f t="shared" si="1"/>
        <v>-10</v>
      </c>
      <c r="T8" s="956">
        <f t="shared" si="2"/>
        <v>-214.91000000000003</v>
      </c>
      <c r="U8" s="963">
        <v>87</v>
      </c>
      <c r="V8" s="904">
        <v>60.900000000000006</v>
      </c>
      <c r="W8" s="904">
        <v>-26.099999999999994</v>
      </c>
      <c r="X8" s="961">
        <v>0.70000000000000007</v>
      </c>
      <c r="Y8" s="959"/>
    </row>
    <row r="9" spans="1:25" ht="14.45" customHeight="1" x14ac:dyDescent="0.2">
      <c r="A9" s="923" t="s">
        <v>6443</v>
      </c>
      <c r="B9" s="904"/>
      <c r="C9" s="905"/>
      <c r="D9" s="906"/>
      <c r="E9" s="889">
        <v>4</v>
      </c>
      <c r="F9" s="890">
        <v>52.34</v>
      </c>
      <c r="G9" s="891">
        <v>7</v>
      </c>
      <c r="H9" s="893">
        <v>3</v>
      </c>
      <c r="I9" s="887">
        <v>43.11</v>
      </c>
      <c r="J9" s="888">
        <v>11.7</v>
      </c>
      <c r="K9" s="892">
        <v>12.65</v>
      </c>
      <c r="L9" s="893">
        <v>5</v>
      </c>
      <c r="M9" s="893">
        <v>60</v>
      </c>
      <c r="N9" s="894">
        <v>20</v>
      </c>
      <c r="O9" s="893" t="s">
        <v>6435</v>
      </c>
      <c r="P9" s="908" t="s">
        <v>6444</v>
      </c>
      <c r="Q9" s="895">
        <f t="shared" si="0"/>
        <v>3</v>
      </c>
      <c r="R9" s="956">
        <f t="shared" si="0"/>
        <v>43.11</v>
      </c>
      <c r="S9" s="895">
        <f t="shared" si="1"/>
        <v>-1</v>
      </c>
      <c r="T9" s="956">
        <f t="shared" si="2"/>
        <v>-9.230000000000004</v>
      </c>
      <c r="U9" s="963">
        <v>60</v>
      </c>
      <c r="V9" s="904">
        <v>35.099999999999994</v>
      </c>
      <c r="W9" s="904">
        <v>-24.900000000000006</v>
      </c>
      <c r="X9" s="961">
        <v>0.58499999999999985</v>
      </c>
      <c r="Y9" s="959"/>
    </row>
    <row r="10" spans="1:25" ht="14.45" customHeight="1" x14ac:dyDescent="0.2">
      <c r="A10" s="923" t="s">
        <v>6445</v>
      </c>
      <c r="B10" s="904"/>
      <c r="C10" s="905"/>
      <c r="D10" s="906"/>
      <c r="E10" s="907"/>
      <c r="F10" s="887"/>
      <c r="G10" s="888"/>
      <c r="H10" s="889">
        <v>1</v>
      </c>
      <c r="I10" s="890">
        <v>1.69</v>
      </c>
      <c r="J10" s="891">
        <v>6</v>
      </c>
      <c r="K10" s="892">
        <v>1.69</v>
      </c>
      <c r="L10" s="893">
        <v>2</v>
      </c>
      <c r="M10" s="893">
        <v>21</v>
      </c>
      <c r="N10" s="894">
        <v>7</v>
      </c>
      <c r="O10" s="893" t="s">
        <v>6435</v>
      </c>
      <c r="P10" s="908" t="s">
        <v>6446</v>
      </c>
      <c r="Q10" s="895">
        <f t="shared" si="0"/>
        <v>1</v>
      </c>
      <c r="R10" s="956">
        <f t="shared" si="0"/>
        <v>1.69</v>
      </c>
      <c r="S10" s="895">
        <f t="shared" si="1"/>
        <v>1</v>
      </c>
      <c r="T10" s="956">
        <f t="shared" si="2"/>
        <v>1.69</v>
      </c>
      <c r="U10" s="963">
        <v>7</v>
      </c>
      <c r="V10" s="904">
        <v>6</v>
      </c>
      <c r="W10" s="904">
        <v>-1</v>
      </c>
      <c r="X10" s="961">
        <v>0.8571428571428571</v>
      </c>
      <c r="Y10" s="959"/>
    </row>
    <row r="11" spans="1:25" ht="14.45" customHeight="1" x14ac:dyDescent="0.2">
      <c r="A11" s="923" t="s">
        <v>6447</v>
      </c>
      <c r="B11" s="896">
        <v>1</v>
      </c>
      <c r="C11" s="897">
        <v>0.43</v>
      </c>
      <c r="D11" s="898">
        <v>3</v>
      </c>
      <c r="E11" s="907"/>
      <c r="F11" s="887"/>
      <c r="G11" s="888"/>
      <c r="H11" s="893"/>
      <c r="I11" s="887"/>
      <c r="J11" s="888"/>
      <c r="K11" s="892">
        <v>0.43</v>
      </c>
      <c r="L11" s="893">
        <v>2</v>
      </c>
      <c r="M11" s="893">
        <v>15</v>
      </c>
      <c r="N11" s="894">
        <v>5</v>
      </c>
      <c r="O11" s="893" t="s">
        <v>6435</v>
      </c>
      <c r="P11" s="908" t="s">
        <v>6448</v>
      </c>
      <c r="Q11" s="895">
        <f t="shared" si="0"/>
        <v>-1</v>
      </c>
      <c r="R11" s="956">
        <f t="shared" si="0"/>
        <v>-0.43</v>
      </c>
      <c r="S11" s="895">
        <f t="shared" si="1"/>
        <v>0</v>
      </c>
      <c r="T11" s="956">
        <f t="shared" si="2"/>
        <v>0</v>
      </c>
      <c r="U11" s="963" t="s">
        <v>329</v>
      </c>
      <c r="V11" s="904" t="s">
        <v>329</v>
      </c>
      <c r="W11" s="904" t="s">
        <v>329</v>
      </c>
      <c r="X11" s="961" t="s">
        <v>329</v>
      </c>
      <c r="Y11" s="959"/>
    </row>
    <row r="12" spans="1:25" ht="14.45" customHeight="1" x14ac:dyDescent="0.2">
      <c r="A12" s="923" t="s">
        <v>6449</v>
      </c>
      <c r="B12" s="904"/>
      <c r="C12" s="905"/>
      <c r="D12" s="906"/>
      <c r="E12" s="907"/>
      <c r="F12" s="887"/>
      <c r="G12" s="888"/>
      <c r="H12" s="889">
        <v>1</v>
      </c>
      <c r="I12" s="890">
        <v>0.43</v>
      </c>
      <c r="J12" s="891">
        <v>4</v>
      </c>
      <c r="K12" s="892">
        <v>0.42</v>
      </c>
      <c r="L12" s="893">
        <v>2</v>
      </c>
      <c r="M12" s="893">
        <v>18</v>
      </c>
      <c r="N12" s="894">
        <v>6</v>
      </c>
      <c r="O12" s="893" t="s">
        <v>6435</v>
      </c>
      <c r="P12" s="908" t="s">
        <v>6450</v>
      </c>
      <c r="Q12" s="895">
        <f t="shared" si="0"/>
        <v>1</v>
      </c>
      <c r="R12" s="956">
        <f t="shared" si="0"/>
        <v>0.43</v>
      </c>
      <c r="S12" s="895">
        <f t="shared" si="1"/>
        <v>1</v>
      </c>
      <c r="T12" s="956">
        <f t="shared" si="2"/>
        <v>0.43</v>
      </c>
      <c r="U12" s="963">
        <v>6</v>
      </c>
      <c r="V12" s="904">
        <v>4</v>
      </c>
      <c r="W12" s="904">
        <v>-2</v>
      </c>
      <c r="X12" s="961">
        <v>0.66666666666666663</v>
      </c>
      <c r="Y12" s="959"/>
    </row>
    <row r="13" spans="1:25" ht="14.45" customHeight="1" x14ac:dyDescent="0.2">
      <c r="A13" s="923" t="s">
        <v>6451</v>
      </c>
      <c r="B13" s="896">
        <v>2</v>
      </c>
      <c r="C13" s="897">
        <v>8.32</v>
      </c>
      <c r="D13" s="898">
        <v>9.5</v>
      </c>
      <c r="E13" s="907"/>
      <c r="F13" s="887"/>
      <c r="G13" s="888"/>
      <c r="H13" s="893"/>
      <c r="I13" s="887"/>
      <c r="J13" s="888"/>
      <c r="K13" s="892">
        <v>4.13</v>
      </c>
      <c r="L13" s="893">
        <v>4</v>
      </c>
      <c r="M13" s="893">
        <v>36</v>
      </c>
      <c r="N13" s="894">
        <v>12</v>
      </c>
      <c r="O13" s="893" t="s">
        <v>6435</v>
      </c>
      <c r="P13" s="908" t="s">
        <v>6452</v>
      </c>
      <c r="Q13" s="895">
        <f t="shared" si="0"/>
        <v>-2</v>
      </c>
      <c r="R13" s="956">
        <f t="shared" si="0"/>
        <v>-8.32</v>
      </c>
      <c r="S13" s="895">
        <f t="shared" si="1"/>
        <v>0</v>
      </c>
      <c r="T13" s="956">
        <f t="shared" si="2"/>
        <v>0</v>
      </c>
      <c r="U13" s="963" t="s">
        <v>329</v>
      </c>
      <c r="V13" s="904" t="s">
        <v>329</v>
      </c>
      <c r="W13" s="904" t="s">
        <v>329</v>
      </c>
      <c r="X13" s="961" t="s">
        <v>329</v>
      </c>
      <c r="Y13" s="959"/>
    </row>
    <row r="14" spans="1:25" ht="14.45" customHeight="1" x14ac:dyDescent="0.2">
      <c r="A14" s="923" t="s">
        <v>6453</v>
      </c>
      <c r="B14" s="896">
        <v>1</v>
      </c>
      <c r="C14" s="897">
        <v>1.0900000000000001</v>
      </c>
      <c r="D14" s="898">
        <v>13</v>
      </c>
      <c r="E14" s="907"/>
      <c r="F14" s="887"/>
      <c r="G14" s="888"/>
      <c r="H14" s="893"/>
      <c r="I14" s="887"/>
      <c r="J14" s="888"/>
      <c r="K14" s="892">
        <v>0.93</v>
      </c>
      <c r="L14" s="893">
        <v>4</v>
      </c>
      <c r="M14" s="893">
        <v>33</v>
      </c>
      <c r="N14" s="894">
        <v>11</v>
      </c>
      <c r="O14" s="893" t="s">
        <v>6435</v>
      </c>
      <c r="P14" s="908" t="s">
        <v>6454</v>
      </c>
      <c r="Q14" s="895">
        <f t="shared" si="0"/>
        <v>-1</v>
      </c>
      <c r="R14" s="956">
        <f t="shared" si="0"/>
        <v>-1.0900000000000001</v>
      </c>
      <c r="S14" s="895">
        <f t="shared" si="1"/>
        <v>0</v>
      </c>
      <c r="T14" s="956">
        <f t="shared" si="2"/>
        <v>0</v>
      </c>
      <c r="U14" s="963" t="s">
        <v>329</v>
      </c>
      <c r="V14" s="904" t="s">
        <v>329</v>
      </c>
      <c r="W14" s="904" t="s">
        <v>329</v>
      </c>
      <c r="X14" s="961" t="s">
        <v>329</v>
      </c>
      <c r="Y14" s="959"/>
    </row>
    <row r="15" spans="1:25" ht="14.45" customHeight="1" x14ac:dyDescent="0.2">
      <c r="A15" s="923" t="s">
        <v>6455</v>
      </c>
      <c r="B15" s="904"/>
      <c r="C15" s="905"/>
      <c r="D15" s="906"/>
      <c r="E15" s="907"/>
      <c r="F15" s="887"/>
      <c r="G15" s="888"/>
      <c r="H15" s="889">
        <v>1</v>
      </c>
      <c r="I15" s="890">
        <v>0.42</v>
      </c>
      <c r="J15" s="891">
        <v>3</v>
      </c>
      <c r="K15" s="892">
        <v>0.42</v>
      </c>
      <c r="L15" s="893">
        <v>2</v>
      </c>
      <c r="M15" s="893">
        <v>15</v>
      </c>
      <c r="N15" s="894">
        <v>5</v>
      </c>
      <c r="O15" s="893" t="s">
        <v>6435</v>
      </c>
      <c r="P15" s="908" t="s">
        <v>6456</v>
      </c>
      <c r="Q15" s="895">
        <f t="shared" si="0"/>
        <v>1</v>
      </c>
      <c r="R15" s="956">
        <f t="shared" si="0"/>
        <v>0.42</v>
      </c>
      <c r="S15" s="895">
        <f t="shared" si="1"/>
        <v>1</v>
      </c>
      <c r="T15" s="956">
        <f t="shared" si="2"/>
        <v>0.42</v>
      </c>
      <c r="U15" s="963">
        <v>5</v>
      </c>
      <c r="V15" s="904">
        <v>3</v>
      </c>
      <c r="W15" s="904">
        <v>-2</v>
      </c>
      <c r="X15" s="961">
        <v>0.6</v>
      </c>
      <c r="Y15" s="959"/>
    </row>
    <row r="16" spans="1:25" ht="14.45" customHeight="1" x14ac:dyDescent="0.2">
      <c r="A16" s="924" t="s">
        <v>6457</v>
      </c>
      <c r="B16" s="910"/>
      <c r="C16" s="911"/>
      <c r="D16" s="909"/>
      <c r="E16" s="912">
        <v>1</v>
      </c>
      <c r="F16" s="913">
        <v>0.56000000000000005</v>
      </c>
      <c r="G16" s="899">
        <v>4</v>
      </c>
      <c r="H16" s="914"/>
      <c r="I16" s="915"/>
      <c r="J16" s="900"/>
      <c r="K16" s="916">
        <v>0.56000000000000005</v>
      </c>
      <c r="L16" s="917">
        <v>2</v>
      </c>
      <c r="M16" s="917">
        <v>21</v>
      </c>
      <c r="N16" s="918">
        <v>7</v>
      </c>
      <c r="O16" s="917" t="s">
        <v>6435</v>
      </c>
      <c r="P16" s="919" t="s">
        <v>6458</v>
      </c>
      <c r="Q16" s="920">
        <f t="shared" si="0"/>
        <v>0</v>
      </c>
      <c r="R16" s="957">
        <f t="shared" si="0"/>
        <v>0</v>
      </c>
      <c r="S16" s="920">
        <f t="shared" si="1"/>
        <v>-1</v>
      </c>
      <c r="T16" s="957">
        <f t="shared" si="2"/>
        <v>-0.56000000000000005</v>
      </c>
      <c r="U16" s="964" t="s">
        <v>329</v>
      </c>
      <c r="V16" s="910" t="s">
        <v>329</v>
      </c>
      <c r="W16" s="910" t="s">
        <v>329</v>
      </c>
      <c r="X16" s="962" t="s">
        <v>329</v>
      </c>
      <c r="Y16" s="960"/>
    </row>
    <row r="17" spans="1:25" ht="14.45" customHeight="1" x14ac:dyDescent="0.2">
      <c r="A17" s="923" t="s">
        <v>6459</v>
      </c>
      <c r="B17" s="896">
        <v>5</v>
      </c>
      <c r="C17" s="897">
        <v>2.12</v>
      </c>
      <c r="D17" s="898">
        <v>1.6</v>
      </c>
      <c r="E17" s="907">
        <v>1</v>
      </c>
      <c r="F17" s="887">
        <v>0.42</v>
      </c>
      <c r="G17" s="888">
        <v>4</v>
      </c>
      <c r="H17" s="893">
        <v>3</v>
      </c>
      <c r="I17" s="887">
        <v>1.26</v>
      </c>
      <c r="J17" s="888">
        <v>2</v>
      </c>
      <c r="K17" s="892">
        <v>0.42</v>
      </c>
      <c r="L17" s="893">
        <v>1</v>
      </c>
      <c r="M17" s="893">
        <v>5</v>
      </c>
      <c r="N17" s="894">
        <v>2</v>
      </c>
      <c r="O17" s="893" t="s">
        <v>6435</v>
      </c>
      <c r="P17" s="908" t="s">
        <v>6460</v>
      </c>
      <c r="Q17" s="895">
        <f t="shared" si="0"/>
        <v>-2</v>
      </c>
      <c r="R17" s="956">
        <f t="shared" si="0"/>
        <v>-0.8600000000000001</v>
      </c>
      <c r="S17" s="895">
        <f t="shared" si="1"/>
        <v>2</v>
      </c>
      <c r="T17" s="956">
        <f t="shared" si="2"/>
        <v>0.84000000000000008</v>
      </c>
      <c r="U17" s="963">
        <v>6</v>
      </c>
      <c r="V17" s="904">
        <v>6</v>
      </c>
      <c r="W17" s="904">
        <v>0</v>
      </c>
      <c r="X17" s="961">
        <v>1</v>
      </c>
      <c r="Y17" s="959">
        <v>1</v>
      </c>
    </row>
    <row r="18" spans="1:25" ht="14.45" customHeight="1" x14ac:dyDescent="0.2">
      <c r="A18" s="923" t="s">
        <v>6461</v>
      </c>
      <c r="B18" s="904">
        <v>2</v>
      </c>
      <c r="C18" s="905">
        <v>28.4</v>
      </c>
      <c r="D18" s="906">
        <v>18</v>
      </c>
      <c r="E18" s="907">
        <v>1</v>
      </c>
      <c r="F18" s="887">
        <v>13.67</v>
      </c>
      <c r="G18" s="888">
        <v>14</v>
      </c>
      <c r="H18" s="889">
        <v>1</v>
      </c>
      <c r="I18" s="890">
        <v>13.53</v>
      </c>
      <c r="J18" s="901">
        <v>13</v>
      </c>
      <c r="K18" s="892">
        <v>13.4</v>
      </c>
      <c r="L18" s="893">
        <v>1</v>
      </c>
      <c r="M18" s="893">
        <v>12</v>
      </c>
      <c r="N18" s="894">
        <v>4</v>
      </c>
      <c r="O18" s="893" t="s">
        <v>5465</v>
      </c>
      <c r="P18" s="908" t="s">
        <v>6462</v>
      </c>
      <c r="Q18" s="895">
        <f t="shared" si="0"/>
        <v>-1</v>
      </c>
      <c r="R18" s="956">
        <f t="shared" si="0"/>
        <v>-14.87</v>
      </c>
      <c r="S18" s="895">
        <f t="shared" si="1"/>
        <v>0</v>
      </c>
      <c r="T18" s="956">
        <f t="shared" si="2"/>
        <v>-0.14000000000000057</v>
      </c>
      <c r="U18" s="963">
        <v>4</v>
      </c>
      <c r="V18" s="904">
        <v>13</v>
      </c>
      <c r="W18" s="904">
        <v>9</v>
      </c>
      <c r="X18" s="961">
        <v>3.25</v>
      </c>
      <c r="Y18" s="959">
        <v>9</v>
      </c>
    </row>
    <row r="19" spans="1:25" ht="14.45" customHeight="1" x14ac:dyDescent="0.2">
      <c r="A19" s="924" t="s">
        <v>6463</v>
      </c>
      <c r="B19" s="910">
        <v>3</v>
      </c>
      <c r="C19" s="911">
        <v>40.270000000000003</v>
      </c>
      <c r="D19" s="909">
        <v>9.6999999999999993</v>
      </c>
      <c r="E19" s="912">
        <v>2</v>
      </c>
      <c r="F19" s="913">
        <v>28.34</v>
      </c>
      <c r="G19" s="899">
        <v>13.5</v>
      </c>
      <c r="H19" s="914">
        <v>5</v>
      </c>
      <c r="I19" s="915">
        <v>53.2</v>
      </c>
      <c r="J19" s="900">
        <v>2</v>
      </c>
      <c r="K19" s="916">
        <v>14.17</v>
      </c>
      <c r="L19" s="917">
        <v>2</v>
      </c>
      <c r="M19" s="917">
        <v>18</v>
      </c>
      <c r="N19" s="918">
        <v>6</v>
      </c>
      <c r="O19" s="917" t="s">
        <v>5465</v>
      </c>
      <c r="P19" s="919" t="s">
        <v>6464</v>
      </c>
      <c r="Q19" s="920">
        <f t="shared" si="0"/>
        <v>2</v>
      </c>
      <c r="R19" s="957">
        <f t="shared" si="0"/>
        <v>12.93</v>
      </c>
      <c r="S19" s="920">
        <f t="shared" si="1"/>
        <v>3</v>
      </c>
      <c r="T19" s="957">
        <f t="shared" si="2"/>
        <v>24.860000000000003</v>
      </c>
      <c r="U19" s="964">
        <v>30</v>
      </c>
      <c r="V19" s="910">
        <v>10</v>
      </c>
      <c r="W19" s="910">
        <v>-20</v>
      </c>
      <c r="X19" s="962">
        <v>0.33333333333333331</v>
      </c>
      <c r="Y19" s="960"/>
    </row>
    <row r="20" spans="1:25" ht="14.45" customHeight="1" x14ac:dyDescent="0.2">
      <c r="A20" s="924" t="s">
        <v>6465</v>
      </c>
      <c r="B20" s="910">
        <v>3</v>
      </c>
      <c r="C20" s="911">
        <v>43.96</v>
      </c>
      <c r="D20" s="909">
        <v>14.7</v>
      </c>
      <c r="E20" s="912">
        <v>2</v>
      </c>
      <c r="F20" s="913">
        <v>34.4</v>
      </c>
      <c r="G20" s="899">
        <v>22.5</v>
      </c>
      <c r="H20" s="914">
        <v>6</v>
      </c>
      <c r="I20" s="915">
        <v>87.53</v>
      </c>
      <c r="J20" s="900">
        <v>8.6999999999999993</v>
      </c>
      <c r="K20" s="916">
        <v>17.2</v>
      </c>
      <c r="L20" s="917">
        <v>4</v>
      </c>
      <c r="M20" s="917">
        <v>39</v>
      </c>
      <c r="N20" s="918">
        <v>13</v>
      </c>
      <c r="O20" s="917" t="s">
        <v>5465</v>
      </c>
      <c r="P20" s="919" t="s">
        <v>6466</v>
      </c>
      <c r="Q20" s="920">
        <f t="shared" si="0"/>
        <v>3</v>
      </c>
      <c r="R20" s="957">
        <f t="shared" si="0"/>
        <v>43.57</v>
      </c>
      <c r="S20" s="920">
        <f t="shared" si="1"/>
        <v>4</v>
      </c>
      <c r="T20" s="957">
        <f t="shared" si="2"/>
        <v>53.13</v>
      </c>
      <c r="U20" s="964">
        <v>78</v>
      </c>
      <c r="V20" s="910">
        <v>52.199999999999996</v>
      </c>
      <c r="W20" s="910">
        <v>-25.800000000000004</v>
      </c>
      <c r="X20" s="962">
        <v>0.66923076923076918</v>
      </c>
      <c r="Y20" s="960">
        <v>11</v>
      </c>
    </row>
    <row r="21" spans="1:25" ht="14.45" customHeight="1" x14ac:dyDescent="0.2">
      <c r="A21" s="923" t="s">
        <v>6467</v>
      </c>
      <c r="B21" s="896">
        <v>8</v>
      </c>
      <c r="C21" s="897">
        <v>104.56</v>
      </c>
      <c r="D21" s="898">
        <v>12.8</v>
      </c>
      <c r="E21" s="907">
        <v>12</v>
      </c>
      <c r="F21" s="887">
        <v>154.16999999999999</v>
      </c>
      <c r="G21" s="888">
        <v>12.7</v>
      </c>
      <c r="H21" s="893">
        <v>3</v>
      </c>
      <c r="I21" s="887">
        <v>39.21</v>
      </c>
      <c r="J21" s="888">
        <v>11</v>
      </c>
      <c r="K21" s="892">
        <v>13.07</v>
      </c>
      <c r="L21" s="893">
        <v>6</v>
      </c>
      <c r="M21" s="893">
        <v>54</v>
      </c>
      <c r="N21" s="894">
        <v>18</v>
      </c>
      <c r="O21" s="893" t="s">
        <v>6435</v>
      </c>
      <c r="P21" s="908" t="s">
        <v>6468</v>
      </c>
      <c r="Q21" s="895">
        <f t="shared" si="0"/>
        <v>-5</v>
      </c>
      <c r="R21" s="956">
        <f t="shared" si="0"/>
        <v>-65.349999999999994</v>
      </c>
      <c r="S21" s="895">
        <f t="shared" si="1"/>
        <v>-9</v>
      </c>
      <c r="T21" s="956">
        <f t="shared" si="2"/>
        <v>-114.95999999999998</v>
      </c>
      <c r="U21" s="963">
        <v>54</v>
      </c>
      <c r="V21" s="904">
        <v>33</v>
      </c>
      <c r="W21" s="904">
        <v>-21</v>
      </c>
      <c r="X21" s="961">
        <v>0.61111111111111116</v>
      </c>
      <c r="Y21" s="959"/>
    </row>
    <row r="22" spans="1:25" ht="14.45" customHeight="1" x14ac:dyDescent="0.2">
      <c r="A22" s="924" t="s">
        <v>6469</v>
      </c>
      <c r="B22" s="921">
        <v>16</v>
      </c>
      <c r="C22" s="922">
        <v>209.6</v>
      </c>
      <c r="D22" s="902">
        <v>17.5</v>
      </c>
      <c r="E22" s="912">
        <v>8</v>
      </c>
      <c r="F22" s="913">
        <v>97.34</v>
      </c>
      <c r="G22" s="899">
        <v>11.9</v>
      </c>
      <c r="H22" s="917">
        <v>12</v>
      </c>
      <c r="I22" s="913">
        <v>156.04</v>
      </c>
      <c r="J22" s="899">
        <v>14.8</v>
      </c>
      <c r="K22" s="916">
        <v>13.07</v>
      </c>
      <c r="L22" s="917">
        <v>6</v>
      </c>
      <c r="M22" s="917">
        <v>54</v>
      </c>
      <c r="N22" s="918">
        <v>18</v>
      </c>
      <c r="O22" s="917" t="s">
        <v>6435</v>
      </c>
      <c r="P22" s="919" t="s">
        <v>6470</v>
      </c>
      <c r="Q22" s="920">
        <f t="shared" si="0"/>
        <v>-4</v>
      </c>
      <c r="R22" s="957">
        <f t="shared" si="0"/>
        <v>-53.56</v>
      </c>
      <c r="S22" s="920">
        <f t="shared" si="1"/>
        <v>4</v>
      </c>
      <c r="T22" s="957">
        <f t="shared" si="2"/>
        <v>58.699999999999989</v>
      </c>
      <c r="U22" s="964">
        <v>216</v>
      </c>
      <c r="V22" s="910">
        <v>177.60000000000002</v>
      </c>
      <c r="W22" s="910">
        <v>-38.399999999999977</v>
      </c>
      <c r="X22" s="962">
        <v>0.8222222222222223</v>
      </c>
      <c r="Y22" s="960">
        <v>12</v>
      </c>
    </row>
    <row r="23" spans="1:25" ht="14.45" customHeight="1" x14ac:dyDescent="0.2">
      <c r="A23" s="924" t="s">
        <v>6471</v>
      </c>
      <c r="B23" s="921">
        <v>3</v>
      </c>
      <c r="C23" s="922">
        <v>48.3</v>
      </c>
      <c r="D23" s="902">
        <v>29</v>
      </c>
      <c r="E23" s="912">
        <v>4</v>
      </c>
      <c r="F23" s="913">
        <v>56.63</v>
      </c>
      <c r="G23" s="899">
        <v>27.5</v>
      </c>
      <c r="H23" s="917">
        <v>7</v>
      </c>
      <c r="I23" s="913">
        <v>112.71</v>
      </c>
      <c r="J23" s="899">
        <v>15.3</v>
      </c>
      <c r="K23" s="916">
        <v>16.100000000000001</v>
      </c>
      <c r="L23" s="917">
        <v>7</v>
      </c>
      <c r="M23" s="917">
        <v>63</v>
      </c>
      <c r="N23" s="918">
        <v>21</v>
      </c>
      <c r="O23" s="917" t="s">
        <v>6435</v>
      </c>
      <c r="P23" s="919" t="s">
        <v>6472</v>
      </c>
      <c r="Q23" s="920">
        <f t="shared" si="0"/>
        <v>4</v>
      </c>
      <c r="R23" s="957">
        <f t="shared" si="0"/>
        <v>64.41</v>
      </c>
      <c r="S23" s="920">
        <f t="shared" si="1"/>
        <v>3</v>
      </c>
      <c r="T23" s="957">
        <f t="shared" si="2"/>
        <v>56.079999999999991</v>
      </c>
      <c r="U23" s="964">
        <v>147</v>
      </c>
      <c r="V23" s="910">
        <v>107.10000000000001</v>
      </c>
      <c r="W23" s="910">
        <v>-39.899999999999991</v>
      </c>
      <c r="X23" s="962">
        <v>0.72857142857142865</v>
      </c>
      <c r="Y23" s="960"/>
    </row>
    <row r="24" spans="1:25" ht="14.45" customHeight="1" x14ac:dyDescent="0.2">
      <c r="A24" s="923" t="s">
        <v>6473</v>
      </c>
      <c r="B24" s="904">
        <v>66</v>
      </c>
      <c r="C24" s="905">
        <v>647.05999999999995</v>
      </c>
      <c r="D24" s="906">
        <v>10.7</v>
      </c>
      <c r="E24" s="889">
        <v>75</v>
      </c>
      <c r="F24" s="890">
        <v>735.17</v>
      </c>
      <c r="G24" s="891">
        <v>9.6999999999999993</v>
      </c>
      <c r="H24" s="893">
        <v>78</v>
      </c>
      <c r="I24" s="887">
        <v>765.26</v>
      </c>
      <c r="J24" s="888">
        <v>10.1</v>
      </c>
      <c r="K24" s="892">
        <v>9.8000000000000007</v>
      </c>
      <c r="L24" s="893">
        <v>4</v>
      </c>
      <c r="M24" s="893">
        <v>33</v>
      </c>
      <c r="N24" s="894">
        <v>11</v>
      </c>
      <c r="O24" s="893" t="s">
        <v>6435</v>
      </c>
      <c r="P24" s="908" t="s">
        <v>6474</v>
      </c>
      <c r="Q24" s="895">
        <f t="shared" si="0"/>
        <v>12</v>
      </c>
      <c r="R24" s="956">
        <f t="shared" si="0"/>
        <v>118.20000000000005</v>
      </c>
      <c r="S24" s="895">
        <f t="shared" si="1"/>
        <v>3</v>
      </c>
      <c r="T24" s="956">
        <f t="shared" si="2"/>
        <v>30.090000000000032</v>
      </c>
      <c r="U24" s="963">
        <v>858</v>
      </c>
      <c r="V24" s="904">
        <v>787.8</v>
      </c>
      <c r="W24" s="904">
        <v>-70.200000000000045</v>
      </c>
      <c r="X24" s="961">
        <v>0.9181818181818181</v>
      </c>
      <c r="Y24" s="959">
        <v>47</v>
      </c>
    </row>
    <row r="25" spans="1:25" ht="14.45" customHeight="1" x14ac:dyDescent="0.2">
      <c r="A25" s="924" t="s">
        <v>6475</v>
      </c>
      <c r="B25" s="910">
        <v>64</v>
      </c>
      <c r="C25" s="911">
        <v>688.51</v>
      </c>
      <c r="D25" s="909">
        <v>12</v>
      </c>
      <c r="E25" s="914">
        <v>83</v>
      </c>
      <c r="F25" s="915">
        <v>886.97</v>
      </c>
      <c r="G25" s="900">
        <v>12.6</v>
      </c>
      <c r="H25" s="917">
        <v>65</v>
      </c>
      <c r="I25" s="913">
        <v>700.11</v>
      </c>
      <c r="J25" s="899">
        <v>12.5</v>
      </c>
      <c r="K25" s="916">
        <v>10.76</v>
      </c>
      <c r="L25" s="917">
        <v>5</v>
      </c>
      <c r="M25" s="917">
        <v>42</v>
      </c>
      <c r="N25" s="918">
        <v>14</v>
      </c>
      <c r="O25" s="917" t="s">
        <v>6435</v>
      </c>
      <c r="P25" s="919" t="s">
        <v>6476</v>
      </c>
      <c r="Q25" s="920">
        <f t="shared" si="0"/>
        <v>1</v>
      </c>
      <c r="R25" s="957">
        <f t="shared" si="0"/>
        <v>11.600000000000023</v>
      </c>
      <c r="S25" s="920">
        <f t="shared" si="1"/>
        <v>-18</v>
      </c>
      <c r="T25" s="957">
        <f t="shared" si="2"/>
        <v>-186.86</v>
      </c>
      <c r="U25" s="964">
        <v>910</v>
      </c>
      <c r="V25" s="910">
        <v>812.5</v>
      </c>
      <c r="W25" s="910">
        <v>-97.5</v>
      </c>
      <c r="X25" s="962">
        <v>0.8928571428571429</v>
      </c>
      <c r="Y25" s="960">
        <v>101</v>
      </c>
    </row>
    <row r="26" spans="1:25" ht="14.45" customHeight="1" x14ac:dyDescent="0.2">
      <c r="A26" s="924" t="s">
        <v>6477</v>
      </c>
      <c r="B26" s="910">
        <v>16</v>
      </c>
      <c r="C26" s="911">
        <v>210.77</v>
      </c>
      <c r="D26" s="909">
        <v>16</v>
      </c>
      <c r="E26" s="914">
        <v>23</v>
      </c>
      <c r="F26" s="915">
        <v>288.83</v>
      </c>
      <c r="G26" s="900">
        <v>15.7</v>
      </c>
      <c r="H26" s="917">
        <v>31</v>
      </c>
      <c r="I26" s="913">
        <v>409.94</v>
      </c>
      <c r="J26" s="903">
        <v>20.6</v>
      </c>
      <c r="K26" s="916">
        <v>13.17</v>
      </c>
      <c r="L26" s="917">
        <v>6</v>
      </c>
      <c r="M26" s="917">
        <v>54</v>
      </c>
      <c r="N26" s="918">
        <v>18</v>
      </c>
      <c r="O26" s="917" t="s">
        <v>6435</v>
      </c>
      <c r="P26" s="919" t="s">
        <v>6478</v>
      </c>
      <c r="Q26" s="920">
        <f t="shared" si="0"/>
        <v>15</v>
      </c>
      <c r="R26" s="957">
        <f t="shared" si="0"/>
        <v>199.17</v>
      </c>
      <c r="S26" s="920">
        <f t="shared" si="1"/>
        <v>8</v>
      </c>
      <c r="T26" s="957">
        <f t="shared" si="2"/>
        <v>121.11000000000001</v>
      </c>
      <c r="U26" s="964">
        <v>558</v>
      </c>
      <c r="V26" s="910">
        <v>638.6</v>
      </c>
      <c r="W26" s="910">
        <v>80.600000000000023</v>
      </c>
      <c r="X26" s="962">
        <v>1.1444444444444444</v>
      </c>
      <c r="Y26" s="960">
        <v>185</v>
      </c>
    </row>
    <row r="27" spans="1:25" ht="14.45" customHeight="1" x14ac:dyDescent="0.2">
      <c r="A27" s="923" t="s">
        <v>6479</v>
      </c>
      <c r="B27" s="896">
        <v>52</v>
      </c>
      <c r="C27" s="897">
        <v>447.7</v>
      </c>
      <c r="D27" s="898">
        <v>12.4</v>
      </c>
      <c r="E27" s="907">
        <v>40</v>
      </c>
      <c r="F27" s="887">
        <v>337.96</v>
      </c>
      <c r="G27" s="888">
        <v>11.9</v>
      </c>
      <c r="H27" s="893">
        <v>46</v>
      </c>
      <c r="I27" s="887">
        <v>396.7</v>
      </c>
      <c r="J27" s="888">
        <v>11</v>
      </c>
      <c r="K27" s="892">
        <v>8.65</v>
      </c>
      <c r="L27" s="893">
        <v>4</v>
      </c>
      <c r="M27" s="893">
        <v>39</v>
      </c>
      <c r="N27" s="894">
        <v>13</v>
      </c>
      <c r="O27" s="893" t="s">
        <v>6435</v>
      </c>
      <c r="P27" s="908" t="s">
        <v>6480</v>
      </c>
      <c r="Q27" s="895">
        <f t="shared" si="0"/>
        <v>-6</v>
      </c>
      <c r="R27" s="956">
        <f t="shared" si="0"/>
        <v>-51</v>
      </c>
      <c r="S27" s="895">
        <f t="shared" si="1"/>
        <v>6</v>
      </c>
      <c r="T27" s="956">
        <f t="shared" si="2"/>
        <v>58.740000000000009</v>
      </c>
      <c r="U27" s="963">
        <v>598</v>
      </c>
      <c r="V27" s="904">
        <v>506</v>
      </c>
      <c r="W27" s="904">
        <v>-92</v>
      </c>
      <c r="X27" s="961">
        <v>0.84615384615384615</v>
      </c>
      <c r="Y27" s="959">
        <v>17</v>
      </c>
    </row>
    <row r="28" spans="1:25" ht="14.45" customHeight="1" x14ac:dyDescent="0.2">
      <c r="A28" s="924" t="s">
        <v>6481</v>
      </c>
      <c r="B28" s="921">
        <v>18</v>
      </c>
      <c r="C28" s="922">
        <v>169.68</v>
      </c>
      <c r="D28" s="902">
        <v>14</v>
      </c>
      <c r="E28" s="912">
        <v>25</v>
      </c>
      <c r="F28" s="913">
        <v>229.7</v>
      </c>
      <c r="G28" s="899">
        <v>13.2</v>
      </c>
      <c r="H28" s="917">
        <v>21</v>
      </c>
      <c r="I28" s="913">
        <v>195.73</v>
      </c>
      <c r="J28" s="899">
        <v>11.8</v>
      </c>
      <c r="K28" s="916">
        <v>9.34</v>
      </c>
      <c r="L28" s="917">
        <v>5</v>
      </c>
      <c r="M28" s="917">
        <v>48</v>
      </c>
      <c r="N28" s="918">
        <v>16</v>
      </c>
      <c r="O28" s="917" t="s">
        <v>6435</v>
      </c>
      <c r="P28" s="919" t="s">
        <v>6482</v>
      </c>
      <c r="Q28" s="920">
        <f t="shared" si="0"/>
        <v>3</v>
      </c>
      <c r="R28" s="957">
        <f t="shared" si="0"/>
        <v>26.049999999999983</v>
      </c>
      <c r="S28" s="920">
        <f t="shared" si="1"/>
        <v>-4</v>
      </c>
      <c r="T28" s="957">
        <f t="shared" si="2"/>
        <v>-33.97</v>
      </c>
      <c r="U28" s="964">
        <v>336</v>
      </c>
      <c r="V28" s="910">
        <v>247.8</v>
      </c>
      <c r="W28" s="910">
        <v>-88.199999999999989</v>
      </c>
      <c r="X28" s="962">
        <v>0.73750000000000004</v>
      </c>
      <c r="Y28" s="960">
        <v>1</v>
      </c>
    </row>
    <row r="29" spans="1:25" ht="14.45" customHeight="1" x14ac:dyDescent="0.2">
      <c r="A29" s="924" t="s">
        <v>6483</v>
      </c>
      <c r="B29" s="921">
        <v>17</v>
      </c>
      <c r="C29" s="922">
        <v>183.57</v>
      </c>
      <c r="D29" s="902">
        <v>15.4</v>
      </c>
      <c r="E29" s="912">
        <v>16</v>
      </c>
      <c r="F29" s="913">
        <v>172.26</v>
      </c>
      <c r="G29" s="899">
        <v>16</v>
      </c>
      <c r="H29" s="917">
        <v>10</v>
      </c>
      <c r="I29" s="913">
        <v>112.1</v>
      </c>
      <c r="J29" s="899">
        <v>18</v>
      </c>
      <c r="K29" s="916">
        <v>11.21</v>
      </c>
      <c r="L29" s="917">
        <v>6</v>
      </c>
      <c r="M29" s="917">
        <v>54</v>
      </c>
      <c r="N29" s="918">
        <v>18</v>
      </c>
      <c r="O29" s="917" t="s">
        <v>6435</v>
      </c>
      <c r="P29" s="919" t="s">
        <v>6484</v>
      </c>
      <c r="Q29" s="920">
        <f t="shared" si="0"/>
        <v>-7</v>
      </c>
      <c r="R29" s="957">
        <f t="shared" si="0"/>
        <v>-71.47</v>
      </c>
      <c r="S29" s="920">
        <f t="shared" si="1"/>
        <v>-6</v>
      </c>
      <c r="T29" s="957">
        <f t="shared" si="2"/>
        <v>-60.16</v>
      </c>
      <c r="U29" s="964">
        <v>180</v>
      </c>
      <c r="V29" s="910">
        <v>180</v>
      </c>
      <c r="W29" s="910">
        <v>0</v>
      </c>
      <c r="X29" s="962">
        <v>1</v>
      </c>
      <c r="Y29" s="960">
        <v>23</v>
      </c>
    </row>
    <row r="30" spans="1:25" ht="14.45" customHeight="1" x14ac:dyDescent="0.2">
      <c r="A30" s="923" t="s">
        <v>6485</v>
      </c>
      <c r="B30" s="896">
        <v>157</v>
      </c>
      <c r="C30" s="897">
        <v>1139.93</v>
      </c>
      <c r="D30" s="898">
        <v>9.9</v>
      </c>
      <c r="E30" s="907">
        <v>153</v>
      </c>
      <c r="F30" s="887">
        <v>1106.8800000000001</v>
      </c>
      <c r="G30" s="888">
        <v>9.6</v>
      </c>
      <c r="H30" s="893">
        <v>117</v>
      </c>
      <c r="I30" s="887">
        <v>849.5</v>
      </c>
      <c r="J30" s="888">
        <v>9.6</v>
      </c>
      <c r="K30" s="892">
        <v>7.26</v>
      </c>
      <c r="L30" s="893">
        <v>3</v>
      </c>
      <c r="M30" s="893">
        <v>30</v>
      </c>
      <c r="N30" s="894">
        <v>10</v>
      </c>
      <c r="O30" s="893" t="s">
        <v>6435</v>
      </c>
      <c r="P30" s="908" t="s">
        <v>6486</v>
      </c>
      <c r="Q30" s="895">
        <f t="shared" si="0"/>
        <v>-40</v>
      </c>
      <c r="R30" s="956">
        <f t="shared" si="0"/>
        <v>-290.43000000000006</v>
      </c>
      <c r="S30" s="895">
        <f t="shared" si="1"/>
        <v>-36</v>
      </c>
      <c r="T30" s="956">
        <f t="shared" si="2"/>
        <v>-257.38000000000011</v>
      </c>
      <c r="U30" s="963">
        <v>1170</v>
      </c>
      <c r="V30" s="904">
        <v>1123.2</v>
      </c>
      <c r="W30" s="904">
        <v>-46.799999999999955</v>
      </c>
      <c r="X30" s="961">
        <v>0.96000000000000008</v>
      </c>
      <c r="Y30" s="959">
        <v>51</v>
      </c>
    </row>
    <row r="31" spans="1:25" ht="14.45" customHeight="1" x14ac:dyDescent="0.2">
      <c r="A31" s="924" t="s">
        <v>6487</v>
      </c>
      <c r="B31" s="921">
        <v>34</v>
      </c>
      <c r="C31" s="922">
        <v>251.64</v>
      </c>
      <c r="D31" s="902">
        <v>10.4</v>
      </c>
      <c r="E31" s="912">
        <v>37</v>
      </c>
      <c r="F31" s="913">
        <v>272.79000000000002</v>
      </c>
      <c r="G31" s="899">
        <v>11.7</v>
      </c>
      <c r="H31" s="917">
        <v>39</v>
      </c>
      <c r="I31" s="913">
        <v>287.54000000000002</v>
      </c>
      <c r="J31" s="899">
        <v>11.6</v>
      </c>
      <c r="K31" s="916">
        <v>7.37</v>
      </c>
      <c r="L31" s="917">
        <v>4</v>
      </c>
      <c r="M31" s="917">
        <v>36</v>
      </c>
      <c r="N31" s="918">
        <v>12</v>
      </c>
      <c r="O31" s="917" t="s">
        <v>6435</v>
      </c>
      <c r="P31" s="919" t="s">
        <v>6488</v>
      </c>
      <c r="Q31" s="920">
        <f t="shared" si="0"/>
        <v>5</v>
      </c>
      <c r="R31" s="957">
        <f t="shared" si="0"/>
        <v>35.900000000000034</v>
      </c>
      <c r="S31" s="920">
        <f t="shared" si="1"/>
        <v>2</v>
      </c>
      <c r="T31" s="957">
        <f t="shared" si="2"/>
        <v>14.75</v>
      </c>
      <c r="U31" s="964">
        <v>468</v>
      </c>
      <c r="V31" s="910">
        <v>452.4</v>
      </c>
      <c r="W31" s="910">
        <v>-15.600000000000023</v>
      </c>
      <c r="X31" s="962">
        <v>0.96666666666666656</v>
      </c>
      <c r="Y31" s="960">
        <v>32</v>
      </c>
    </row>
    <row r="32" spans="1:25" ht="14.45" customHeight="1" x14ac:dyDescent="0.2">
      <c r="A32" s="924" t="s">
        <v>6489</v>
      </c>
      <c r="B32" s="921">
        <v>11</v>
      </c>
      <c r="C32" s="922">
        <v>94.32</v>
      </c>
      <c r="D32" s="902">
        <v>14</v>
      </c>
      <c r="E32" s="912">
        <v>9</v>
      </c>
      <c r="F32" s="913">
        <v>77.59</v>
      </c>
      <c r="G32" s="899">
        <v>11.4</v>
      </c>
      <c r="H32" s="917">
        <v>14</v>
      </c>
      <c r="I32" s="913">
        <v>118.9</v>
      </c>
      <c r="J32" s="899">
        <v>12.8</v>
      </c>
      <c r="K32" s="916">
        <v>8.49</v>
      </c>
      <c r="L32" s="917">
        <v>5</v>
      </c>
      <c r="M32" s="917">
        <v>45</v>
      </c>
      <c r="N32" s="918">
        <v>15</v>
      </c>
      <c r="O32" s="917" t="s">
        <v>6435</v>
      </c>
      <c r="P32" s="919" t="s">
        <v>6490</v>
      </c>
      <c r="Q32" s="920">
        <f t="shared" si="0"/>
        <v>3</v>
      </c>
      <c r="R32" s="957">
        <f t="shared" si="0"/>
        <v>24.580000000000013</v>
      </c>
      <c r="S32" s="920">
        <f t="shared" si="1"/>
        <v>5</v>
      </c>
      <c r="T32" s="957">
        <f t="shared" si="2"/>
        <v>41.31</v>
      </c>
      <c r="U32" s="964">
        <v>210</v>
      </c>
      <c r="V32" s="910">
        <v>179.20000000000002</v>
      </c>
      <c r="W32" s="910">
        <v>-30.799999999999983</v>
      </c>
      <c r="X32" s="962">
        <v>0.85333333333333339</v>
      </c>
      <c r="Y32" s="960">
        <v>8</v>
      </c>
    </row>
    <row r="33" spans="1:25" ht="14.45" customHeight="1" x14ac:dyDescent="0.2">
      <c r="A33" s="923" t="s">
        <v>6491</v>
      </c>
      <c r="B33" s="904">
        <v>1</v>
      </c>
      <c r="C33" s="905">
        <v>5.09</v>
      </c>
      <c r="D33" s="906">
        <v>18</v>
      </c>
      <c r="E33" s="889">
        <v>1</v>
      </c>
      <c r="F33" s="890">
        <v>5.09</v>
      </c>
      <c r="G33" s="891">
        <v>6</v>
      </c>
      <c r="H33" s="893"/>
      <c r="I33" s="887"/>
      <c r="J33" s="888"/>
      <c r="K33" s="892">
        <v>5.09</v>
      </c>
      <c r="L33" s="893">
        <v>3</v>
      </c>
      <c r="M33" s="893">
        <v>30</v>
      </c>
      <c r="N33" s="894">
        <v>10</v>
      </c>
      <c r="O33" s="893" t="s">
        <v>5465</v>
      </c>
      <c r="P33" s="908" t="s">
        <v>6492</v>
      </c>
      <c r="Q33" s="895">
        <f t="shared" si="0"/>
        <v>-1</v>
      </c>
      <c r="R33" s="956">
        <f t="shared" si="0"/>
        <v>-5.09</v>
      </c>
      <c r="S33" s="895">
        <f t="shared" si="1"/>
        <v>-1</v>
      </c>
      <c r="T33" s="956">
        <f t="shared" si="2"/>
        <v>-5.09</v>
      </c>
      <c r="U33" s="963" t="s">
        <v>329</v>
      </c>
      <c r="V33" s="904" t="s">
        <v>329</v>
      </c>
      <c r="W33" s="904" t="s">
        <v>329</v>
      </c>
      <c r="X33" s="961" t="s">
        <v>329</v>
      </c>
      <c r="Y33" s="959"/>
    </row>
    <row r="34" spans="1:25" ht="14.45" customHeight="1" x14ac:dyDescent="0.2">
      <c r="A34" s="923" t="s">
        <v>6493</v>
      </c>
      <c r="B34" s="904">
        <v>4</v>
      </c>
      <c r="C34" s="905">
        <v>31.59</v>
      </c>
      <c r="D34" s="906">
        <v>9.3000000000000007</v>
      </c>
      <c r="E34" s="907">
        <v>4</v>
      </c>
      <c r="F34" s="887">
        <v>25.53</v>
      </c>
      <c r="G34" s="888">
        <v>7.3</v>
      </c>
      <c r="H34" s="889">
        <v>2</v>
      </c>
      <c r="I34" s="890">
        <v>22.13</v>
      </c>
      <c r="J34" s="891">
        <v>10.5</v>
      </c>
      <c r="K34" s="892">
        <v>5.41</v>
      </c>
      <c r="L34" s="893">
        <v>4</v>
      </c>
      <c r="M34" s="893">
        <v>33</v>
      </c>
      <c r="N34" s="894">
        <v>11</v>
      </c>
      <c r="O34" s="893" t="s">
        <v>6435</v>
      </c>
      <c r="P34" s="908" t="s">
        <v>6494</v>
      </c>
      <c r="Q34" s="895">
        <f t="shared" si="0"/>
        <v>-2</v>
      </c>
      <c r="R34" s="956">
        <f t="shared" si="0"/>
        <v>-9.4600000000000009</v>
      </c>
      <c r="S34" s="895">
        <f t="shared" si="1"/>
        <v>-2</v>
      </c>
      <c r="T34" s="956">
        <f t="shared" si="2"/>
        <v>-3.4000000000000021</v>
      </c>
      <c r="U34" s="963">
        <v>22</v>
      </c>
      <c r="V34" s="904">
        <v>21</v>
      </c>
      <c r="W34" s="904">
        <v>-1</v>
      </c>
      <c r="X34" s="961">
        <v>0.95454545454545459</v>
      </c>
      <c r="Y34" s="959">
        <v>2</v>
      </c>
    </row>
    <row r="35" spans="1:25" ht="14.45" customHeight="1" x14ac:dyDescent="0.2">
      <c r="A35" s="924" t="s">
        <v>6495</v>
      </c>
      <c r="B35" s="910">
        <v>1</v>
      </c>
      <c r="C35" s="911">
        <v>7.26</v>
      </c>
      <c r="D35" s="909">
        <v>10</v>
      </c>
      <c r="E35" s="912"/>
      <c r="F35" s="913"/>
      <c r="G35" s="899"/>
      <c r="H35" s="914">
        <v>2</v>
      </c>
      <c r="I35" s="915">
        <v>17.66</v>
      </c>
      <c r="J35" s="900">
        <v>7.5</v>
      </c>
      <c r="K35" s="916">
        <v>7.26</v>
      </c>
      <c r="L35" s="917">
        <v>4</v>
      </c>
      <c r="M35" s="917">
        <v>39</v>
      </c>
      <c r="N35" s="918">
        <v>13</v>
      </c>
      <c r="O35" s="917" t="s">
        <v>6435</v>
      </c>
      <c r="P35" s="919" t="s">
        <v>6496</v>
      </c>
      <c r="Q35" s="920">
        <f t="shared" si="0"/>
        <v>1</v>
      </c>
      <c r="R35" s="957">
        <f t="shared" si="0"/>
        <v>10.4</v>
      </c>
      <c r="S35" s="920">
        <f t="shared" si="1"/>
        <v>2</v>
      </c>
      <c r="T35" s="957">
        <f t="shared" si="2"/>
        <v>17.66</v>
      </c>
      <c r="U35" s="964">
        <v>26</v>
      </c>
      <c r="V35" s="910">
        <v>15</v>
      </c>
      <c r="W35" s="910">
        <v>-11</v>
      </c>
      <c r="X35" s="962">
        <v>0.57692307692307687</v>
      </c>
      <c r="Y35" s="960"/>
    </row>
    <row r="36" spans="1:25" ht="14.45" customHeight="1" x14ac:dyDescent="0.2">
      <c r="A36" s="924" t="s">
        <v>6497</v>
      </c>
      <c r="B36" s="910"/>
      <c r="C36" s="911"/>
      <c r="D36" s="909"/>
      <c r="E36" s="912"/>
      <c r="F36" s="913"/>
      <c r="G36" s="899"/>
      <c r="H36" s="914">
        <v>1</v>
      </c>
      <c r="I36" s="915">
        <v>12.77</v>
      </c>
      <c r="J36" s="903">
        <v>24</v>
      </c>
      <c r="K36" s="916">
        <v>9.31</v>
      </c>
      <c r="L36" s="917">
        <v>5</v>
      </c>
      <c r="M36" s="917">
        <v>48</v>
      </c>
      <c r="N36" s="918">
        <v>16</v>
      </c>
      <c r="O36" s="917" t="s">
        <v>6435</v>
      </c>
      <c r="P36" s="919" t="s">
        <v>6498</v>
      </c>
      <c r="Q36" s="920">
        <f t="shared" si="0"/>
        <v>1</v>
      </c>
      <c r="R36" s="957">
        <f t="shared" si="0"/>
        <v>12.77</v>
      </c>
      <c r="S36" s="920">
        <f t="shared" si="1"/>
        <v>1</v>
      </c>
      <c r="T36" s="957">
        <f t="shared" si="2"/>
        <v>12.77</v>
      </c>
      <c r="U36" s="964">
        <v>16</v>
      </c>
      <c r="V36" s="910">
        <v>24</v>
      </c>
      <c r="W36" s="910">
        <v>8</v>
      </c>
      <c r="X36" s="962">
        <v>1.5</v>
      </c>
      <c r="Y36" s="960">
        <v>8</v>
      </c>
    </row>
    <row r="37" spans="1:25" ht="14.45" customHeight="1" x14ac:dyDescent="0.2">
      <c r="A37" s="923" t="s">
        <v>6499</v>
      </c>
      <c r="B37" s="904"/>
      <c r="C37" s="905"/>
      <c r="D37" s="906"/>
      <c r="E37" s="907"/>
      <c r="F37" s="887"/>
      <c r="G37" s="888"/>
      <c r="H37" s="889">
        <v>1</v>
      </c>
      <c r="I37" s="890">
        <v>2.58</v>
      </c>
      <c r="J37" s="891">
        <v>2</v>
      </c>
      <c r="K37" s="892">
        <v>4.2300000000000004</v>
      </c>
      <c r="L37" s="893">
        <v>2</v>
      </c>
      <c r="M37" s="893">
        <v>21</v>
      </c>
      <c r="N37" s="894">
        <v>7</v>
      </c>
      <c r="O37" s="893" t="s">
        <v>6435</v>
      </c>
      <c r="P37" s="908" t="s">
        <v>6500</v>
      </c>
      <c r="Q37" s="895">
        <f t="shared" si="0"/>
        <v>1</v>
      </c>
      <c r="R37" s="956">
        <f t="shared" si="0"/>
        <v>2.58</v>
      </c>
      <c r="S37" s="895">
        <f t="shared" si="1"/>
        <v>1</v>
      </c>
      <c r="T37" s="956">
        <f t="shared" si="2"/>
        <v>2.58</v>
      </c>
      <c r="U37" s="963">
        <v>7</v>
      </c>
      <c r="V37" s="904">
        <v>2</v>
      </c>
      <c r="W37" s="904">
        <v>-5</v>
      </c>
      <c r="X37" s="961">
        <v>0.2857142857142857</v>
      </c>
      <c r="Y37" s="959"/>
    </row>
    <row r="38" spans="1:25" ht="14.45" customHeight="1" x14ac:dyDescent="0.2">
      <c r="A38" s="923" t="s">
        <v>6501</v>
      </c>
      <c r="B38" s="904">
        <v>1</v>
      </c>
      <c r="C38" s="905">
        <v>2.95</v>
      </c>
      <c r="D38" s="906">
        <v>2</v>
      </c>
      <c r="E38" s="907"/>
      <c r="F38" s="887"/>
      <c r="G38" s="888"/>
      <c r="H38" s="889">
        <v>2</v>
      </c>
      <c r="I38" s="890">
        <v>5.9</v>
      </c>
      <c r="J38" s="891">
        <v>4</v>
      </c>
      <c r="K38" s="892">
        <v>2.95</v>
      </c>
      <c r="L38" s="893">
        <v>1</v>
      </c>
      <c r="M38" s="893">
        <v>12</v>
      </c>
      <c r="N38" s="894">
        <v>4</v>
      </c>
      <c r="O38" s="893" t="s">
        <v>5465</v>
      </c>
      <c r="P38" s="908" t="s">
        <v>6502</v>
      </c>
      <c r="Q38" s="895">
        <f t="shared" si="0"/>
        <v>1</v>
      </c>
      <c r="R38" s="956">
        <f t="shared" si="0"/>
        <v>2.95</v>
      </c>
      <c r="S38" s="895">
        <f t="shared" si="1"/>
        <v>2</v>
      </c>
      <c r="T38" s="956">
        <f t="shared" si="2"/>
        <v>5.9</v>
      </c>
      <c r="U38" s="963">
        <v>8</v>
      </c>
      <c r="V38" s="904">
        <v>8</v>
      </c>
      <c r="W38" s="904">
        <v>0</v>
      </c>
      <c r="X38" s="961">
        <v>1</v>
      </c>
      <c r="Y38" s="959">
        <v>1</v>
      </c>
    </row>
    <row r="39" spans="1:25" ht="14.45" customHeight="1" x14ac:dyDescent="0.2">
      <c r="A39" s="923" t="s">
        <v>6503</v>
      </c>
      <c r="B39" s="896">
        <v>17</v>
      </c>
      <c r="C39" s="897">
        <v>106.27</v>
      </c>
      <c r="D39" s="898">
        <v>9.9</v>
      </c>
      <c r="E39" s="907">
        <v>14</v>
      </c>
      <c r="F39" s="887">
        <v>91.32</v>
      </c>
      <c r="G39" s="888">
        <v>8.6</v>
      </c>
      <c r="H39" s="893">
        <v>11</v>
      </c>
      <c r="I39" s="887">
        <v>69.88</v>
      </c>
      <c r="J39" s="888">
        <v>8.8000000000000007</v>
      </c>
      <c r="K39" s="892">
        <v>6.66</v>
      </c>
      <c r="L39" s="893">
        <v>3</v>
      </c>
      <c r="M39" s="893">
        <v>30</v>
      </c>
      <c r="N39" s="894">
        <v>10</v>
      </c>
      <c r="O39" s="893" t="s">
        <v>6435</v>
      </c>
      <c r="P39" s="908" t="s">
        <v>6504</v>
      </c>
      <c r="Q39" s="895">
        <f t="shared" si="0"/>
        <v>-6</v>
      </c>
      <c r="R39" s="956">
        <f t="shared" si="0"/>
        <v>-36.39</v>
      </c>
      <c r="S39" s="895">
        <f t="shared" si="1"/>
        <v>-3</v>
      </c>
      <c r="T39" s="956">
        <f t="shared" si="2"/>
        <v>-21.439999999999998</v>
      </c>
      <c r="U39" s="963">
        <v>110</v>
      </c>
      <c r="V39" s="904">
        <v>96.800000000000011</v>
      </c>
      <c r="W39" s="904">
        <v>-13.199999999999989</v>
      </c>
      <c r="X39" s="961">
        <v>0.88000000000000012</v>
      </c>
      <c r="Y39" s="959"/>
    </row>
    <row r="40" spans="1:25" ht="14.45" customHeight="1" x14ac:dyDescent="0.2">
      <c r="A40" s="924" t="s">
        <v>6505</v>
      </c>
      <c r="B40" s="921">
        <v>7</v>
      </c>
      <c r="C40" s="922">
        <v>43.45</v>
      </c>
      <c r="D40" s="902">
        <v>8.6999999999999993</v>
      </c>
      <c r="E40" s="912">
        <v>4</v>
      </c>
      <c r="F40" s="913">
        <v>26.97</v>
      </c>
      <c r="G40" s="899">
        <v>14.3</v>
      </c>
      <c r="H40" s="917">
        <v>5</v>
      </c>
      <c r="I40" s="913">
        <v>33.49</v>
      </c>
      <c r="J40" s="903">
        <v>15.2</v>
      </c>
      <c r="K40" s="916">
        <v>7.01</v>
      </c>
      <c r="L40" s="917">
        <v>5</v>
      </c>
      <c r="M40" s="917">
        <v>42</v>
      </c>
      <c r="N40" s="918">
        <v>14</v>
      </c>
      <c r="O40" s="917" t="s">
        <v>6435</v>
      </c>
      <c r="P40" s="919" t="s">
        <v>6506</v>
      </c>
      <c r="Q40" s="920">
        <f t="shared" si="0"/>
        <v>-2</v>
      </c>
      <c r="R40" s="957">
        <f t="shared" si="0"/>
        <v>-9.9600000000000009</v>
      </c>
      <c r="S40" s="920">
        <f t="shared" si="1"/>
        <v>1</v>
      </c>
      <c r="T40" s="957">
        <f t="shared" si="2"/>
        <v>6.5200000000000031</v>
      </c>
      <c r="U40" s="964">
        <v>70</v>
      </c>
      <c r="V40" s="910">
        <v>76</v>
      </c>
      <c r="W40" s="910">
        <v>6</v>
      </c>
      <c r="X40" s="962">
        <v>1.0857142857142856</v>
      </c>
      <c r="Y40" s="960">
        <v>23</v>
      </c>
    </row>
    <row r="41" spans="1:25" ht="14.45" customHeight="1" x14ac:dyDescent="0.2">
      <c r="A41" s="924" t="s">
        <v>6507</v>
      </c>
      <c r="B41" s="921">
        <v>4</v>
      </c>
      <c r="C41" s="922">
        <v>40.880000000000003</v>
      </c>
      <c r="D41" s="902">
        <v>18</v>
      </c>
      <c r="E41" s="912">
        <v>3</v>
      </c>
      <c r="F41" s="913">
        <v>28.73</v>
      </c>
      <c r="G41" s="899">
        <v>11.7</v>
      </c>
      <c r="H41" s="917">
        <v>7</v>
      </c>
      <c r="I41" s="913">
        <v>67.680000000000007</v>
      </c>
      <c r="J41" s="899">
        <v>9.9</v>
      </c>
      <c r="K41" s="916">
        <v>10.38</v>
      </c>
      <c r="L41" s="917">
        <v>6</v>
      </c>
      <c r="M41" s="917">
        <v>51</v>
      </c>
      <c r="N41" s="918">
        <v>17</v>
      </c>
      <c r="O41" s="917" t="s">
        <v>6435</v>
      </c>
      <c r="P41" s="919" t="s">
        <v>6508</v>
      </c>
      <c r="Q41" s="920">
        <f t="shared" si="0"/>
        <v>3</v>
      </c>
      <c r="R41" s="957">
        <f t="shared" si="0"/>
        <v>26.800000000000004</v>
      </c>
      <c r="S41" s="920">
        <f t="shared" si="1"/>
        <v>4</v>
      </c>
      <c r="T41" s="957">
        <f t="shared" si="2"/>
        <v>38.950000000000003</v>
      </c>
      <c r="U41" s="964">
        <v>119</v>
      </c>
      <c r="V41" s="910">
        <v>69.3</v>
      </c>
      <c r="W41" s="910">
        <v>-49.7</v>
      </c>
      <c r="X41" s="962">
        <v>0.58235294117647052</v>
      </c>
      <c r="Y41" s="960"/>
    </row>
    <row r="42" spans="1:25" ht="14.45" customHeight="1" x14ac:dyDescent="0.2">
      <c r="A42" s="923" t="s">
        <v>6509</v>
      </c>
      <c r="B42" s="904"/>
      <c r="C42" s="905"/>
      <c r="D42" s="906"/>
      <c r="E42" s="889">
        <v>1</v>
      </c>
      <c r="F42" s="890">
        <v>2.44</v>
      </c>
      <c r="G42" s="891">
        <v>2</v>
      </c>
      <c r="H42" s="893"/>
      <c r="I42" s="887"/>
      <c r="J42" s="888"/>
      <c r="K42" s="892">
        <v>2.44</v>
      </c>
      <c r="L42" s="893">
        <v>1</v>
      </c>
      <c r="M42" s="893">
        <v>9</v>
      </c>
      <c r="N42" s="894">
        <v>3</v>
      </c>
      <c r="O42" s="893" t="s">
        <v>6435</v>
      </c>
      <c r="P42" s="908" t="s">
        <v>6510</v>
      </c>
      <c r="Q42" s="895">
        <f t="shared" si="0"/>
        <v>0</v>
      </c>
      <c r="R42" s="956">
        <f t="shared" si="0"/>
        <v>0</v>
      </c>
      <c r="S42" s="895">
        <f t="shared" si="1"/>
        <v>-1</v>
      </c>
      <c r="T42" s="956">
        <f t="shared" si="2"/>
        <v>-2.44</v>
      </c>
      <c r="U42" s="963" t="s">
        <v>329</v>
      </c>
      <c r="V42" s="904" t="s">
        <v>329</v>
      </c>
      <c r="W42" s="904" t="s">
        <v>329</v>
      </c>
      <c r="X42" s="961" t="s">
        <v>329</v>
      </c>
      <c r="Y42" s="959"/>
    </row>
    <row r="43" spans="1:25" ht="14.45" customHeight="1" x14ac:dyDescent="0.2">
      <c r="A43" s="923" t="s">
        <v>6511</v>
      </c>
      <c r="B43" s="904"/>
      <c r="C43" s="905"/>
      <c r="D43" s="906"/>
      <c r="E43" s="907"/>
      <c r="F43" s="887"/>
      <c r="G43" s="888"/>
      <c r="H43" s="889">
        <v>1</v>
      </c>
      <c r="I43" s="890">
        <v>2.12</v>
      </c>
      <c r="J43" s="891">
        <v>8</v>
      </c>
      <c r="K43" s="892">
        <v>2.12</v>
      </c>
      <c r="L43" s="893">
        <v>3</v>
      </c>
      <c r="M43" s="893">
        <v>24</v>
      </c>
      <c r="N43" s="894">
        <v>8</v>
      </c>
      <c r="O43" s="893" t="s">
        <v>6435</v>
      </c>
      <c r="P43" s="908" t="s">
        <v>6512</v>
      </c>
      <c r="Q43" s="895">
        <f t="shared" si="0"/>
        <v>1</v>
      </c>
      <c r="R43" s="956">
        <f t="shared" si="0"/>
        <v>2.12</v>
      </c>
      <c r="S43" s="895">
        <f t="shared" si="1"/>
        <v>1</v>
      </c>
      <c r="T43" s="956">
        <f t="shared" si="2"/>
        <v>2.12</v>
      </c>
      <c r="U43" s="963">
        <v>8</v>
      </c>
      <c r="V43" s="904">
        <v>8</v>
      </c>
      <c r="W43" s="904">
        <v>0</v>
      </c>
      <c r="X43" s="961">
        <v>1</v>
      </c>
      <c r="Y43" s="959"/>
    </row>
    <row r="44" spans="1:25" ht="14.45" customHeight="1" x14ac:dyDescent="0.2">
      <c r="A44" s="923" t="s">
        <v>6513</v>
      </c>
      <c r="B44" s="896">
        <v>1</v>
      </c>
      <c r="C44" s="897">
        <v>0.96</v>
      </c>
      <c r="D44" s="898">
        <v>3</v>
      </c>
      <c r="E44" s="907"/>
      <c r="F44" s="887"/>
      <c r="G44" s="888"/>
      <c r="H44" s="893"/>
      <c r="I44" s="887"/>
      <c r="J44" s="888"/>
      <c r="K44" s="892">
        <v>0.96</v>
      </c>
      <c r="L44" s="893">
        <v>1</v>
      </c>
      <c r="M44" s="893">
        <v>12</v>
      </c>
      <c r="N44" s="894">
        <v>4</v>
      </c>
      <c r="O44" s="893" t="s">
        <v>6435</v>
      </c>
      <c r="P44" s="908" t="s">
        <v>6514</v>
      </c>
      <c r="Q44" s="895">
        <f t="shared" si="0"/>
        <v>-1</v>
      </c>
      <c r="R44" s="956">
        <f t="shared" si="0"/>
        <v>-0.96</v>
      </c>
      <c r="S44" s="895">
        <f t="shared" si="1"/>
        <v>0</v>
      </c>
      <c r="T44" s="956">
        <f t="shared" si="2"/>
        <v>0</v>
      </c>
      <c r="U44" s="963" t="s">
        <v>329</v>
      </c>
      <c r="V44" s="904" t="s">
        <v>329</v>
      </c>
      <c r="W44" s="904" t="s">
        <v>329</v>
      </c>
      <c r="X44" s="961" t="s">
        <v>329</v>
      </c>
      <c r="Y44" s="959"/>
    </row>
    <row r="45" spans="1:25" ht="14.45" customHeight="1" x14ac:dyDescent="0.2">
      <c r="A45" s="923" t="s">
        <v>6515</v>
      </c>
      <c r="B45" s="904"/>
      <c r="C45" s="905"/>
      <c r="D45" s="906"/>
      <c r="E45" s="907"/>
      <c r="F45" s="887"/>
      <c r="G45" s="888"/>
      <c r="H45" s="889">
        <v>1</v>
      </c>
      <c r="I45" s="890">
        <v>1.24</v>
      </c>
      <c r="J45" s="891">
        <v>8</v>
      </c>
      <c r="K45" s="892">
        <v>1.24</v>
      </c>
      <c r="L45" s="893">
        <v>5</v>
      </c>
      <c r="M45" s="893">
        <v>42</v>
      </c>
      <c r="N45" s="894">
        <v>14</v>
      </c>
      <c r="O45" s="893" t="s">
        <v>6435</v>
      </c>
      <c r="P45" s="908" t="s">
        <v>6516</v>
      </c>
      <c r="Q45" s="895">
        <f t="shared" si="0"/>
        <v>1</v>
      </c>
      <c r="R45" s="956">
        <f t="shared" si="0"/>
        <v>1.24</v>
      </c>
      <c r="S45" s="895">
        <f t="shared" si="1"/>
        <v>1</v>
      </c>
      <c r="T45" s="956">
        <f t="shared" si="2"/>
        <v>1.24</v>
      </c>
      <c r="U45" s="963">
        <v>14</v>
      </c>
      <c r="V45" s="904">
        <v>8</v>
      </c>
      <c r="W45" s="904">
        <v>-6</v>
      </c>
      <c r="X45" s="961">
        <v>0.5714285714285714</v>
      </c>
      <c r="Y45" s="959"/>
    </row>
    <row r="46" spans="1:25" ht="14.45" customHeight="1" x14ac:dyDescent="0.2">
      <c r="A46" s="923" t="s">
        <v>6517</v>
      </c>
      <c r="B46" s="904"/>
      <c r="C46" s="905"/>
      <c r="D46" s="906"/>
      <c r="E46" s="907">
        <v>1</v>
      </c>
      <c r="F46" s="887">
        <v>6.2</v>
      </c>
      <c r="G46" s="888">
        <v>14</v>
      </c>
      <c r="H46" s="889"/>
      <c r="I46" s="890"/>
      <c r="J46" s="891"/>
      <c r="K46" s="892">
        <v>6.2</v>
      </c>
      <c r="L46" s="893">
        <v>2</v>
      </c>
      <c r="M46" s="893">
        <v>15</v>
      </c>
      <c r="N46" s="894">
        <v>5</v>
      </c>
      <c r="O46" s="893" t="s">
        <v>5465</v>
      </c>
      <c r="P46" s="908" t="s">
        <v>6518</v>
      </c>
      <c r="Q46" s="895">
        <f t="shared" si="0"/>
        <v>0</v>
      </c>
      <c r="R46" s="956">
        <f t="shared" si="0"/>
        <v>0</v>
      </c>
      <c r="S46" s="895">
        <f t="shared" si="1"/>
        <v>-1</v>
      </c>
      <c r="T46" s="956">
        <f t="shared" si="2"/>
        <v>-6.2</v>
      </c>
      <c r="U46" s="963" t="s">
        <v>329</v>
      </c>
      <c r="V46" s="904" t="s">
        <v>329</v>
      </c>
      <c r="W46" s="904" t="s">
        <v>329</v>
      </c>
      <c r="X46" s="961" t="s">
        <v>329</v>
      </c>
      <c r="Y46" s="959"/>
    </row>
    <row r="47" spans="1:25" ht="14.45" customHeight="1" x14ac:dyDescent="0.2">
      <c r="A47" s="924" t="s">
        <v>6519</v>
      </c>
      <c r="B47" s="910"/>
      <c r="C47" s="911"/>
      <c r="D47" s="909"/>
      <c r="E47" s="912"/>
      <c r="F47" s="913"/>
      <c r="G47" s="899"/>
      <c r="H47" s="914">
        <v>1</v>
      </c>
      <c r="I47" s="915">
        <v>9.6199999999999992</v>
      </c>
      <c r="J47" s="900">
        <v>7</v>
      </c>
      <c r="K47" s="916">
        <v>9.6199999999999992</v>
      </c>
      <c r="L47" s="917">
        <v>4</v>
      </c>
      <c r="M47" s="917">
        <v>33</v>
      </c>
      <c r="N47" s="918">
        <v>11</v>
      </c>
      <c r="O47" s="917" t="s">
        <v>5465</v>
      </c>
      <c r="P47" s="919" t="s">
        <v>6518</v>
      </c>
      <c r="Q47" s="920">
        <f t="shared" si="0"/>
        <v>1</v>
      </c>
      <c r="R47" s="957">
        <f t="shared" si="0"/>
        <v>9.6199999999999992</v>
      </c>
      <c r="S47" s="920">
        <f t="shared" si="1"/>
        <v>1</v>
      </c>
      <c r="T47" s="957">
        <f t="shared" si="2"/>
        <v>9.6199999999999992</v>
      </c>
      <c r="U47" s="964">
        <v>11</v>
      </c>
      <c r="V47" s="910">
        <v>7</v>
      </c>
      <c r="W47" s="910">
        <v>-4</v>
      </c>
      <c r="X47" s="962">
        <v>0.63636363636363635</v>
      </c>
      <c r="Y47" s="960"/>
    </row>
    <row r="48" spans="1:25" ht="14.45" customHeight="1" x14ac:dyDescent="0.2">
      <c r="A48" s="923" t="s">
        <v>6520</v>
      </c>
      <c r="B48" s="904"/>
      <c r="C48" s="905"/>
      <c r="D48" s="906"/>
      <c r="E48" s="907"/>
      <c r="F48" s="887"/>
      <c r="G48" s="888"/>
      <c r="H48" s="889">
        <v>1</v>
      </c>
      <c r="I48" s="890">
        <v>4.0199999999999996</v>
      </c>
      <c r="J48" s="891">
        <v>6</v>
      </c>
      <c r="K48" s="892">
        <v>4.0199999999999996</v>
      </c>
      <c r="L48" s="893">
        <v>2</v>
      </c>
      <c r="M48" s="893">
        <v>18</v>
      </c>
      <c r="N48" s="894">
        <v>6</v>
      </c>
      <c r="O48" s="893" t="s">
        <v>5465</v>
      </c>
      <c r="P48" s="908" t="s">
        <v>6521</v>
      </c>
      <c r="Q48" s="895">
        <f t="shared" si="0"/>
        <v>1</v>
      </c>
      <c r="R48" s="956">
        <f t="shared" si="0"/>
        <v>4.0199999999999996</v>
      </c>
      <c r="S48" s="895">
        <f t="shared" si="1"/>
        <v>1</v>
      </c>
      <c r="T48" s="956">
        <f t="shared" si="2"/>
        <v>4.0199999999999996</v>
      </c>
      <c r="U48" s="963">
        <v>6</v>
      </c>
      <c r="V48" s="904">
        <v>6</v>
      </c>
      <c r="W48" s="904">
        <v>0</v>
      </c>
      <c r="X48" s="961">
        <v>1</v>
      </c>
      <c r="Y48" s="959"/>
    </row>
    <row r="49" spans="1:25" ht="14.45" customHeight="1" x14ac:dyDescent="0.2">
      <c r="A49" s="924" t="s">
        <v>6522</v>
      </c>
      <c r="B49" s="910"/>
      <c r="C49" s="911"/>
      <c r="D49" s="909"/>
      <c r="E49" s="912">
        <v>1</v>
      </c>
      <c r="F49" s="913">
        <v>4.72</v>
      </c>
      <c r="G49" s="899">
        <v>2</v>
      </c>
      <c r="H49" s="914"/>
      <c r="I49" s="915"/>
      <c r="J49" s="900"/>
      <c r="K49" s="916">
        <v>4.72</v>
      </c>
      <c r="L49" s="917">
        <v>2</v>
      </c>
      <c r="M49" s="917">
        <v>21</v>
      </c>
      <c r="N49" s="918">
        <v>7</v>
      </c>
      <c r="O49" s="917" t="s">
        <v>5465</v>
      </c>
      <c r="P49" s="919" t="s">
        <v>6521</v>
      </c>
      <c r="Q49" s="920">
        <f t="shared" si="0"/>
        <v>0</v>
      </c>
      <c r="R49" s="957">
        <f t="shared" si="0"/>
        <v>0</v>
      </c>
      <c r="S49" s="920">
        <f t="shared" si="1"/>
        <v>-1</v>
      </c>
      <c r="T49" s="957">
        <f t="shared" si="2"/>
        <v>-4.72</v>
      </c>
      <c r="U49" s="964" t="s">
        <v>329</v>
      </c>
      <c r="V49" s="910" t="s">
        <v>329</v>
      </c>
      <c r="W49" s="910" t="s">
        <v>329</v>
      </c>
      <c r="X49" s="962" t="s">
        <v>329</v>
      </c>
      <c r="Y49" s="960"/>
    </row>
    <row r="50" spans="1:25" ht="14.45" customHeight="1" x14ac:dyDescent="0.2">
      <c r="A50" s="923" t="s">
        <v>6523</v>
      </c>
      <c r="B50" s="904"/>
      <c r="C50" s="905"/>
      <c r="D50" s="906"/>
      <c r="E50" s="889">
        <v>1</v>
      </c>
      <c r="F50" s="890">
        <v>5.95</v>
      </c>
      <c r="G50" s="891">
        <v>4</v>
      </c>
      <c r="H50" s="893"/>
      <c r="I50" s="887"/>
      <c r="J50" s="888"/>
      <c r="K50" s="892">
        <v>5.95</v>
      </c>
      <c r="L50" s="893">
        <v>1</v>
      </c>
      <c r="M50" s="893">
        <v>9</v>
      </c>
      <c r="N50" s="894">
        <v>3</v>
      </c>
      <c r="O50" s="893" t="s">
        <v>5465</v>
      </c>
      <c r="P50" s="908" t="s">
        <v>6524</v>
      </c>
      <c r="Q50" s="895">
        <f t="shared" si="0"/>
        <v>0</v>
      </c>
      <c r="R50" s="956">
        <f t="shared" si="0"/>
        <v>0</v>
      </c>
      <c r="S50" s="895">
        <f t="shared" si="1"/>
        <v>-1</v>
      </c>
      <c r="T50" s="956">
        <f t="shared" si="2"/>
        <v>-5.95</v>
      </c>
      <c r="U50" s="963" t="s">
        <v>329</v>
      </c>
      <c r="V50" s="904" t="s">
        <v>329</v>
      </c>
      <c r="W50" s="904" t="s">
        <v>329</v>
      </c>
      <c r="X50" s="961" t="s">
        <v>329</v>
      </c>
      <c r="Y50" s="959"/>
    </row>
    <row r="51" spans="1:25" ht="14.45" customHeight="1" x14ac:dyDescent="0.2">
      <c r="A51" s="923" t="s">
        <v>6525</v>
      </c>
      <c r="B51" s="904">
        <v>3</v>
      </c>
      <c r="C51" s="905">
        <v>8.5500000000000007</v>
      </c>
      <c r="D51" s="906">
        <v>3</v>
      </c>
      <c r="E51" s="889">
        <v>8</v>
      </c>
      <c r="F51" s="890">
        <v>21.76</v>
      </c>
      <c r="G51" s="891">
        <v>3.5</v>
      </c>
      <c r="H51" s="893">
        <v>6</v>
      </c>
      <c r="I51" s="887">
        <v>17.54</v>
      </c>
      <c r="J51" s="888">
        <v>2.5</v>
      </c>
      <c r="K51" s="892">
        <v>2.94</v>
      </c>
      <c r="L51" s="893">
        <v>1</v>
      </c>
      <c r="M51" s="893">
        <v>9</v>
      </c>
      <c r="N51" s="894">
        <v>3</v>
      </c>
      <c r="O51" s="893" t="s">
        <v>5465</v>
      </c>
      <c r="P51" s="908" t="s">
        <v>6526</v>
      </c>
      <c r="Q51" s="895">
        <f t="shared" si="0"/>
        <v>3</v>
      </c>
      <c r="R51" s="956">
        <f t="shared" si="0"/>
        <v>8.9899999999999984</v>
      </c>
      <c r="S51" s="895">
        <f t="shared" si="1"/>
        <v>-2</v>
      </c>
      <c r="T51" s="956">
        <f t="shared" si="2"/>
        <v>-4.2200000000000024</v>
      </c>
      <c r="U51" s="963">
        <v>18</v>
      </c>
      <c r="V51" s="904">
        <v>15</v>
      </c>
      <c r="W51" s="904">
        <v>-3</v>
      </c>
      <c r="X51" s="961">
        <v>0.83333333333333337</v>
      </c>
      <c r="Y51" s="959">
        <v>2</v>
      </c>
    </row>
    <row r="52" spans="1:25" ht="14.45" customHeight="1" x14ac:dyDescent="0.2">
      <c r="A52" s="924" t="s">
        <v>6527</v>
      </c>
      <c r="B52" s="910"/>
      <c r="C52" s="911"/>
      <c r="D52" s="909"/>
      <c r="E52" s="914">
        <v>1</v>
      </c>
      <c r="F52" s="915">
        <v>2.73</v>
      </c>
      <c r="G52" s="900">
        <v>12</v>
      </c>
      <c r="H52" s="917"/>
      <c r="I52" s="913"/>
      <c r="J52" s="899"/>
      <c r="K52" s="916">
        <v>3.67</v>
      </c>
      <c r="L52" s="917">
        <v>1</v>
      </c>
      <c r="M52" s="917">
        <v>12</v>
      </c>
      <c r="N52" s="918">
        <v>4</v>
      </c>
      <c r="O52" s="917" t="s">
        <v>5465</v>
      </c>
      <c r="P52" s="919" t="s">
        <v>6526</v>
      </c>
      <c r="Q52" s="920">
        <f t="shared" si="0"/>
        <v>0</v>
      </c>
      <c r="R52" s="957">
        <f t="shared" si="0"/>
        <v>0</v>
      </c>
      <c r="S52" s="920">
        <f t="shared" si="1"/>
        <v>-1</v>
      </c>
      <c r="T52" s="957">
        <f t="shared" si="2"/>
        <v>-2.73</v>
      </c>
      <c r="U52" s="964" t="s">
        <v>329</v>
      </c>
      <c r="V52" s="910" t="s">
        <v>329</v>
      </c>
      <c r="W52" s="910" t="s">
        <v>329</v>
      </c>
      <c r="X52" s="962" t="s">
        <v>329</v>
      </c>
      <c r="Y52" s="960"/>
    </row>
    <row r="53" spans="1:25" ht="14.45" customHeight="1" x14ac:dyDescent="0.2">
      <c r="A53" s="923" t="s">
        <v>6528</v>
      </c>
      <c r="B53" s="904"/>
      <c r="C53" s="905"/>
      <c r="D53" s="906"/>
      <c r="E53" s="907">
        <v>1</v>
      </c>
      <c r="F53" s="887">
        <v>0.73</v>
      </c>
      <c r="G53" s="888">
        <v>5</v>
      </c>
      <c r="H53" s="889"/>
      <c r="I53" s="890"/>
      <c r="J53" s="891"/>
      <c r="K53" s="892">
        <v>0.73</v>
      </c>
      <c r="L53" s="893">
        <v>1</v>
      </c>
      <c r="M53" s="893">
        <v>12</v>
      </c>
      <c r="N53" s="894">
        <v>4</v>
      </c>
      <c r="O53" s="893" t="s">
        <v>6435</v>
      </c>
      <c r="P53" s="908" t="s">
        <v>6529</v>
      </c>
      <c r="Q53" s="895">
        <f t="shared" si="0"/>
        <v>0</v>
      </c>
      <c r="R53" s="956">
        <f t="shared" si="0"/>
        <v>0</v>
      </c>
      <c r="S53" s="895">
        <f t="shared" si="1"/>
        <v>-1</v>
      </c>
      <c r="T53" s="956">
        <f t="shared" si="2"/>
        <v>-0.73</v>
      </c>
      <c r="U53" s="963" t="s">
        <v>329</v>
      </c>
      <c r="V53" s="904" t="s">
        <v>329</v>
      </c>
      <c r="W53" s="904" t="s">
        <v>329</v>
      </c>
      <c r="X53" s="961" t="s">
        <v>329</v>
      </c>
      <c r="Y53" s="959"/>
    </row>
    <row r="54" spans="1:25" ht="14.45" customHeight="1" x14ac:dyDescent="0.2">
      <c r="A54" s="924" t="s">
        <v>6530</v>
      </c>
      <c r="B54" s="910">
        <v>1</v>
      </c>
      <c r="C54" s="911">
        <v>1.49</v>
      </c>
      <c r="D54" s="909">
        <v>2</v>
      </c>
      <c r="E54" s="912"/>
      <c r="F54" s="913"/>
      <c r="G54" s="899"/>
      <c r="H54" s="914"/>
      <c r="I54" s="915"/>
      <c r="J54" s="900"/>
      <c r="K54" s="916">
        <v>1.07</v>
      </c>
      <c r="L54" s="917">
        <v>2</v>
      </c>
      <c r="M54" s="917">
        <v>18</v>
      </c>
      <c r="N54" s="918">
        <v>6</v>
      </c>
      <c r="O54" s="917" t="s">
        <v>6435</v>
      </c>
      <c r="P54" s="919" t="s">
        <v>6531</v>
      </c>
      <c r="Q54" s="920">
        <f t="shared" si="0"/>
        <v>-1</v>
      </c>
      <c r="R54" s="957">
        <f t="shared" si="0"/>
        <v>-1.49</v>
      </c>
      <c r="S54" s="920">
        <f t="shared" si="1"/>
        <v>0</v>
      </c>
      <c r="T54" s="957">
        <f t="shared" si="2"/>
        <v>0</v>
      </c>
      <c r="U54" s="964" t="s">
        <v>329</v>
      </c>
      <c r="V54" s="910" t="s">
        <v>329</v>
      </c>
      <c r="W54" s="910" t="s">
        <v>329</v>
      </c>
      <c r="X54" s="962" t="s">
        <v>329</v>
      </c>
      <c r="Y54" s="960"/>
    </row>
    <row r="55" spans="1:25" ht="14.45" customHeight="1" x14ac:dyDescent="0.2">
      <c r="A55" s="924" t="s">
        <v>6532</v>
      </c>
      <c r="B55" s="910"/>
      <c r="C55" s="911"/>
      <c r="D55" s="909"/>
      <c r="E55" s="912"/>
      <c r="F55" s="913"/>
      <c r="G55" s="899"/>
      <c r="H55" s="914">
        <v>1</v>
      </c>
      <c r="I55" s="915">
        <v>1.92</v>
      </c>
      <c r="J55" s="900">
        <v>3</v>
      </c>
      <c r="K55" s="916">
        <v>1.92</v>
      </c>
      <c r="L55" s="917">
        <v>3</v>
      </c>
      <c r="M55" s="917">
        <v>24</v>
      </c>
      <c r="N55" s="918">
        <v>8</v>
      </c>
      <c r="O55" s="917" t="s">
        <v>6435</v>
      </c>
      <c r="P55" s="919" t="s">
        <v>6533</v>
      </c>
      <c r="Q55" s="920">
        <f t="shared" si="0"/>
        <v>1</v>
      </c>
      <c r="R55" s="957">
        <f t="shared" si="0"/>
        <v>1.92</v>
      </c>
      <c r="S55" s="920">
        <f t="shared" si="1"/>
        <v>1</v>
      </c>
      <c r="T55" s="957">
        <f t="shared" si="2"/>
        <v>1.92</v>
      </c>
      <c r="U55" s="964">
        <v>8</v>
      </c>
      <c r="V55" s="910">
        <v>3</v>
      </c>
      <c r="W55" s="910">
        <v>-5</v>
      </c>
      <c r="X55" s="962">
        <v>0.375</v>
      </c>
      <c r="Y55" s="960"/>
    </row>
    <row r="56" spans="1:25" ht="14.45" customHeight="1" x14ac:dyDescent="0.2">
      <c r="A56" s="923" t="s">
        <v>6534</v>
      </c>
      <c r="B56" s="904">
        <v>4</v>
      </c>
      <c r="C56" s="905">
        <v>3.18</v>
      </c>
      <c r="D56" s="906">
        <v>2.2999999999999998</v>
      </c>
      <c r="E56" s="889">
        <v>7</v>
      </c>
      <c r="F56" s="890">
        <v>2.93</v>
      </c>
      <c r="G56" s="891">
        <v>2</v>
      </c>
      <c r="H56" s="893">
        <v>1</v>
      </c>
      <c r="I56" s="887">
        <v>0.65</v>
      </c>
      <c r="J56" s="901">
        <v>8</v>
      </c>
      <c r="K56" s="892">
        <v>0.42</v>
      </c>
      <c r="L56" s="893">
        <v>1</v>
      </c>
      <c r="M56" s="893">
        <v>6</v>
      </c>
      <c r="N56" s="894">
        <v>2</v>
      </c>
      <c r="O56" s="893" t="s">
        <v>6435</v>
      </c>
      <c r="P56" s="908" t="s">
        <v>6535</v>
      </c>
      <c r="Q56" s="895">
        <f t="shared" si="0"/>
        <v>-3</v>
      </c>
      <c r="R56" s="956">
        <f t="shared" si="0"/>
        <v>-2.5300000000000002</v>
      </c>
      <c r="S56" s="895">
        <f t="shared" si="1"/>
        <v>-6</v>
      </c>
      <c r="T56" s="956">
        <f t="shared" si="2"/>
        <v>-2.2800000000000002</v>
      </c>
      <c r="U56" s="963">
        <v>2</v>
      </c>
      <c r="V56" s="904">
        <v>8</v>
      </c>
      <c r="W56" s="904">
        <v>6</v>
      </c>
      <c r="X56" s="961">
        <v>4</v>
      </c>
      <c r="Y56" s="959">
        <v>6</v>
      </c>
    </row>
    <row r="57" spans="1:25" ht="14.45" customHeight="1" x14ac:dyDescent="0.2">
      <c r="A57" s="924" t="s">
        <v>6536</v>
      </c>
      <c r="B57" s="910"/>
      <c r="C57" s="911"/>
      <c r="D57" s="909"/>
      <c r="E57" s="914">
        <v>1</v>
      </c>
      <c r="F57" s="915">
        <v>0.55000000000000004</v>
      </c>
      <c r="G57" s="900">
        <v>2</v>
      </c>
      <c r="H57" s="917"/>
      <c r="I57" s="913"/>
      <c r="J57" s="899"/>
      <c r="K57" s="916">
        <v>0.55000000000000004</v>
      </c>
      <c r="L57" s="917">
        <v>1</v>
      </c>
      <c r="M57" s="917">
        <v>9</v>
      </c>
      <c r="N57" s="918">
        <v>3</v>
      </c>
      <c r="O57" s="917" t="s">
        <v>6435</v>
      </c>
      <c r="P57" s="919" t="s">
        <v>6537</v>
      </c>
      <c r="Q57" s="920">
        <f t="shared" si="0"/>
        <v>0</v>
      </c>
      <c r="R57" s="957">
        <f t="shared" si="0"/>
        <v>0</v>
      </c>
      <c r="S57" s="920">
        <f t="shared" si="1"/>
        <v>-1</v>
      </c>
      <c r="T57" s="957">
        <f t="shared" si="2"/>
        <v>-0.55000000000000004</v>
      </c>
      <c r="U57" s="964" t="s">
        <v>329</v>
      </c>
      <c r="V57" s="910" t="s">
        <v>329</v>
      </c>
      <c r="W57" s="910" t="s">
        <v>329</v>
      </c>
      <c r="X57" s="962" t="s">
        <v>329</v>
      </c>
      <c r="Y57" s="960"/>
    </row>
    <row r="58" spans="1:25" ht="14.45" customHeight="1" x14ac:dyDescent="0.2">
      <c r="A58" s="923" t="s">
        <v>6538</v>
      </c>
      <c r="B58" s="896">
        <v>9</v>
      </c>
      <c r="C58" s="897">
        <v>4.45</v>
      </c>
      <c r="D58" s="898">
        <v>2.4</v>
      </c>
      <c r="E58" s="907">
        <v>5</v>
      </c>
      <c r="F58" s="887">
        <v>2.83</v>
      </c>
      <c r="G58" s="888">
        <v>4.4000000000000004</v>
      </c>
      <c r="H58" s="893">
        <v>1</v>
      </c>
      <c r="I58" s="887">
        <v>1.04</v>
      </c>
      <c r="J58" s="901">
        <v>14</v>
      </c>
      <c r="K58" s="892">
        <v>0.49</v>
      </c>
      <c r="L58" s="893">
        <v>1</v>
      </c>
      <c r="M58" s="893">
        <v>9</v>
      </c>
      <c r="N58" s="894">
        <v>3</v>
      </c>
      <c r="O58" s="893" t="s">
        <v>6435</v>
      </c>
      <c r="P58" s="908" t="s">
        <v>6539</v>
      </c>
      <c r="Q58" s="895">
        <f t="shared" si="0"/>
        <v>-8</v>
      </c>
      <c r="R58" s="956">
        <f t="shared" si="0"/>
        <v>-3.41</v>
      </c>
      <c r="S58" s="895">
        <f t="shared" si="1"/>
        <v>-4</v>
      </c>
      <c r="T58" s="956">
        <f t="shared" si="2"/>
        <v>-1.79</v>
      </c>
      <c r="U58" s="963">
        <v>3</v>
      </c>
      <c r="V58" s="904">
        <v>14</v>
      </c>
      <c r="W58" s="904">
        <v>11</v>
      </c>
      <c r="X58" s="961">
        <v>4.666666666666667</v>
      </c>
      <c r="Y58" s="959">
        <v>11</v>
      </c>
    </row>
    <row r="59" spans="1:25" ht="14.45" customHeight="1" x14ac:dyDescent="0.2">
      <c r="A59" s="924" t="s">
        <v>6540</v>
      </c>
      <c r="B59" s="921"/>
      <c r="C59" s="922"/>
      <c r="D59" s="902"/>
      <c r="E59" s="912">
        <v>1</v>
      </c>
      <c r="F59" s="913">
        <v>0.79</v>
      </c>
      <c r="G59" s="899">
        <v>3</v>
      </c>
      <c r="H59" s="917"/>
      <c r="I59" s="913"/>
      <c r="J59" s="899"/>
      <c r="K59" s="916">
        <v>0.79</v>
      </c>
      <c r="L59" s="917">
        <v>2</v>
      </c>
      <c r="M59" s="917">
        <v>15</v>
      </c>
      <c r="N59" s="918">
        <v>5</v>
      </c>
      <c r="O59" s="917" t="s">
        <v>6435</v>
      </c>
      <c r="P59" s="919" t="s">
        <v>6541</v>
      </c>
      <c r="Q59" s="920">
        <f t="shared" si="0"/>
        <v>0</v>
      </c>
      <c r="R59" s="957">
        <f t="shared" si="0"/>
        <v>0</v>
      </c>
      <c r="S59" s="920">
        <f t="shared" si="1"/>
        <v>-1</v>
      </c>
      <c r="T59" s="957">
        <f t="shared" si="2"/>
        <v>-0.79</v>
      </c>
      <c r="U59" s="964" t="s">
        <v>329</v>
      </c>
      <c r="V59" s="910" t="s">
        <v>329</v>
      </c>
      <c r="W59" s="910" t="s">
        <v>329</v>
      </c>
      <c r="X59" s="962" t="s">
        <v>329</v>
      </c>
      <c r="Y59" s="960"/>
    </row>
    <row r="60" spans="1:25" ht="14.45" customHeight="1" x14ac:dyDescent="0.2">
      <c r="A60" s="924" t="s">
        <v>6542</v>
      </c>
      <c r="B60" s="921">
        <v>2</v>
      </c>
      <c r="C60" s="922">
        <v>13.88</v>
      </c>
      <c r="D60" s="902">
        <v>9</v>
      </c>
      <c r="E60" s="912"/>
      <c r="F60" s="913"/>
      <c r="G60" s="899"/>
      <c r="H60" s="917"/>
      <c r="I60" s="913"/>
      <c r="J60" s="899"/>
      <c r="K60" s="916">
        <v>1.63</v>
      </c>
      <c r="L60" s="917">
        <v>3</v>
      </c>
      <c r="M60" s="917">
        <v>27</v>
      </c>
      <c r="N60" s="918">
        <v>9</v>
      </c>
      <c r="O60" s="917" t="s">
        <v>6435</v>
      </c>
      <c r="P60" s="919" t="s">
        <v>6541</v>
      </c>
      <c r="Q60" s="920">
        <f t="shared" si="0"/>
        <v>-2</v>
      </c>
      <c r="R60" s="957">
        <f t="shared" si="0"/>
        <v>-13.88</v>
      </c>
      <c r="S60" s="920">
        <f t="shared" si="1"/>
        <v>0</v>
      </c>
      <c r="T60" s="957">
        <f t="shared" si="2"/>
        <v>0</v>
      </c>
      <c r="U60" s="964" t="s">
        <v>329</v>
      </c>
      <c r="V60" s="910" t="s">
        <v>329</v>
      </c>
      <c r="W60" s="910" t="s">
        <v>329</v>
      </c>
      <c r="X60" s="962" t="s">
        <v>329</v>
      </c>
      <c r="Y60" s="960"/>
    </row>
    <row r="61" spans="1:25" ht="14.45" customHeight="1" x14ac:dyDescent="0.2">
      <c r="A61" s="923" t="s">
        <v>6543</v>
      </c>
      <c r="B61" s="896">
        <v>2</v>
      </c>
      <c r="C61" s="897">
        <v>2.64</v>
      </c>
      <c r="D61" s="898">
        <v>9</v>
      </c>
      <c r="E61" s="907"/>
      <c r="F61" s="887"/>
      <c r="G61" s="888"/>
      <c r="H61" s="893"/>
      <c r="I61" s="887"/>
      <c r="J61" s="888"/>
      <c r="K61" s="892">
        <v>1.68</v>
      </c>
      <c r="L61" s="893">
        <v>6</v>
      </c>
      <c r="M61" s="893">
        <v>54</v>
      </c>
      <c r="N61" s="894">
        <v>18</v>
      </c>
      <c r="O61" s="893" t="s">
        <v>6435</v>
      </c>
      <c r="P61" s="908" t="s">
        <v>6544</v>
      </c>
      <c r="Q61" s="895">
        <f t="shared" si="0"/>
        <v>-2</v>
      </c>
      <c r="R61" s="956">
        <f t="shared" si="0"/>
        <v>-2.64</v>
      </c>
      <c r="S61" s="895">
        <f t="shared" si="1"/>
        <v>0</v>
      </c>
      <c r="T61" s="956">
        <f t="shared" si="2"/>
        <v>0</v>
      </c>
      <c r="U61" s="963" t="s">
        <v>329</v>
      </c>
      <c r="V61" s="904" t="s">
        <v>329</v>
      </c>
      <c r="W61" s="904" t="s">
        <v>329</v>
      </c>
      <c r="X61" s="961" t="s">
        <v>329</v>
      </c>
      <c r="Y61" s="959"/>
    </row>
    <row r="62" spans="1:25" ht="14.45" customHeight="1" x14ac:dyDescent="0.2">
      <c r="A62" s="924" t="s">
        <v>6545</v>
      </c>
      <c r="B62" s="921"/>
      <c r="C62" s="922"/>
      <c r="D62" s="902"/>
      <c r="E62" s="912"/>
      <c r="F62" s="913"/>
      <c r="G62" s="899"/>
      <c r="H62" s="917">
        <v>1</v>
      </c>
      <c r="I62" s="913">
        <v>3.11</v>
      </c>
      <c r="J62" s="903">
        <v>43</v>
      </c>
      <c r="K62" s="916">
        <v>3.11</v>
      </c>
      <c r="L62" s="917">
        <v>7</v>
      </c>
      <c r="M62" s="917">
        <v>63</v>
      </c>
      <c r="N62" s="918">
        <v>21</v>
      </c>
      <c r="O62" s="917" t="s">
        <v>6435</v>
      </c>
      <c r="P62" s="919" t="s">
        <v>6546</v>
      </c>
      <c r="Q62" s="920">
        <f t="shared" si="0"/>
        <v>1</v>
      </c>
      <c r="R62" s="957">
        <f t="shared" si="0"/>
        <v>3.11</v>
      </c>
      <c r="S62" s="920">
        <f t="shared" si="1"/>
        <v>1</v>
      </c>
      <c r="T62" s="957">
        <f t="shared" si="2"/>
        <v>3.11</v>
      </c>
      <c r="U62" s="964">
        <v>21</v>
      </c>
      <c r="V62" s="910">
        <v>43</v>
      </c>
      <c r="W62" s="910">
        <v>22</v>
      </c>
      <c r="X62" s="962">
        <v>2.0476190476190474</v>
      </c>
      <c r="Y62" s="960">
        <v>22</v>
      </c>
    </row>
    <row r="63" spans="1:25" ht="14.45" customHeight="1" x14ac:dyDescent="0.2">
      <c r="A63" s="923" t="s">
        <v>6547</v>
      </c>
      <c r="B63" s="904"/>
      <c r="C63" s="905"/>
      <c r="D63" s="906"/>
      <c r="E63" s="907"/>
      <c r="F63" s="887"/>
      <c r="G63" s="888"/>
      <c r="H63" s="889">
        <v>1</v>
      </c>
      <c r="I63" s="890">
        <v>1.04</v>
      </c>
      <c r="J63" s="891">
        <v>9</v>
      </c>
      <c r="K63" s="892">
        <v>1.04</v>
      </c>
      <c r="L63" s="893">
        <v>4</v>
      </c>
      <c r="M63" s="893">
        <v>36</v>
      </c>
      <c r="N63" s="894">
        <v>12</v>
      </c>
      <c r="O63" s="893" t="s">
        <v>6435</v>
      </c>
      <c r="P63" s="908" t="s">
        <v>6548</v>
      </c>
      <c r="Q63" s="895">
        <f t="shared" si="0"/>
        <v>1</v>
      </c>
      <c r="R63" s="956">
        <f t="shared" si="0"/>
        <v>1.04</v>
      </c>
      <c r="S63" s="895">
        <f t="shared" si="1"/>
        <v>1</v>
      </c>
      <c r="T63" s="956">
        <f t="shared" si="2"/>
        <v>1.04</v>
      </c>
      <c r="U63" s="963">
        <v>12</v>
      </c>
      <c r="V63" s="904">
        <v>9</v>
      </c>
      <c r="W63" s="904">
        <v>-3</v>
      </c>
      <c r="X63" s="961">
        <v>0.75</v>
      </c>
      <c r="Y63" s="959"/>
    </row>
    <row r="64" spans="1:25" ht="14.45" customHeight="1" x14ac:dyDescent="0.2">
      <c r="A64" s="923" t="s">
        <v>6549</v>
      </c>
      <c r="B64" s="896">
        <v>1</v>
      </c>
      <c r="C64" s="897">
        <v>2.69</v>
      </c>
      <c r="D64" s="898">
        <v>8</v>
      </c>
      <c r="E64" s="907"/>
      <c r="F64" s="887"/>
      <c r="G64" s="888"/>
      <c r="H64" s="893"/>
      <c r="I64" s="887"/>
      <c r="J64" s="888"/>
      <c r="K64" s="892">
        <v>2.69</v>
      </c>
      <c r="L64" s="893">
        <v>3</v>
      </c>
      <c r="M64" s="893">
        <v>30</v>
      </c>
      <c r="N64" s="894">
        <v>10</v>
      </c>
      <c r="O64" s="893" t="s">
        <v>6435</v>
      </c>
      <c r="P64" s="908" t="s">
        <v>6550</v>
      </c>
      <c r="Q64" s="895">
        <f t="shared" si="0"/>
        <v>-1</v>
      </c>
      <c r="R64" s="956">
        <f t="shared" si="0"/>
        <v>-2.69</v>
      </c>
      <c r="S64" s="895">
        <f t="shared" si="1"/>
        <v>0</v>
      </c>
      <c r="T64" s="956">
        <f t="shared" si="2"/>
        <v>0</v>
      </c>
      <c r="U64" s="963" t="s">
        <v>329</v>
      </c>
      <c r="V64" s="904" t="s">
        <v>329</v>
      </c>
      <c r="W64" s="904" t="s">
        <v>329</v>
      </c>
      <c r="X64" s="961" t="s">
        <v>329</v>
      </c>
      <c r="Y64" s="959"/>
    </row>
    <row r="65" spans="1:25" ht="14.45" customHeight="1" x14ac:dyDescent="0.2">
      <c r="A65" s="923" t="s">
        <v>6551</v>
      </c>
      <c r="B65" s="896">
        <v>4</v>
      </c>
      <c r="C65" s="897">
        <v>1.68</v>
      </c>
      <c r="D65" s="898">
        <v>6.8</v>
      </c>
      <c r="E65" s="907">
        <v>1</v>
      </c>
      <c r="F65" s="887">
        <v>0.42</v>
      </c>
      <c r="G65" s="888">
        <v>5</v>
      </c>
      <c r="H65" s="893">
        <v>4</v>
      </c>
      <c r="I65" s="887">
        <v>1.75</v>
      </c>
      <c r="J65" s="901">
        <v>6.5</v>
      </c>
      <c r="K65" s="892">
        <v>0.42</v>
      </c>
      <c r="L65" s="893">
        <v>2</v>
      </c>
      <c r="M65" s="893">
        <v>18</v>
      </c>
      <c r="N65" s="894">
        <v>6</v>
      </c>
      <c r="O65" s="893" t="s">
        <v>6435</v>
      </c>
      <c r="P65" s="908" t="s">
        <v>6552</v>
      </c>
      <c r="Q65" s="895">
        <f t="shared" si="0"/>
        <v>0</v>
      </c>
      <c r="R65" s="956">
        <f t="shared" si="0"/>
        <v>7.0000000000000062E-2</v>
      </c>
      <c r="S65" s="895">
        <f t="shared" si="1"/>
        <v>3</v>
      </c>
      <c r="T65" s="956">
        <f t="shared" si="2"/>
        <v>1.33</v>
      </c>
      <c r="U65" s="963">
        <v>24</v>
      </c>
      <c r="V65" s="904">
        <v>26</v>
      </c>
      <c r="W65" s="904">
        <v>2</v>
      </c>
      <c r="X65" s="961">
        <v>1.0833333333333333</v>
      </c>
      <c r="Y65" s="959">
        <v>7</v>
      </c>
    </row>
    <row r="66" spans="1:25" ht="14.45" customHeight="1" x14ac:dyDescent="0.2">
      <c r="A66" s="924" t="s">
        <v>6553</v>
      </c>
      <c r="B66" s="921">
        <v>1</v>
      </c>
      <c r="C66" s="922">
        <v>0.37</v>
      </c>
      <c r="D66" s="902">
        <v>2</v>
      </c>
      <c r="E66" s="912">
        <v>2</v>
      </c>
      <c r="F66" s="913">
        <v>1.02</v>
      </c>
      <c r="G66" s="899">
        <v>11.5</v>
      </c>
      <c r="H66" s="917"/>
      <c r="I66" s="913"/>
      <c r="J66" s="899"/>
      <c r="K66" s="916">
        <v>0.54</v>
      </c>
      <c r="L66" s="917">
        <v>3</v>
      </c>
      <c r="M66" s="917">
        <v>24</v>
      </c>
      <c r="N66" s="918">
        <v>8</v>
      </c>
      <c r="O66" s="917" t="s">
        <v>6435</v>
      </c>
      <c r="P66" s="919" t="s">
        <v>6554</v>
      </c>
      <c r="Q66" s="920">
        <f t="shared" si="0"/>
        <v>-1</v>
      </c>
      <c r="R66" s="957">
        <f t="shared" si="0"/>
        <v>-0.37</v>
      </c>
      <c r="S66" s="920">
        <f t="shared" si="1"/>
        <v>-2</v>
      </c>
      <c r="T66" s="957">
        <f t="shared" si="2"/>
        <v>-1.02</v>
      </c>
      <c r="U66" s="964" t="s">
        <v>329</v>
      </c>
      <c r="V66" s="910" t="s">
        <v>329</v>
      </c>
      <c r="W66" s="910" t="s">
        <v>329</v>
      </c>
      <c r="X66" s="962" t="s">
        <v>329</v>
      </c>
      <c r="Y66" s="960"/>
    </row>
    <row r="67" spans="1:25" ht="14.45" customHeight="1" x14ac:dyDescent="0.2">
      <c r="A67" s="924" t="s">
        <v>6555</v>
      </c>
      <c r="B67" s="921">
        <v>1</v>
      </c>
      <c r="C67" s="922">
        <v>0.62</v>
      </c>
      <c r="D67" s="902">
        <v>10</v>
      </c>
      <c r="E67" s="912"/>
      <c r="F67" s="913"/>
      <c r="G67" s="899"/>
      <c r="H67" s="917"/>
      <c r="I67" s="913"/>
      <c r="J67" s="899"/>
      <c r="K67" s="916">
        <v>0.62</v>
      </c>
      <c r="L67" s="917">
        <v>2</v>
      </c>
      <c r="M67" s="917">
        <v>21</v>
      </c>
      <c r="N67" s="918">
        <v>7</v>
      </c>
      <c r="O67" s="917" t="s">
        <v>6435</v>
      </c>
      <c r="P67" s="919" t="s">
        <v>6556</v>
      </c>
      <c r="Q67" s="920">
        <f t="shared" si="0"/>
        <v>-1</v>
      </c>
      <c r="R67" s="957">
        <f t="shared" si="0"/>
        <v>-0.62</v>
      </c>
      <c r="S67" s="920">
        <f t="shared" si="1"/>
        <v>0</v>
      </c>
      <c r="T67" s="957">
        <f t="shared" si="2"/>
        <v>0</v>
      </c>
      <c r="U67" s="964" t="s">
        <v>329</v>
      </c>
      <c r="V67" s="910" t="s">
        <v>329</v>
      </c>
      <c r="W67" s="910" t="s">
        <v>329</v>
      </c>
      <c r="X67" s="962" t="s">
        <v>329</v>
      </c>
      <c r="Y67" s="960"/>
    </row>
    <row r="68" spans="1:25" ht="14.45" customHeight="1" x14ac:dyDescent="0.2">
      <c r="A68" s="923" t="s">
        <v>6557</v>
      </c>
      <c r="B68" s="904">
        <v>3</v>
      </c>
      <c r="C68" s="905">
        <v>1.07</v>
      </c>
      <c r="D68" s="906">
        <v>3.3</v>
      </c>
      <c r="E68" s="889">
        <v>7</v>
      </c>
      <c r="F68" s="890">
        <v>2.4900000000000002</v>
      </c>
      <c r="G68" s="891">
        <v>2.7</v>
      </c>
      <c r="H68" s="893">
        <v>4</v>
      </c>
      <c r="I68" s="887">
        <v>1.43</v>
      </c>
      <c r="J68" s="888">
        <v>3</v>
      </c>
      <c r="K68" s="892">
        <v>0.36</v>
      </c>
      <c r="L68" s="893">
        <v>2</v>
      </c>
      <c r="M68" s="893">
        <v>15</v>
      </c>
      <c r="N68" s="894">
        <v>5</v>
      </c>
      <c r="O68" s="893" t="s">
        <v>6435</v>
      </c>
      <c r="P68" s="908" t="s">
        <v>6558</v>
      </c>
      <c r="Q68" s="895">
        <f t="shared" si="0"/>
        <v>1</v>
      </c>
      <c r="R68" s="956">
        <f t="shared" si="0"/>
        <v>0.35999999999999988</v>
      </c>
      <c r="S68" s="895">
        <f t="shared" si="1"/>
        <v>-3</v>
      </c>
      <c r="T68" s="956">
        <f t="shared" si="2"/>
        <v>-1.0600000000000003</v>
      </c>
      <c r="U68" s="963">
        <v>20</v>
      </c>
      <c r="V68" s="904">
        <v>12</v>
      </c>
      <c r="W68" s="904">
        <v>-8</v>
      </c>
      <c r="X68" s="961">
        <v>0.6</v>
      </c>
      <c r="Y68" s="959"/>
    </row>
    <row r="69" spans="1:25" ht="14.45" customHeight="1" x14ac:dyDescent="0.2">
      <c r="A69" s="924" t="s">
        <v>6559</v>
      </c>
      <c r="B69" s="910">
        <v>1</v>
      </c>
      <c r="C69" s="911">
        <v>0.48</v>
      </c>
      <c r="D69" s="909">
        <v>2</v>
      </c>
      <c r="E69" s="914">
        <v>2</v>
      </c>
      <c r="F69" s="915">
        <v>0.95</v>
      </c>
      <c r="G69" s="900">
        <v>6</v>
      </c>
      <c r="H69" s="917"/>
      <c r="I69" s="913"/>
      <c r="J69" s="899"/>
      <c r="K69" s="916">
        <v>0.48</v>
      </c>
      <c r="L69" s="917">
        <v>2</v>
      </c>
      <c r="M69" s="917">
        <v>21</v>
      </c>
      <c r="N69" s="918">
        <v>7</v>
      </c>
      <c r="O69" s="917" t="s">
        <v>6435</v>
      </c>
      <c r="P69" s="919" t="s">
        <v>6560</v>
      </c>
      <c r="Q69" s="920">
        <f t="shared" si="0"/>
        <v>-1</v>
      </c>
      <c r="R69" s="957">
        <f t="shared" si="0"/>
        <v>-0.48</v>
      </c>
      <c r="S69" s="920">
        <f t="shared" si="1"/>
        <v>-2</v>
      </c>
      <c r="T69" s="957">
        <f t="shared" si="2"/>
        <v>-0.95</v>
      </c>
      <c r="U69" s="964" t="s">
        <v>329</v>
      </c>
      <c r="V69" s="910" t="s">
        <v>329</v>
      </c>
      <c r="W69" s="910" t="s">
        <v>329</v>
      </c>
      <c r="X69" s="962" t="s">
        <v>329</v>
      </c>
      <c r="Y69" s="960"/>
    </row>
    <row r="70" spans="1:25" ht="14.45" customHeight="1" x14ac:dyDescent="0.2">
      <c r="A70" s="923" t="s">
        <v>6561</v>
      </c>
      <c r="B70" s="896">
        <v>1</v>
      </c>
      <c r="C70" s="897">
        <v>0.3</v>
      </c>
      <c r="D70" s="898">
        <v>7</v>
      </c>
      <c r="E70" s="907"/>
      <c r="F70" s="887"/>
      <c r="G70" s="888"/>
      <c r="H70" s="893"/>
      <c r="I70" s="887"/>
      <c r="J70" s="888"/>
      <c r="K70" s="892">
        <v>0.3</v>
      </c>
      <c r="L70" s="893">
        <v>1</v>
      </c>
      <c r="M70" s="893">
        <v>12</v>
      </c>
      <c r="N70" s="894">
        <v>4</v>
      </c>
      <c r="O70" s="893" t="s">
        <v>6435</v>
      </c>
      <c r="P70" s="908" t="s">
        <v>6562</v>
      </c>
      <c r="Q70" s="895">
        <f t="shared" ref="Q70:R99" si="3">H70-B70</f>
        <v>-1</v>
      </c>
      <c r="R70" s="956">
        <f t="shared" si="3"/>
        <v>-0.3</v>
      </c>
      <c r="S70" s="895">
        <f t="shared" ref="S70:S99" si="4">H70-E70</f>
        <v>0</v>
      </c>
      <c r="T70" s="956">
        <f t="shared" ref="T70:T99" si="5">I70-F70</f>
        <v>0</v>
      </c>
      <c r="U70" s="963" t="s">
        <v>329</v>
      </c>
      <c r="V70" s="904" t="s">
        <v>329</v>
      </c>
      <c r="W70" s="904" t="s">
        <v>329</v>
      </c>
      <c r="X70" s="961" t="s">
        <v>329</v>
      </c>
      <c r="Y70" s="959"/>
    </row>
    <row r="71" spans="1:25" ht="14.45" customHeight="1" x14ac:dyDescent="0.2">
      <c r="A71" s="923" t="s">
        <v>6563</v>
      </c>
      <c r="B71" s="904">
        <v>7</v>
      </c>
      <c r="C71" s="905">
        <v>2.73</v>
      </c>
      <c r="D71" s="906">
        <v>3.7</v>
      </c>
      <c r="E71" s="889">
        <v>6</v>
      </c>
      <c r="F71" s="890">
        <v>2.34</v>
      </c>
      <c r="G71" s="891">
        <v>2.7</v>
      </c>
      <c r="H71" s="893">
        <v>4</v>
      </c>
      <c r="I71" s="887">
        <v>1.37</v>
      </c>
      <c r="J71" s="888">
        <v>2</v>
      </c>
      <c r="K71" s="892">
        <v>0.39</v>
      </c>
      <c r="L71" s="893">
        <v>2</v>
      </c>
      <c r="M71" s="893">
        <v>15</v>
      </c>
      <c r="N71" s="894">
        <v>5</v>
      </c>
      <c r="O71" s="893" t="s">
        <v>6435</v>
      </c>
      <c r="P71" s="908" t="s">
        <v>6564</v>
      </c>
      <c r="Q71" s="895">
        <f t="shared" si="3"/>
        <v>-3</v>
      </c>
      <c r="R71" s="956">
        <f t="shared" si="3"/>
        <v>-1.3599999999999999</v>
      </c>
      <c r="S71" s="895">
        <f t="shared" si="4"/>
        <v>-2</v>
      </c>
      <c r="T71" s="956">
        <f t="shared" si="5"/>
        <v>-0.96999999999999975</v>
      </c>
      <c r="U71" s="963">
        <v>20</v>
      </c>
      <c r="V71" s="904">
        <v>8</v>
      </c>
      <c r="W71" s="904">
        <v>-12</v>
      </c>
      <c r="X71" s="961">
        <v>0.4</v>
      </c>
      <c r="Y71" s="959"/>
    </row>
    <row r="72" spans="1:25" ht="14.45" customHeight="1" x14ac:dyDescent="0.2">
      <c r="A72" s="924" t="s">
        <v>6565</v>
      </c>
      <c r="B72" s="910">
        <v>1</v>
      </c>
      <c r="C72" s="911">
        <v>0.53</v>
      </c>
      <c r="D72" s="909">
        <v>2</v>
      </c>
      <c r="E72" s="914">
        <v>2</v>
      </c>
      <c r="F72" s="915">
        <v>1.07</v>
      </c>
      <c r="G72" s="900">
        <v>6</v>
      </c>
      <c r="H72" s="917">
        <v>2</v>
      </c>
      <c r="I72" s="913">
        <v>1.07</v>
      </c>
      <c r="J72" s="899">
        <v>2.5</v>
      </c>
      <c r="K72" s="916">
        <v>0.53</v>
      </c>
      <c r="L72" s="917">
        <v>2</v>
      </c>
      <c r="M72" s="917">
        <v>21</v>
      </c>
      <c r="N72" s="918">
        <v>7</v>
      </c>
      <c r="O72" s="917" t="s">
        <v>6435</v>
      </c>
      <c r="P72" s="919" t="s">
        <v>6566</v>
      </c>
      <c r="Q72" s="920">
        <f t="shared" si="3"/>
        <v>1</v>
      </c>
      <c r="R72" s="957">
        <f t="shared" si="3"/>
        <v>0.54</v>
      </c>
      <c r="S72" s="920">
        <f t="shared" si="4"/>
        <v>0</v>
      </c>
      <c r="T72" s="957">
        <f t="shared" si="5"/>
        <v>0</v>
      </c>
      <c r="U72" s="964">
        <v>14</v>
      </c>
      <c r="V72" s="910">
        <v>5</v>
      </c>
      <c r="W72" s="910">
        <v>-9</v>
      </c>
      <c r="X72" s="962">
        <v>0.35714285714285715</v>
      </c>
      <c r="Y72" s="960"/>
    </row>
    <row r="73" spans="1:25" ht="14.45" customHeight="1" x14ac:dyDescent="0.2">
      <c r="A73" s="923" t="s">
        <v>6567</v>
      </c>
      <c r="B73" s="896">
        <v>10</v>
      </c>
      <c r="C73" s="897">
        <v>3.66</v>
      </c>
      <c r="D73" s="898">
        <v>2.1</v>
      </c>
      <c r="E73" s="907">
        <v>9</v>
      </c>
      <c r="F73" s="887">
        <v>3.29</v>
      </c>
      <c r="G73" s="888">
        <v>2.2000000000000002</v>
      </c>
      <c r="H73" s="893">
        <v>8</v>
      </c>
      <c r="I73" s="887">
        <v>2.95</v>
      </c>
      <c r="J73" s="888">
        <v>2.5</v>
      </c>
      <c r="K73" s="892">
        <v>0.37</v>
      </c>
      <c r="L73" s="893">
        <v>1</v>
      </c>
      <c r="M73" s="893">
        <v>12</v>
      </c>
      <c r="N73" s="894">
        <v>4</v>
      </c>
      <c r="O73" s="893" t="s">
        <v>6435</v>
      </c>
      <c r="P73" s="908" t="s">
        <v>6568</v>
      </c>
      <c r="Q73" s="895">
        <f t="shared" si="3"/>
        <v>-2</v>
      </c>
      <c r="R73" s="956">
        <f t="shared" si="3"/>
        <v>-0.71</v>
      </c>
      <c r="S73" s="895">
        <f t="shared" si="4"/>
        <v>-1</v>
      </c>
      <c r="T73" s="956">
        <f t="shared" si="5"/>
        <v>-0.33999999999999986</v>
      </c>
      <c r="U73" s="963">
        <v>32</v>
      </c>
      <c r="V73" s="904">
        <v>20</v>
      </c>
      <c r="W73" s="904">
        <v>-12</v>
      </c>
      <c r="X73" s="961">
        <v>0.625</v>
      </c>
      <c r="Y73" s="959">
        <v>1</v>
      </c>
    </row>
    <row r="74" spans="1:25" ht="14.45" customHeight="1" x14ac:dyDescent="0.2">
      <c r="A74" s="924" t="s">
        <v>6569</v>
      </c>
      <c r="B74" s="921">
        <v>2</v>
      </c>
      <c r="C74" s="922">
        <v>1.1200000000000001</v>
      </c>
      <c r="D74" s="902">
        <v>4</v>
      </c>
      <c r="E74" s="912">
        <v>2</v>
      </c>
      <c r="F74" s="913">
        <v>1.1200000000000001</v>
      </c>
      <c r="G74" s="899">
        <v>2</v>
      </c>
      <c r="H74" s="917">
        <v>1</v>
      </c>
      <c r="I74" s="913">
        <v>0.56000000000000005</v>
      </c>
      <c r="J74" s="899">
        <v>2</v>
      </c>
      <c r="K74" s="916">
        <v>0.56000000000000005</v>
      </c>
      <c r="L74" s="917">
        <v>2</v>
      </c>
      <c r="M74" s="917">
        <v>18</v>
      </c>
      <c r="N74" s="918">
        <v>6</v>
      </c>
      <c r="O74" s="917" t="s">
        <v>6435</v>
      </c>
      <c r="P74" s="919" t="s">
        <v>6570</v>
      </c>
      <c r="Q74" s="920">
        <f t="shared" si="3"/>
        <v>-1</v>
      </c>
      <c r="R74" s="957">
        <f t="shared" si="3"/>
        <v>-0.56000000000000005</v>
      </c>
      <c r="S74" s="920">
        <f t="shared" si="4"/>
        <v>-1</v>
      </c>
      <c r="T74" s="957">
        <f t="shared" si="5"/>
        <v>-0.56000000000000005</v>
      </c>
      <c r="U74" s="964">
        <v>6</v>
      </c>
      <c r="V74" s="910">
        <v>2</v>
      </c>
      <c r="W74" s="910">
        <v>-4</v>
      </c>
      <c r="X74" s="962">
        <v>0.33333333333333331</v>
      </c>
      <c r="Y74" s="960"/>
    </row>
    <row r="75" spans="1:25" ht="14.45" customHeight="1" x14ac:dyDescent="0.2">
      <c r="A75" s="923" t="s">
        <v>6571</v>
      </c>
      <c r="B75" s="896">
        <v>1</v>
      </c>
      <c r="C75" s="897">
        <v>0.56000000000000005</v>
      </c>
      <c r="D75" s="898">
        <v>3</v>
      </c>
      <c r="E75" s="907"/>
      <c r="F75" s="887"/>
      <c r="G75" s="888"/>
      <c r="H75" s="893"/>
      <c r="I75" s="887"/>
      <c r="J75" s="888"/>
      <c r="K75" s="892">
        <v>0.56000000000000005</v>
      </c>
      <c r="L75" s="893">
        <v>2</v>
      </c>
      <c r="M75" s="893">
        <v>18</v>
      </c>
      <c r="N75" s="894">
        <v>6</v>
      </c>
      <c r="O75" s="893" t="s">
        <v>6435</v>
      </c>
      <c r="P75" s="908" t="s">
        <v>6572</v>
      </c>
      <c r="Q75" s="895">
        <f t="shared" si="3"/>
        <v>-1</v>
      </c>
      <c r="R75" s="956">
        <f t="shared" si="3"/>
        <v>-0.56000000000000005</v>
      </c>
      <c r="S75" s="895">
        <f t="shared" si="4"/>
        <v>0</v>
      </c>
      <c r="T75" s="956">
        <f t="shared" si="5"/>
        <v>0</v>
      </c>
      <c r="U75" s="963" t="s">
        <v>329</v>
      </c>
      <c r="V75" s="904" t="s">
        <v>329</v>
      </c>
      <c r="W75" s="904" t="s">
        <v>329</v>
      </c>
      <c r="X75" s="961" t="s">
        <v>329</v>
      </c>
      <c r="Y75" s="959"/>
    </row>
    <row r="76" spans="1:25" ht="14.45" customHeight="1" x14ac:dyDescent="0.2">
      <c r="A76" s="923" t="s">
        <v>6573</v>
      </c>
      <c r="B76" s="904">
        <v>2</v>
      </c>
      <c r="C76" s="905">
        <v>0.74</v>
      </c>
      <c r="D76" s="906">
        <v>8.5</v>
      </c>
      <c r="E76" s="907">
        <v>1</v>
      </c>
      <c r="F76" s="887">
        <v>0.32</v>
      </c>
      <c r="G76" s="888">
        <v>2</v>
      </c>
      <c r="H76" s="889">
        <v>1</v>
      </c>
      <c r="I76" s="890">
        <v>0.32</v>
      </c>
      <c r="J76" s="891">
        <v>3</v>
      </c>
      <c r="K76" s="892">
        <v>0.32</v>
      </c>
      <c r="L76" s="893">
        <v>1</v>
      </c>
      <c r="M76" s="893">
        <v>12</v>
      </c>
      <c r="N76" s="894">
        <v>4</v>
      </c>
      <c r="O76" s="893" t="s">
        <v>6435</v>
      </c>
      <c r="P76" s="908" t="s">
        <v>6574</v>
      </c>
      <c r="Q76" s="895">
        <f t="shared" si="3"/>
        <v>-1</v>
      </c>
      <c r="R76" s="956">
        <f t="shared" si="3"/>
        <v>-0.42</v>
      </c>
      <c r="S76" s="895">
        <f t="shared" si="4"/>
        <v>0</v>
      </c>
      <c r="T76" s="956">
        <f t="shared" si="5"/>
        <v>0</v>
      </c>
      <c r="U76" s="963">
        <v>4</v>
      </c>
      <c r="V76" s="904">
        <v>3</v>
      </c>
      <c r="W76" s="904">
        <v>-1</v>
      </c>
      <c r="X76" s="961">
        <v>0.75</v>
      </c>
      <c r="Y76" s="959"/>
    </row>
    <row r="77" spans="1:25" ht="14.45" customHeight="1" x14ac:dyDescent="0.2">
      <c r="A77" s="924" t="s">
        <v>6575</v>
      </c>
      <c r="B77" s="910"/>
      <c r="C77" s="911"/>
      <c r="D77" s="909"/>
      <c r="E77" s="912">
        <v>3</v>
      </c>
      <c r="F77" s="913">
        <v>1.41</v>
      </c>
      <c r="G77" s="899">
        <v>5.3</v>
      </c>
      <c r="H77" s="914">
        <v>3</v>
      </c>
      <c r="I77" s="915">
        <v>1.4</v>
      </c>
      <c r="J77" s="903">
        <v>8.3000000000000007</v>
      </c>
      <c r="K77" s="916">
        <v>0.45</v>
      </c>
      <c r="L77" s="917">
        <v>2</v>
      </c>
      <c r="M77" s="917">
        <v>18</v>
      </c>
      <c r="N77" s="918">
        <v>6</v>
      </c>
      <c r="O77" s="917" t="s">
        <v>6435</v>
      </c>
      <c r="P77" s="919" t="s">
        <v>6576</v>
      </c>
      <c r="Q77" s="920">
        <f t="shared" si="3"/>
        <v>3</v>
      </c>
      <c r="R77" s="957">
        <f t="shared" si="3"/>
        <v>1.4</v>
      </c>
      <c r="S77" s="920">
        <f t="shared" si="4"/>
        <v>0</v>
      </c>
      <c r="T77" s="957">
        <f t="shared" si="5"/>
        <v>-1.0000000000000009E-2</v>
      </c>
      <c r="U77" s="964">
        <v>18</v>
      </c>
      <c r="V77" s="910">
        <v>24.900000000000002</v>
      </c>
      <c r="W77" s="910">
        <v>6.9000000000000021</v>
      </c>
      <c r="X77" s="962">
        <v>1.3833333333333335</v>
      </c>
      <c r="Y77" s="960">
        <v>7</v>
      </c>
    </row>
    <row r="78" spans="1:25" ht="14.45" customHeight="1" x14ac:dyDescent="0.2">
      <c r="A78" s="924" t="s">
        <v>6577</v>
      </c>
      <c r="B78" s="910"/>
      <c r="C78" s="911"/>
      <c r="D78" s="909"/>
      <c r="E78" s="912">
        <v>1</v>
      </c>
      <c r="F78" s="913">
        <v>0.78</v>
      </c>
      <c r="G78" s="899">
        <v>10</v>
      </c>
      <c r="H78" s="914">
        <v>1</v>
      </c>
      <c r="I78" s="915">
        <v>0.78</v>
      </c>
      <c r="J78" s="900">
        <v>4</v>
      </c>
      <c r="K78" s="916">
        <v>0.78</v>
      </c>
      <c r="L78" s="917">
        <v>3</v>
      </c>
      <c r="M78" s="917">
        <v>24</v>
      </c>
      <c r="N78" s="918">
        <v>8</v>
      </c>
      <c r="O78" s="917" t="s">
        <v>6435</v>
      </c>
      <c r="P78" s="919" t="s">
        <v>6578</v>
      </c>
      <c r="Q78" s="920">
        <f t="shared" si="3"/>
        <v>1</v>
      </c>
      <c r="R78" s="957">
        <f t="shared" si="3"/>
        <v>0.78</v>
      </c>
      <c r="S78" s="920">
        <f t="shared" si="4"/>
        <v>0</v>
      </c>
      <c r="T78" s="957">
        <f t="shared" si="5"/>
        <v>0</v>
      </c>
      <c r="U78" s="964">
        <v>8</v>
      </c>
      <c r="V78" s="910">
        <v>4</v>
      </c>
      <c r="W78" s="910">
        <v>-4</v>
      </c>
      <c r="X78" s="962">
        <v>0.5</v>
      </c>
      <c r="Y78" s="960"/>
    </row>
    <row r="79" spans="1:25" ht="14.45" customHeight="1" x14ac:dyDescent="0.2">
      <c r="A79" s="923" t="s">
        <v>6579</v>
      </c>
      <c r="B79" s="904"/>
      <c r="C79" s="905"/>
      <c r="D79" s="906"/>
      <c r="E79" s="907"/>
      <c r="F79" s="887"/>
      <c r="G79" s="888"/>
      <c r="H79" s="889">
        <v>1</v>
      </c>
      <c r="I79" s="890">
        <v>4.2699999999999996</v>
      </c>
      <c r="J79" s="891">
        <v>4</v>
      </c>
      <c r="K79" s="892">
        <v>4.2699999999999996</v>
      </c>
      <c r="L79" s="893">
        <v>2</v>
      </c>
      <c r="M79" s="893">
        <v>21</v>
      </c>
      <c r="N79" s="894">
        <v>7</v>
      </c>
      <c r="O79" s="893" t="s">
        <v>6435</v>
      </c>
      <c r="P79" s="908" t="s">
        <v>6580</v>
      </c>
      <c r="Q79" s="895">
        <f t="shared" si="3"/>
        <v>1</v>
      </c>
      <c r="R79" s="956">
        <f t="shared" si="3"/>
        <v>4.2699999999999996</v>
      </c>
      <c r="S79" s="895">
        <f t="shared" si="4"/>
        <v>1</v>
      </c>
      <c r="T79" s="956">
        <f t="shared" si="5"/>
        <v>4.2699999999999996</v>
      </c>
      <c r="U79" s="963">
        <v>7</v>
      </c>
      <c r="V79" s="904">
        <v>4</v>
      </c>
      <c r="W79" s="904">
        <v>-3</v>
      </c>
      <c r="X79" s="961">
        <v>0.5714285714285714</v>
      </c>
      <c r="Y79" s="959"/>
    </row>
    <row r="80" spans="1:25" ht="14.45" customHeight="1" x14ac:dyDescent="0.2">
      <c r="A80" s="923" t="s">
        <v>6581</v>
      </c>
      <c r="B80" s="904">
        <v>1</v>
      </c>
      <c r="C80" s="905">
        <v>2.0499999999999998</v>
      </c>
      <c r="D80" s="906">
        <v>5</v>
      </c>
      <c r="E80" s="907"/>
      <c r="F80" s="887"/>
      <c r="G80" s="888"/>
      <c r="H80" s="889">
        <v>3</v>
      </c>
      <c r="I80" s="890">
        <v>6.19</v>
      </c>
      <c r="J80" s="891">
        <v>4.3</v>
      </c>
      <c r="K80" s="892">
        <v>2.0499999999999998</v>
      </c>
      <c r="L80" s="893">
        <v>2</v>
      </c>
      <c r="M80" s="893">
        <v>15</v>
      </c>
      <c r="N80" s="894">
        <v>5</v>
      </c>
      <c r="O80" s="893" t="s">
        <v>6435</v>
      </c>
      <c r="P80" s="908" t="s">
        <v>6582</v>
      </c>
      <c r="Q80" s="895">
        <f t="shared" si="3"/>
        <v>2</v>
      </c>
      <c r="R80" s="956">
        <f t="shared" si="3"/>
        <v>4.1400000000000006</v>
      </c>
      <c r="S80" s="895">
        <f t="shared" si="4"/>
        <v>3</v>
      </c>
      <c r="T80" s="956">
        <f t="shared" si="5"/>
        <v>6.19</v>
      </c>
      <c r="U80" s="963">
        <v>15</v>
      </c>
      <c r="V80" s="904">
        <v>12.899999999999999</v>
      </c>
      <c r="W80" s="904">
        <v>-2.1000000000000014</v>
      </c>
      <c r="X80" s="961">
        <v>0.85999999999999988</v>
      </c>
      <c r="Y80" s="959">
        <v>1</v>
      </c>
    </row>
    <row r="81" spans="1:25" ht="14.45" customHeight="1" x14ac:dyDescent="0.2">
      <c r="A81" s="923" t="s">
        <v>6583</v>
      </c>
      <c r="B81" s="896">
        <v>1</v>
      </c>
      <c r="C81" s="897">
        <v>0.67</v>
      </c>
      <c r="D81" s="898">
        <v>4</v>
      </c>
      <c r="E81" s="907"/>
      <c r="F81" s="887"/>
      <c r="G81" s="888"/>
      <c r="H81" s="893"/>
      <c r="I81" s="887"/>
      <c r="J81" s="888"/>
      <c r="K81" s="892">
        <v>0.66</v>
      </c>
      <c r="L81" s="893">
        <v>1</v>
      </c>
      <c r="M81" s="893">
        <v>12</v>
      </c>
      <c r="N81" s="894">
        <v>4</v>
      </c>
      <c r="O81" s="893" t="s">
        <v>6435</v>
      </c>
      <c r="P81" s="908" t="s">
        <v>6584</v>
      </c>
      <c r="Q81" s="895">
        <f t="shared" si="3"/>
        <v>-1</v>
      </c>
      <c r="R81" s="956">
        <f t="shared" si="3"/>
        <v>-0.67</v>
      </c>
      <c r="S81" s="895">
        <f t="shared" si="4"/>
        <v>0</v>
      </c>
      <c r="T81" s="956">
        <f t="shared" si="5"/>
        <v>0</v>
      </c>
      <c r="U81" s="963" t="s">
        <v>329</v>
      </c>
      <c r="V81" s="904" t="s">
        <v>329</v>
      </c>
      <c r="W81" s="904" t="s">
        <v>329</v>
      </c>
      <c r="X81" s="961" t="s">
        <v>329</v>
      </c>
      <c r="Y81" s="959"/>
    </row>
    <row r="82" spans="1:25" ht="14.45" customHeight="1" x14ac:dyDescent="0.2">
      <c r="A82" s="923" t="s">
        <v>6585</v>
      </c>
      <c r="B82" s="896">
        <v>1</v>
      </c>
      <c r="C82" s="897">
        <v>0.54</v>
      </c>
      <c r="D82" s="898">
        <v>3</v>
      </c>
      <c r="E82" s="907"/>
      <c r="F82" s="887"/>
      <c r="G82" s="888"/>
      <c r="H82" s="893"/>
      <c r="I82" s="887"/>
      <c r="J82" s="888"/>
      <c r="K82" s="892">
        <v>0.54</v>
      </c>
      <c r="L82" s="893">
        <v>1</v>
      </c>
      <c r="M82" s="893">
        <v>12</v>
      </c>
      <c r="N82" s="894">
        <v>4</v>
      </c>
      <c r="O82" s="893" t="s">
        <v>6435</v>
      </c>
      <c r="P82" s="908" t="s">
        <v>6586</v>
      </c>
      <c r="Q82" s="895">
        <f t="shared" si="3"/>
        <v>-1</v>
      </c>
      <c r="R82" s="956">
        <f t="shared" si="3"/>
        <v>-0.54</v>
      </c>
      <c r="S82" s="895">
        <f t="shared" si="4"/>
        <v>0</v>
      </c>
      <c r="T82" s="956">
        <f t="shared" si="5"/>
        <v>0</v>
      </c>
      <c r="U82" s="963" t="s">
        <v>329</v>
      </c>
      <c r="V82" s="904" t="s">
        <v>329</v>
      </c>
      <c r="W82" s="904" t="s">
        <v>329</v>
      </c>
      <c r="X82" s="961" t="s">
        <v>329</v>
      </c>
      <c r="Y82" s="959"/>
    </row>
    <row r="83" spans="1:25" ht="14.45" customHeight="1" x14ac:dyDescent="0.2">
      <c r="A83" s="924" t="s">
        <v>6587</v>
      </c>
      <c r="B83" s="921">
        <v>1</v>
      </c>
      <c r="C83" s="922">
        <v>0.8</v>
      </c>
      <c r="D83" s="902">
        <v>7</v>
      </c>
      <c r="E83" s="912"/>
      <c r="F83" s="913"/>
      <c r="G83" s="899"/>
      <c r="H83" s="917"/>
      <c r="I83" s="913"/>
      <c r="J83" s="899"/>
      <c r="K83" s="916">
        <v>0.8</v>
      </c>
      <c r="L83" s="917">
        <v>2</v>
      </c>
      <c r="M83" s="917">
        <v>21</v>
      </c>
      <c r="N83" s="918">
        <v>7</v>
      </c>
      <c r="O83" s="917" t="s">
        <v>6435</v>
      </c>
      <c r="P83" s="919" t="s">
        <v>6588</v>
      </c>
      <c r="Q83" s="920">
        <f t="shared" si="3"/>
        <v>-1</v>
      </c>
      <c r="R83" s="957">
        <f t="shared" si="3"/>
        <v>-0.8</v>
      </c>
      <c r="S83" s="920">
        <f t="shared" si="4"/>
        <v>0</v>
      </c>
      <c r="T83" s="957">
        <f t="shared" si="5"/>
        <v>0</v>
      </c>
      <c r="U83" s="964" t="s">
        <v>329</v>
      </c>
      <c r="V83" s="910" t="s">
        <v>329</v>
      </c>
      <c r="W83" s="910" t="s">
        <v>329</v>
      </c>
      <c r="X83" s="962" t="s">
        <v>329</v>
      </c>
      <c r="Y83" s="960"/>
    </row>
    <row r="84" spans="1:25" ht="14.45" customHeight="1" x14ac:dyDescent="0.2">
      <c r="A84" s="923" t="s">
        <v>6589</v>
      </c>
      <c r="B84" s="904"/>
      <c r="C84" s="905"/>
      <c r="D84" s="906"/>
      <c r="E84" s="907"/>
      <c r="F84" s="887"/>
      <c r="G84" s="888"/>
      <c r="H84" s="889">
        <v>1</v>
      </c>
      <c r="I84" s="890">
        <v>0.32</v>
      </c>
      <c r="J84" s="891">
        <v>2</v>
      </c>
      <c r="K84" s="892">
        <v>0.32</v>
      </c>
      <c r="L84" s="893">
        <v>1</v>
      </c>
      <c r="M84" s="893">
        <v>9</v>
      </c>
      <c r="N84" s="894">
        <v>3</v>
      </c>
      <c r="O84" s="893" t="s">
        <v>6435</v>
      </c>
      <c r="P84" s="908" t="s">
        <v>6590</v>
      </c>
      <c r="Q84" s="895">
        <f t="shared" si="3"/>
        <v>1</v>
      </c>
      <c r="R84" s="956">
        <f t="shared" si="3"/>
        <v>0.32</v>
      </c>
      <c r="S84" s="895">
        <f t="shared" si="4"/>
        <v>1</v>
      </c>
      <c r="T84" s="956">
        <f t="shared" si="5"/>
        <v>0.32</v>
      </c>
      <c r="U84" s="963">
        <v>3</v>
      </c>
      <c r="V84" s="904">
        <v>2</v>
      </c>
      <c r="W84" s="904">
        <v>-1</v>
      </c>
      <c r="X84" s="961">
        <v>0.66666666666666663</v>
      </c>
      <c r="Y84" s="959"/>
    </row>
    <row r="85" spans="1:25" ht="14.45" customHeight="1" x14ac:dyDescent="0.2">
      <c r="A85" s="923" t="s">
        <v>6591</v>
      </c>
      <c r="B85" s="904"/>
      <c r="C85" s="905"/>
      <c r="D85" s="906"/>
      <c r="E85" s="907"/>
      <c r="F85" s="887"/>
      <c r="G85" s="888"/>
      <c r="H85" s="889">
        <v>2</v>
      </c>
      <c r="I85" s="890">
        <v>2.61</v>
      </c>
      <c r="J85" s="891">
        <v>4</v>
      </c>
      <c r="K85" s="892">
        <v>1.3</v>
      </c>
      <c r="L85" s="893">
        <v>2</v>
      </c>
      <c r="M85" s="893">
        <v>18</v>
      </c>
      <c r="N85" s="894">
        <v>6</v>
      </c>
      <c r="O85" s="893" t="s">
        <v>6435</v>
      </c>
      <c r="P85" s="908" t="s">
        <v>6592</v>
      </c>
      <c r="Q85" s="895">
        <f t="shared" si="3"/>
        <v>2</v>
      </c>
      <c r="R85" s="956">
        <f t="shared" si="3"/>
        <v>2.61</v>
      </c>
      <c r="S85" s="895">
        <f t="shared" si="4"/>
        <v>2</v>
      </c>
      <c r="T85" s="956">
        <f t="shared" si="5"/>
        <v>2.61</v>
      </c>
      <c r="U85" s="963">
        <v>12</v>
      </c>
      <c r="V85" s="904">
        <v>8</v>
      </c>
      <c r="W85" s="904">
        <v>-4</v>
      </c>
      <c r="X85" s="961">
        <v>0.66666666666666663</v>
      </c>
      <c r="Y85" s="959"/>
    </row>
    <row r="86" spans="1:25" ht="14.45" customHeight="1" x14ac:dyDescent="0.2">
      <c r="A86" s="923" t="s">
        <v>6593</v>
      </c>
      <c r="B86" s="896">
        <v>1</v>
      </c>
      <c r="C86" s="897">
        <v>0.38</v>
      </c>
      <c r="D86" s="898">
        <v>2</v>
      </c>
      <c r="E86" s="907"/>
      <c r="F86" s="887"/>
      <c r="G86" s="888"/>
      <c r="H86" s="893"/>
      <c r="I86" s="887"/>
      <c r="J86" s="888"/>
      <c r="K86" s="892">
        <v>0.38</v>
      </c>
      <c r="L86" s="893">
        <v>2</v>
      </c>
      <c r="M86" s="893">
        <v>15</v>
      </c>
      <c r="N86" s="894">
        <v>5</v>
      </c>
      <c r="O86" s="893" t="s">
        <v>6435</v>
      </c>
      <c r="P86" s="908" t="s">
        <v>6594</v>
      </c>
      <c r="Q86" s="895">
        <f t="shared" si="3"/>
        <v>-1</v>
      </c>
      <c r="R86" s="956">
        <f t="shared" si="3"/>
        <v>-0.38</v>
      </c>
      <c r="S86" s="895">
        <f t="shared" si="4"/>
        <v>0</v>
      </c>
      <c r="T86" s="956">
        <f t="shared" si="5"/>
        <v>0</v>
      </c>
      <c r="U86" s="963" t="s">
        <v>329</v>
      </c>
      <c r="V86" s="904" t="s">
        <v>329</v>
      </c>
      <c r="W86" s="904" t="s">
        <v>329</v>
      </c>
      <c r="X86" s="961" t="s">
        <v>329</v>
      </c>
      <c r="Y86" s="959"/>
    </row>
    <row r="87" spans="1:25" ht="14.45" customHeight="1" x14ac:dyDescent="0.2">
      <c r="A87" s="923" t="s">
        <v>6595</v>
      </c>
      <c r="B87" s="904"/>
      <c r="C87" s="905"/>
      <c r="D87" s="906"/>
      <c r="E87" s="907">
        <v>1</v>
      </c>
      <c r="F87" s="887">
        <v>0.46</v>
      </c>
      <c r="G87" s="888">
        <v>3</v>
      </c>
      <c r="H87" s="889">
        <v>1</v>
      </c>
      <c r="I87" s="890">
        <v>0.46</v>
      </c>
      <c r="J87" s="891">
        <v>2</v>
      </c>
      <c r="K87" s="892">
        <v>0.46</v>
      </c>
      <c r="L87" s="893">
        <v>2</v>
      </c>
      <c r="M87" s="893">
        <v>18</v>
      </c>
      <c r="N87" s="894">
        <v>6</v>
      </c>
      <c r="O87" s="893" t="s">
        <v>6435</v>
      </c>
      <c r="P87" s="908" t="s">
        <v>6596</v>
      </c>
      <c r="Q87" s="895">
        <f t="shared" si="3"/>
        <v>1</v>
      </c>
      <c r="R87" s="956">
        <f t="shared" si="3"/>
        <v>0.46</v>
      </c>
      <c r="S87" s="895">
        <f t="shared" si="4"/>
        <v>0</v>
      </c>
      <c r="T87" s="956">
        <f t="shared" si="5"/>
        <v>0</v>
      </c>
      <c r="U87" s="963">
        <v>6</v>
      </c>
      <c r="V87" s="904">
        <v>2</v>
      </c>
      <c r="W87" s="904">
        <v>-4</v>
      </c>
      <c r="X87" s="961">
        <v>0.33333333333333331</v>
      </c>
      <c r="Y87" s="959"/>
    </row>
    <row r="88" spans="1:25" ht="14.45" customHeight="1" x14ac:dyDescent="0.2">
      <c r="A88" s="923" t="s">
        <v>6597</v>
      </c>
      <c r="B88" s="904"/>
      <c r="C88" s="905"/>
      <c r="D88" s="906"/>
      <c r="E88" s="907"/>
      <c r="F88" s="887"/>
      <c r="G88" s="888"/>
      <c r="H88" s="889">
        <v>1</v>
      </c>
      <c r="I88" s="890">
        <v>3.22</v>
      </c>
      <c r="J88" s="901">
        <v>20</v>
      </c>
      <c r="K88" s="892">
        <v>1.83</v>
      </c>
      <c r="L88" s="893">
        <v>3</v>
      </c>
      <c r="M88" s="893">
        <v>30</v>
      </c>
      <c r="N88" s="894">
        <v>10</v>
      </c>
      <c r="O88" s="893" t="s">
        <v>6435</v>
      </c>
      <c r="P88" s="908" t="s">
        <v>6598</v>
      </c>
      <c r="Q88" s="895">
        <f t="shared" si="3"/>
        <v>1</v>
      </c>
      <c r="R88" s="956">
        <f t="shared" si="3"/>
        <v>3.22</v>
      </c>
      <c r="S88" s="895">
        <f t="shared" si="4"/>
        <v>1</v>
      </c>
      <c r="T88" s="956">
        <f t="shared" si="5"/>
        <v>3.22</v>
      </c>
      <c r="U88" s="963">
        <v>10</v>
      </c>
      <c r="V88" s="904">
        <v>20</v>
      </c>
      <c r="W88" s="904">
        <v>10</v>
      </c>
      <c r="X88" s="961">
        <v>2</v>
      </c>
      <c r="Y88" s="959">
        <v>10</v>
      </c>
    </row>
    <row r="89" spans="1:25" ht="14.45" customHeight="1" x14ac:dyDescent="0.2">
      <c r="A89" s="923" t="s">
        <v>6599</v>
      </c>
      <c r="B89" s="896">
        <v>3</v>
      </c>
      <c r="C89" s="897">
        <v>4.4000000000000004</v>
      </c>
      <c r="D89" s="898">
        <v>15</v>
      </c>
      <c r="E89" s="907">
        <v>1</v>
      </c>
      <c r="F89" s="887">
        <v>1.43</v>
      </c>
      <c r="G89" s="888">
        <v>7</v>
      </c>
      <c r="H89" s="893">
        <v>2</v>
      </c>
      <c r="I89" s="887">
        <v>2.87</v>
      </c>
      <c r="J89" s="888">
        <v>12</v>
      </c>
      <c r="K89" s="892">
        <v>1.43</v>
      </c>
      <c r="L89" s="893">
        <v>4</v>
      </c>
      <c r="M89" s="893">
        <v>36</v>
      </c>
      <c r="N89" s="894">
        <v>12</v>
      </c>
      <c r="O89" s="893" t="s">
        <v>6435</v>
      </c>
      <c r="P89" s="908" t="s">
        <v>6600</v>
      </c>
      <c r="Q89" s="895">
        <f t="shared" si="3"/>
        <v>-1</v>
      </c>
      <c r="R89" s="956">
        <f t="shared" si="3"/>
        <v>-1.5300000000000002</v>
      </c>
      <c r="S89" s="895">
        <f t="shared" si="4"/>
        <v>1</v>
      </c>
      <c r="T89" s="956">
        <f t="shared" si="5"/>
        <v>1.4400000000000002</v>
      </c>
      <c r="U89" s="963">
        <v>24</v>
      </c>
      <c r="V89" s="904">
        <v>24</v>
      </c>
      <c r="W89" s="904">
        <v>0</v>
      </c>
      <c r="X89" s="961">
        <v>1</v>
      </c>
      <c r="Y89" s="959">
        <v>2</v>
      </c>
    </row>
    <row r="90" spans="1:25" ht="14.45" customHeight="1" x14ac:dyDescent="0.2">
      <c r="A90" s="924" t="s">
        <v>6601</v>
      </c>
      <c r="B90" s="921">
        <v>1</v>
      </c>
      <c r="C90" s="922">
        <v>2.23</v>
      </c>
      <c r="D90" s="902">
        <v>29</v>
      </c>
      <c r="E90" s="912">
        <v>2</v>
      </c>
      <c r="F90" s="913">
        <v>4.2699999999999996</v>
      </c>
      <c r="G90" s="899">
        <v>16</v>
      </c>
      <c r="H90" s="917"/>
      <c r="I90" s="913"/>
      <c r="J90" s="899"/>
      <c r="K90" s="916">
        <v>1.81</v>
      </c>
      <c r="L90" s="917">
        <v>5</v>
      </c>
      <c r="M90" s="917">
        <v>45</v>
      </c>
      <c r="N90" s="918">
        <v>15</v>
      </c>
      <c r="O90" s="917" t="s">
        <v>6435</v>
      </c>
      <c r="P90" s="919" t="s">
        <v>6602</v>
      </c>
      <c r="Q90" s="920">
        <f t="shared" si="3"/>
        <v>-1</v>
      </c>
      <c r="R90" s="957">
        <f t="shared" si="3"/>
        <v>-2.23</v>
      </c>
      <c r="S90" s="920">
        <f t="shared" si="4"/>
        <v>-2</v>
      </c>
      <c r="T90" s="957">
        <f t="shared" si="5"/>
        <v>-4.2699999999999996</v>
      </c>
      <c r="U90" s="964" t="s">
        <v>329</v>
      </c>
      <c r="V90" s="910" t="s">
        <v>329</v>
      </c>
      <c r="W90" s="910" t="s">
        <v>329</v>
      </c>
      <c r="X90" s="962" t="s">
        <v>329</v>
      </c>
      <c r="Y90" s="960"/>
    </row>
    <row r="91" spans="1:25" ht="14.45" customHeight="1" x14ac:dyDescent="0.2">
      <c r="A91" s="924" t="s">
        <v>6603</v>
      </c>
      <c r="B91" s="921">
        <v>4</v>
      </c>
      <c r="C91" s="922">
        <v>15.2</v>
      </c>
      <c r="D91" s="902">
        <v>23.5</v>
      </c>
      <c r="E91" s="912"/>
      <c r="F91" s="913"/>
      <c r="G91" s="899"/>
      <c r="H91" s="917">
        <v>2</v>
      </c>
      <c r="I91" s="913">
        <v>7.79</v>
      </c>
      <c r="J91" s="899">
        <v>20.5</v>
      </c>
      <c r="K91" s="916">
        <v>3.72</v>
      </c>
      <c r="L91" s="917">
        <v>8</v>
      </c>
      <c r="M91" s="917">
        <v>69</v>
      </c>
      <c r="N91" s="918">
        <v>23</v>
      </c>
      <c r="O91" s="917" t="s">
        <v>6435</v>
      </c>
      <c r="P91" s="919" t="s">
        <v>6604</v>
      </c>
      <c r="Q91" s="920">
        <f t="shared" si="3"/>
        <v>-2</v>
      </c>
      <c r="R91" s="957">
        <f t="shared" si="3"/>
        <v>-7.4099999999999993</v>
      </c>
      <c r="S91" s="920">
        <f t="shared" si="4"/>
        <v>2</v>
      </c>
      <c r="T91" s="957">
        <f t="shared" si="5"/>
        <v>7.79</v>
      </c>
      <c r="U91" s="964">
        <v>46</v>
      </c>
      <c r="V91" s="910">
        <v>41</v>
      </c>
      <c r="W91" s="910">
        <v>-5</v>
      </c>
      <c r="X91" s="962">
        <v>0.89130434782608692</v>
      </c>
      <c r="Y91" s="960">
        <v>5</v>
      </c>
    </row>
    <row r="92" spans="1:25" ht="14.45" customHeight="1" x14ac:dyDescent="0.2">
      <c r="A92" s="923" t="s">
        <v>6605</v>
      </c>
      <c r="B92" s="904"/>
      <c r="C92" s="905"/>
      <c r="D92" s="906"/>
      <c r="E92" s="889">
        <v>1</v>
      </c>
      <c r="F92" s="890">
        <v>0.6</v>
      </c>
      <c r="G92" s="891">
        <v>6</v>
      </c>
      <c r="H92" s="893"/>
      <c r="I92" s="887"/>
      <c r="J92" s="888"/>
      <c r="K92" s="892">
        <v>0.6</v>
      </c>
      <c r="L92" s="893">
        <v>2</v>
      </c>
      <c r="M92" s="893">
        <v>18</v>
      </c>
      <c r="N92" s="894">
        <v>6</v>
      </c>
      <c r="O92" s="893" t="s">
        <v>6435</v>
      </c>
      <c r="P92" s="908" t="s">
        <v>6606</v>
      </c>
      <c r="Q92" s="895">
        <f t="shared" si="3"/>
        <v>0</v>
      </c>
      <c r="R92" s="956">
        <f t="shared" si="3"/>
        <v>0</v>
      </c>
      <c r="S92" s="895">
        <f t="shared" si="4"/>
        <v>-1</v>
      </c>
      <c r="T92" s="956">
        <f t="shared" si="5"/>
        <v>-0.6</v>
      </c>
      <c r="U92" s="963" t="s">
        <v>329</v>
      </c>
      <c r="V92" s="904" t="s">
        <v>329</v>
      </c>
      <c r="W92" s="904" t="s">
        <v>329</v>
      </c>
      <c r="X92" s="961" t="s">
        <v>329</v>
      </c>
      <c r="Y92" s="959"/>
    </row>
    <row r="93" spans="1:25" ht="14.45" customHeight="1" x14ac:dyDescent="0.2">
      <c r="A93" s="923" t="s">
        <v>6607</v>
      </c>
      <c r="B93" s="904">
        <v>2</v>
      </c>
      <c r="C93" s="905">
        <v>3.61</v>
      </c>
      <c r="D93" s="906">
        <v>5.5</v>
      </c>
      <c r="E93" s="907">
        <v>1</v>
      </c>
      <c r="F93" s="887">
        <v>3.54</v>
      </c>
      <c r="G93" s="888">
        <v>15</v>
      </c>
      <c r="H93" s="889">
        <v>1</v>
      </c>
      <c r="I93" s="890">
        <v>1.28</v>
      </c>
      <c r="J93" s="891">
        <v>6</v>
      </c>
      <c r="K93" s="892">
        <v>1.28</v>
      </c>
      <c r="L93" s="893">
        <v>3</v>
      </c>
      <c r="M93" s="893">
        <v>24</v>
      </c>
      <c r="N93" s="894">
        <v>8</v>
      </c>
      <c r="O93" s="893" t="s">
        <v>6435</v>
      </c>
      <c r="P93" s="908" t="s">
        <v>6608</v>
      </c>
      <c r="Q93" s="895">
        <f t="shared" si="3"/>
        <v>-1</v>
      </c>
      <c r="R93" s="956">
        <f t="shared" si="3"/>
        <v>-2.33</v>
      </c>
      <c r="S93" s="895">
        <f t="shared" si="4"/>
        <v>0</v>
      </c>
      <c r="T93" s="956">
        <f t="shared" si="5"/>
        <v>-2.2599999999999998</v>
      </c>
      <c r="U93" s="963">
        <v>8</v>
      </c>
      <c r="V93" s="904">
        <v>6</v>
      </c>
      <c r="W93" s="904">
        <v>-2</v>
      </c>
      <c r="X93" s="961">
        <v>0.75</v>
      </c>
      <c r="Y93" s="959"/>
    </row>
    <row r="94" spans="1:25" ht="14.45" customHeight="1" x14ac:dyDescent="0.2">
      <c r="A94" s="924" t="s">
        <v>6609</v>
      </c>
      <c r="B94" s="910"/>
      <c r="C94" s="911"/>
      <c r="D94" s="909"/>
      <c r="E94" s="912"/>
      <c r="F94" s="913"/>
      <c r="G94" s="899"/>
      <c r="H94" s="914">
        <v>1</v>
      </c>
      <c r="I94" s="915">
        <v>2.36</v>
      </c>
      <c r="J94" s="900">
        <v>5</v>
      </c>
      <c r="K94" s="916">
        <v>2.36</v>
      </c>
      <c r="L94" s="917">
        <v>4</v>
      </c>
      <c r="M94" s="917">
        <v>39</v>
      </c>
      <c r="N94" s="918">
        <v>13</v>
      </c>
      <c r="O94" s="917" t="s">
        <v>6435</v>
      </c>
      <c r="P94" s="919" t="s">
        <v>6610</v>
      </c>
      <c r="Q94" s="920">
        <f t="shared" si="3"/>
        <v>1</v>
      </c>
      <c r="R94" s="957">
        <f t="shared" si="3"/>
        <v>2.36</v>
      </c>
      <c r="S94" s="920">
        <f t="shared" si="4"/>
        <v>1</v>
      </c>
      <c r="T94" s="957">
        <f t="shared" si="5"/>
        <v>2.36</v>
      </c>
      <c r="U94" s="964">
        <v>13</v>
      </c>
      <c r="V94" s="910">
        <v>5</v>
      </c>
      <c r="W94" s="910">
        <v>-8</v>
      </c>
      <c r="X94" s="962">
        <v>0.38461538461538464</v>
      </c>
      <c r="Y94" s="960"/>
    </row>
    <row r="95" spans="1:25" ht="14.45" customHeight="1" x14ac:dyDescent="0.2">
      <c r="A95" s="923" t="s">
        <v>6611</v>
      </c>
      <c r="B95" s="904"/>
      <c r="C95" s="905"/>
      <c r="D95" s="906"/>
      <c r="E95" s="907"/>
      <c r="F95" s="887"/>
      <c r="G95" s="888"/>
      <c r="H95" s="889">
        <v>1</v>
      </c>
      <c r="I95" s="890">
        <v>0.39</v>
      </c>
      <c r="J95" s="901">
        <v>7</v>
      </c>
      <c r="K95" s="892">
        <v>0.39</v>
      </c>
      <c r="L95" s="893">
        <v>2</v>
      </c>
      <c r="M95" s="893">
        <v>15</v>
      </c>
      <c r="N95" s="894">
        <v>5</v>
      </c>
      <c r="O95" s="893" t="s">
        <v>6435</v>
      </c>
      <c r="P95" s="908" t="s">
        <v>6612</v>
      </c>
      <c r="Q95" s="895">
        <f t="shared" si="3"/>
        <v>1</v>
      </c>
      <c r="R95" s="956">
        <f t="shared" si="3"/>
        <v>0.39</v>
      </c>
      <c r="S95" s="895">
        <f t="shared" si="4"/>
        <v>1</v>
      </c>
      <c r="T95" s="956">
        <f t="shared" si="5"/>
        <v>0.39</v>
      </c>
      <c r="U95" s="963">
        <v>5</v>
      </c>
      <c r="V95" s="904">
        <v>7</v>
      </c>
      <c r="W95" s="904">
        <v>2</v>
      </c>
      <c r="X95" s="961">
        <v>1.4</v>
      </c>
      <c r="Y95" s="959">
        <v>2</v>
      </c>
    </row>
    <row r="96" spans="1:25" ht="14.45" customHeight="1" x14ac:dyDescent="0.2">
      <c r="A96" s="924" t="s">
        <v>6613</v>
      </c>
      <c r="B96" s="910"/>
      <c r="C96" s="911"/>
      <c r="D96" s="909"/>
      <c r="E96" s="912">
        <v>1</v>
      </c>
      <c r="F96" s="913">
        <v>0.64</v>
      </c>
      <c r="G96" s="899">
        <v>3</v>
      </c>
      <c r="H96" s="914">
        <v>1</v>
      </c>
      <c r="I96" s="915">
        <v>0.64</v>
      </c>
      <c r="J96" s="900">
        <v>4</v>
      </c>
      <c r="K96" s="916">
        <v>0.64</v>
      </c>
      <c r="L96" s="917">
        <v>2</v>
      </c>
      <c r="M96" s="917">
        <v>21</v>
      </c>
      <c r="N96" s="918">
        <v>7</v>
      </c>
      <c r="O96" s="917" t="s">
        <v>6435</v>
      </c>
      <c r="P96" s="919" t="s">
        <v>6614</v>
      </c>
      <c r="Q96" s="920">
        <f t="shared" si="3"/>
        <v>1</v>
      </c>
      <c r="R96" s="957">
        <f t="shared" si="3"/>
        <v>0.64</v>
      </c>
      <c r="S96" s="920">
        <f t="shared" si="4"/>
        <v>0</v>
      </c>
      <c r="T96" s="957">
        <f t="shared" si="5"/>
        <v>0</v>
      </c>
      <c r="U96" s="964">
        <v>7</v>
      </c>
      <c r="V96" s="910">
        <v>4</v>
      </c>
      <c r="W96" s="910">
        <v>-3</v>
      </c>
      <c r="X96" s="962">
        <v>0.5714285714285714</v>
      </c>
      <c r="Y96" s="960"/>
    </row>
    <row r="97" spans="1:25" ht="14.45" customHeight="1" x14ac:dyDescent="0.2">
      <c r="A97" s="923" t="s">
        <v>6615</v>
      </c>
      <c r="B97" s="896">
        <v>1</v>
      </c>
      <c r="C97" s="897">
        <v>4.79</v>
      </c>
      <c r="D97" s="898">
        <v>10</v>
      </c>
      <c r="E97" s="907"/>
      <c r="F97" s="887"/>
      <c r="G97" s="888"/>
      <c r="H97" s="893"/>
      <c r="I97" s="887"/>
      <c r="J97" s="888"/>
      <c r="K97" s="892">
        <v>4.79</v>
      </c>
      <c r="L97" s="893">
        <v>5</v>
      </c>
      <c r="M97" s="893">
        <v>42</v>
      </c>
      <c r="N97" s="894">
        <v>14</v>
      </c>
      <c r="O97" s="893" t="s">
        <v>6435</v>
      </c>
      <c r="P97" s="908" t="s">
        <v>6616</v>
      </c>
      <c r="Q97" s="895">
        <f t="shared" si="3"/>
        <v>-1</v>
      </c>
      <c r="R97" s="956">
        <f t="shared" si="3"/>
        <v>-4.79</v>
      </c>
      <c r="S97" s="895">
        <f t="shared" si="4"/>
        <v>0</v>
      </c>
      <c r="T97" s="956">
        <f t="shared" si="5"/>
        <v>0</v>
      </c>
      <c r="U97" s="963" t="s">
        <v>329</v>
      </c>
      <c r="V97" s="904" t="s">
        <v>329</v>
      </c>
      <c r="W97" s="904" t="s">
        <v>329</v>
      </c>
      <c r="X97" s="961" t="s">
        <v>329</v>
      </c>
      <c r="Y97" s="959"/>
    </row>
    <row r="98" spans="1:25" ht="14.45" customHeight="1" x14ac:dyDescent="0.2">
      <c r="A98" s="923" t="s">
        <v>6617</v>
      </c>
      <c r="B98" s="904"/>
      <c r="C98" s="905"/>
      <c r="D98" s="906"/>
      <c r="E98" s="907"/>
      <c r="F98" s="887"/>
      <c r="G98" s="888"/>
      <c r="H98" s="889">
        <v>2</v>
      </c>
      <c r="I98" s="890">
        <v>2.0099999999999998</v>
      </c>
      <c r="J98" s="901">
        <v>10.5</v>
      </c>
      <c r="K98" s="892">
        <v>1</v>
      </c>
      <c r="L98" s="893">
        <v>2</v>
      </c>
      <c r="M98" s="893">
        <v>18</v>
      </c>
      <c r="N98" s="894">
        <v>6</v>
      </c>
      <c r="O98" s="893" t="s">
        <v>6435</v>
      </c>
      <c r="P98" s="908" t="s">
        <v>6618</v>
      </c>
      <c r="Q98" s="895">
        <f t="shared" si="3"/>
        <v>2</v>
      </c>
      <c r="R98" s="956">
        <f t="shared" si="3"/>
        <v>2.0099999999999998</v>
      </c>
      <c r="S98" s="895">
        <f t="shared" si="4"/>
        <v>2</v>
      </c>
      <c r="T98" s="956">
        <f t="shared" si="5"/>
        <v>2.0099999999999998</v>
      </c>
      <c r="U98" s="963">
        <v>12</v>
      </c>
      <c r="V98" s="904">
        <v>21</v>
      </c>
      <c r="W98" s="904">
        <v>9</v>
      </c>
      <c r="X98" s="961">
        <v>1.75</v>
      </c>
      <c r="Y98" s="959">
        <v>9</v>
      </c>
    </row>
    <row r="99" spans="1:25" ht="14.45" customHeight="1" thickBot="1" x14ac:dyDescent="0.25">
      <c r="A99" s="940" t="s">
        <v>6619</v>
      </c>
      <c r="B99" s="941"/>
      <c r="C99" s="942"/>
      <c r="D99" s="943"/>
      <c r="E99" s="944"/>
      <c r="F99" s="945"/>
      <c r="G99" s="946"/>
      <c r="H99" s="947">
        <v>1</v>
      </c>
      <c r="I99" s="948">
        <v>0.68</v>
      </c>
      <c r="J99" s="949">
        <v>2</v>
      </c>
      <c r="K99" s="950">
        <v>0.68</v>
      </c>
      <c r="L99" s="951">
        <v>2</v>
      </c>
      <c r="M99" s="951">
        <v>15</v>
      </c>
      <c r="N99" s="952">
        <v>5</v>
      </c>
      <c r="O99" s="951" t="s">
        <v>6435</v>
      </c>
      <c r="P99" s="953" t="s">
        <v>6620</v>
      </c>
      <c r="Q99" s="954">
        <f t="shared" si="3"/>
        <v>1</v>
      </c>
      <c r="R99" s="958">
        <f t="shared" si="3"/>
        <v>0.68</v>
      </c>
      <c r="S99" s="954">
        <f t="shared" si="4"/>
        <v>1</v>
      </c>
      <c r="T99" s="958">
        <f t="shared" si="5"/>
        <v>0.68</v>
      </c>
      <c r="U99" s="968">
        <v>5</v>
      </c>
      <c r="V99" s="941">
        <v>2</v>
      </c>
      <c r="W99" s="941">
        <v>-3</v>
      </c>
      <c r="X99" s="969">
        <v>0.4</v>
      </c>
      <c r="Y99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0:Q1048576">
    <cfRule type="cellIs" dxfId="14" priority="11" stopIfTrue="1" operator="lessThan">
      <formula>0</formula>
    </cfRule>
  </conditionalFormatting>
  <conditionalFormatting sqref="W100:W1048576">
    <cfRule type="cellIs" dxfId="13" priority="10" stopIfTrue="1" operator="greaterThan">
      <formula>0</formula>
    </cfRule>
  </conditionalFormatting>
  <conditionalFormatting sqref="X100:X1048576">
    <cfRule type="cellIs" dxfId="12" priority="9" stopIfTrue="1" operator="greaterThan">
      <formula>1</formula>
    </cfRule>
  </conditionalFormatting>
  <conditionalFormatting sqref="X100:X1048576">
    <cfRule type="cellIs" dxfId="11" priority="6" stopIfTrue="1" operator="greaterThan">
      <formula>1</formula>
    </cfRule>
  </conditionalFormatting>
  <conditionalFormatting sqref="W100:W1048576">
    <cfRule type="cellIs" dxfId="10" priority="7" stopIfTrue="1" operator="greaterThan">
      <formula>0</formula>
    </cfRule>
  </conditionalFormatting>
  <conditionalFormatting sqref="Q10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9">
    <cfRule type="cellIs" dxfId="7" priority="4" stopIfTrue="1" operator="lessThan">
      <formula>0</formula>
    </cfRule>
  </conditionalFormatting>
  <conditionalFormatting sqref="X5:X99">
    <cfRule type="cellIs" dxfId="6" priority="2" stopIfTrue="1" operator="greaterThan">
      <formula>1</formula>
    </cfRule>
  </conditionalFormatting>
  <conditionalFormatting sqref="W5:W99">
    <cfRule type="cellIs" dxfId="5" priority="3" stopIfTrue="1" operator="greaterThan">
      <formula>0</formula>
    </cfRule>
  </conditionalFormatting>
  <conditionalFormatting sqref="S5:S99">
    <cfRule type="cellIs" dxfId="4" priority="1" stopIfTrue="1" operator="lessThan">
      <formula>0</formula>
    </cfRule>
  </conditionalFormatting>
  <hyperlinks>
    <hyperlink ref="A2" location="Obsah!A1" display="Zpět na Obsah  KL 01  1.-4.měsíc" xr:uid="{9D46ACF9-C187-4E32-BBFB-401E69F3223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7070223.4400000004</v>
      </c>
      <c r="C3" s="344">
        <f t="shared" ref="C3:L3" si="0">SUBTOTAL(9,C6:C1048576)</f>
        <v>10.180728526856566</v>
      </c>
      <c r="D3" s="344">
        <f t="shared" si="0"/>
        <v>7078587.4399999995</v>
      </c>
      <c r="E3" s="344">
        <f t="shared" si="0"/>
        <v>8</v>
      </c>
      <c r="F3" s="344">
        <f t="shared" si="0"/>
        <v>7468666.4399999995</v>
      </c>
      <c r="G3" s="347">
        <f>IF(D3&lt;&gt;0,F3/D3,"")</f>
        <v>1.055106898559411</v>
      </c>
      <c r="H3" s="343">
        <f t="shared" si="0"/>
        <v>1229267.1900000002</v>
      </c>
      <c r="I3" s="344">
        <f t="shared" si="0"/>
        <v>4.6326336223428566</v>
      </c>
      <c r="J3" s="344">
        <f t="shared" si="0"/>
        <v>669116.82999999996</v>
      </c>
      <c r="K3" s="344">
        <f t="shared" si="0"/>
        <v>2</v>
      </c>
      <c r="L3" s="344">
        <f t="shared" si="0"/>
        <v>1611360.8499999999</v>
      </c>
      <c r="M3" s="345">
        <f>IF(J3&lt;&gt;0,L3/J3,"")</f>
        <v>2.4081905845949203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6622</v>
      </c>
      <c r="B6" s="863">
        <v>25789</v>
      </c>
      <c r="C6" s="807">
        <v>1.7224819663371627</v>
      </c>
      <c r="D6" s="863">
        <v>14972</v>
      </c>
      <c r="E6" s="807">
        <v>1</v>
      </c>
      <c r="F6" s="863">
        <v>19138</v>
      </c>
      <c r="G6" s="812">
        <v>1.2782527384450975</v>
      </c>
      <c r="H6" s="863">
        <v>24160.5</v>
      </c>
      <c r="I6" s="807">
        <v>2.808132723367458</v>
      </c>
      <c r="J6" s="863">
        <v>8603.76</v>
      </c>
      <c r="K6" s="807">
        <v>1</v>
      </c>
      <c r="L6" s="863">
        <v>12547.08</v>
      </c>
      <c r="M6" s="231">
        <v>1.4583251973555746</v>
      </c>
    </row>
    <row r="7" spans="1:13" ht="14.45" customHeight="1" x14ac:dyDescent="0.2">
      <c r="A7" s="836" t="s">
        <v>5573</v>
      </c>
      <c r="B7" s="865">
        <v>408062.44</v>
      </c>
      <c r="C7" s="822">
        <v>0.74591429469313475</v>
      </c>
      <c r="D7" s="865">
        <v>547063.43999999994</v>
      </c>
      <c r="E7" s="822">
        <v>1</v>
      </c>
      <c r="F7" s="865">
        <v>583052.43999999994</v>
      </c>
      <c r="G7" s="827">
        <v>1.0657857889388478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6623</v>
      </c>
      <c r="B8" s="865">
        <v>3963357</v>
      </c>
      <c r="C8" s="822">
        <v>1.0167477622917784</v>
      </c>
      <c r="D8" s="865">
        <v>3898073</v>
      </c>
      <c r="E8" s="822">
        <v>1</v>
      </c>
      <c r="F8" s="865">
        <v>3676039</v>
      </c>
      <c r="G8" s="827">
        <v>0.94304006107633187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6624</v>
      </c>
      <c r="B9" s="865">
        <v>1060353</v>
      </c>
      <c r="C9" s="822">
        <v>1.1576361079693089</v>
      </c>
      <c r="D9" s="865">
        <v>915964</v>
      </c>
      <c r="E9" s="822">
        <v>1</v>
      </c>
      <c r="F9" s="865">
        <v>1178039</v>
      </c>
      <c r="G9" s="827">
        <v>1.2861193234668611</v>
      </c>
      <c r="H9" s="865">
        <v>1205106.6900000002</v>
      </c>
      <c r="I9" s="822">
        <v>1.8245008989753984</v>
      </c>
      <c r="J9" s="865">
        <v>660513.06999999995</v>
      </c>
      <c r="K9" s="822">
        <v>1</v>
      </c>
      <c r="L9" s="865">
        <v>1598813.7699999998</v>
      </c>
      <c r="M9" s="828">
        <v>2.4205634114098604</v>
      </c>
    </row>
    <row r="10" spans="1:13" ht="14.45" customHeight="1" x14ac:dyDescent="0.2">
      <c r="A10" s="836" t="s">
        <v>6625</v>
      </c>
      <c r="B10" s="865">
        <v>1033554</v>
      </c>
      <c r="C10" s="822">
        <v>0.89251209815306709</v>
      </c>
      <c r="D10" s="865">
        <v>1158028</v>
      </c>
      <c r="E10" s="822">
        <v>1</v>
      </c>
      <c r="F10" s="865">
        <v>1237570</v>
      </c>
      <c r="G10" s="827">
        <v>1.0686874583343409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6626</v>
      </c>
      <c r="B11" s="865">
        <v>149885</v>
      </c>
      <c r="C11" s="822">
        <v>0.96043188517236955</v>
      </c>
      <c r="D11" s="865">
        <v>156060</v>
      </c>
      <c r="E11" s="822">
        <v>1</v>
      </c>
      <c r="F11" s="865">
        <v>229758</v>
      </c>
      <c r="G11" s="827">
        <v>1.472241445597847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6627</v>
      </c>
      <c r="B12" s="865">
        <v>403760</v>
      </c>
      <c r="C12" s="822">
        <v>1.066162491022012</v>
      </c>
      <c r="D12" s="865">
        <v>378704</v>
      </c>
      <c r="E12" s="822">
        <v>1</v>
      </c>
      <c r="F12" s="865">
        <v>476317</v>
      </c>
      <c r="G12" s="827">
        <v>1.2577553973551903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6628</v>
      </c>
      <c r="B13" s="865">
        <v>25463</v>
      </c>
      <c r="C13" s="822">
        <v>2.6188419212177312</v>
      </c>
      <c r="D13" s="865">
        <v>9723</v>
      </c>
      <c r="E13" s="822">
        <v>1</v>
      </c>
      <c r="F13" s="865">
        <v>21066</v>
      </c>
      <c r="G13" s="827">
        <v>2.1666152422091947</v>
      </c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6629</v>
      </c>
      <c r="B14" s="867"/>
      <c r="C14" s="814"/>
      <c r="D14" s="867"/>
      <c r="E14" s="814"/>
      <c r="F14" s="867">
        <v>47687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E5049F3-7B52-4D9A-B9A9-7ACD8D996DE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7346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105713.97000000002</v>
      </c>
      <c r="G3" s="211">
        <f t="shared" si="0"/>
        <v>8299490.6300000018</v>
      </c>
      <c r="H3" s="212"/>
      <c r="I3" s="212"/>
      <c r="J3" s="207">
        <f t="shared" si="0"/>
        <v>102996.19</v>
      </c>
      <c r="K3" s="211">
        <f t="shared" si="0"/>
        <v>7747704.2700000005</v>
      </c>
      <c r="L3" s="212"/>
      <c r="M3" s="212"/>
      <c r="N3" s="207">
        <f t="shared" si="0"/>
        <v>97169.260000000024</v>
      </c>
      <c r="O3" s="211">
        <f t="shared" si="0"/>
        <v>9080027.290000001</v>
      </c>
      <c r="P3" s="177">
        <f>IF(K3=0,"",O3/K3)</f>
        <v>1.1719635873505017</v>
      </c>
      <c r="Q3" s="209">
        <f>IF(N3=0,"",O3/N3)</f>
        <v>93.445471232362976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6630</v>
      </c>
      <c r="B6" s="807" t="s">
        <v>6631</v>
      </c>
      <c r="C6" s="807" t="s">
        <v>5816</v>
      </c>
      <c r="D6" s="807" t="s">
        <v>6632</v>
      </c>
      <c r="E6" s="807" t="s">
        <v>6633</v>
      </c>
      <c r="F6" s="225"/>
      <c r="G6" s="225"/>
      <c r="H6" s="225"/>
      <c r="I6" s="225"/>
      <c r="J6" s="225"/>
      <c r="K6" s="225"/>
      <c r="L6" s="225"/>
      <c r="M6" s="225"/>
      <c r="N6" s="225">
        <v>164</v>
      </c>
      <c r="O6" s="225">
        <v>1172.5999999999999</v>
      </c>
      <c r="P6" s="812"/>
      <c r="Q6" s="830">
        <v>7.1499999999999995</v>
      </c>
    </row>
    <row r="7" spans="1:17" ht="14.45" customHeight="1" x14ac:dyDescent="0.2">
      <c r="A7" s="821" t="s">
        <v>6630</v>
      </c>
      <c r="B7" s="822" t="s">
        <v>6631</v>
      </c>
      <c r="C7" s="822" t="s">
        <v>5816</v>
      </c>
      <c r="D7" s="822" t="s">
        <v>6634</v>
      </c>
      <c r="E7" s="822" t="s">
        <v>6635</v>
      </c>
      <c r="F7" s="831">
        <v>2198</v>
      </c>
      <c r="G7" s="831">
        <v>11715.34</v>
      </c>
      <c r="H7" s="831">
        <v>1.3616535096283484</v>
      </c>
      <c r="I7" s="831">
        <v>5.33</v>
      </c>
      <c r="J7" s="831">
        <v>1648</v>
      </c>
      <c r="K7" s="831">
        <v>8603.76</v>
      </c>
      <c r="L7" s="831">
        <v>1</v>
      </c>
      <c r="M7" s="831">
        <v>5.2207281553398062</v>
      </c>
      <c r="N7" s="831">
        <v>372</v>
      </c>
      <c r="O7" s="831">
        <v>1923.24</v>
      </c>
      <c r="P7" s="827">
        <v>0.22353482663393678</v>
      </c>
      <c r="Q7" s="832">
        <v>5.17</v>
      </c>
    </row>
    <row r="8" spans="1:17" ht="14.45" customHeight="1" x14ac:dyDescent="0.2">
      <c r="A8" s="821" t="s">
        <v>6630</v>
      </c>
      <c r="B8" s="822" t="s">
        <v>6631</v>
      </c>
      <c r="C8" s="822" t="s">
        <v>5816</v>
      </c>
      <c r="D8" s="822" t="s">
        <v>6636</v>
      </c>
      <c r="E8" s="822" t="s">
        <v>6637</v>
      </c>
      <c r="F8" s="831">
        <v>364</v>
      </c>
      <c r="G8" s="831">
        <v>12445.16</v>
      </c>
      <c r="H8" s="831"/>
      <c r="I8" s="831">
        <v>34.19</v>
      </c>
      <c r="J8" s="831"/>
      <c r="K8" s="831"/>
      <c r="L8" s="831"/>
      <c r="M8" s="831"/>
      <c r="N8" s="831">
        <v>277</v>
      </c>
      <c r="O8" s="831">
        <v>9451.24</v>
      </c>
      <c r="P8" s="827"/>
      <c r="Q8" s="832">
        <v>34.119999999999997</v>
      </c>
    </row>
    <row r="9" spans="1:17" ht="14.45" customHeight="1" x14ac:dyDescent="0.2">
      <c r="A9" s="821" t="s">
        <v>6630</v>
      </c>
      <c r="B9" s="822" t="s">
        <v>6631</v>
      </c>
      <c r="C9" s="822" t="s">
        <v>5465</v>
      </c>
      <c r="D9" s="822" t="s">
        <v>6638</v>
      </c>
      <c r="E9" s="822" t="s">
        <v>6639</v>
      </c>
      <c r="F9" s="831">
        <v>5</v>
      </c>
      <c r="G9" s="831">
        <v>9130</v>
      </c>
      <c r="H9" s="831">
        <v>0.71233517983927597</v>
      </c>
      <c r="I9" s="831">
        <v>1826</v>
      </c>
      <c r="J9" s="831">
        <v>7</v>
      </c>
      <c r="K9" s="831">
        <v>12817</v>
      </c>
      <c r="L9" s="831">
        <v>1</v>
      </c>
      <c r="M9" s="831">
        <v>1831</v>
      </c>
      <c r="N9" s="831">
        <v>2</v>
      </c>
      <c r="O9" s="831">
        <v>3670</v>
      </c>
      <c r="P9" s="827">
        <v>0.28633845673714597</v>
      </c>
      <c r="Q9" s="832">
        <v>1835</v>
      </c>
    </row>
    <row r="10" spans="1:17" ht="14.45" customHeight="1" x14ac:dyDescent="0.2">
      <c r="A10" s="821" t="s">
        <v>6630</v>
      </c>
      <c r="B10" s="822" t="s">
        <v>6631</v>
      </c>
      <c r="C10" s="822" t="s">
        <v>5465</v>
      </c>
      <c r="D10" s="822" t="s">
        <v>6640</v>
      </c>
      <c r="E10" s="822" t="s">
        <v>6641</v>
      </c>
      <c r="F10" s="831">
        <v>5</v>
      </c>
      <c r="G10" s="831">
        <v>2150</v>
      </c>
      <c r="H10" s="831">
        <v>0.99767981438515085</v>
      </c>
      <c r="I10" s="831">
        <v>430</v>
      </c>
      <c r="J10" s="831">
        <v>5</v>
      </c>
      <c r="K10" s="831">
        <v>2155</v>
      </c>
      <c r="L10" s="831">
        <v>1</v>
      </c>
      <c r="M10" s="831">
        <v>431</v>
      </c>
      <c r="N10" s="831">
        <v>1</v>
      </c>
      <c r="O10" s="831">
        <v>433</v>
      </c>
      <c r="P10" s="827">
        <v>0.20092807424593967</v>
      </c>
      <c r="Q10" s="832">
        <v>433</v>
      </c>
    </row>
    <row r="11" spans="1:17" ht="14.45" customHeight="1" x14ac:dyDescent="0.2">
      <c r="A11" s="821" t="s">
        <v>6630</v>
      </c>
      <c r="B11" s="822" t="s">
        <v>6631</v>
      </c>
      <c r="C11" s="822" t="s">
        <v>5465</v>
      </c>
      <c r="D11" s="822" t="s">
        <v>6642</v>
      </c>
      <c r="E11" s="822" t="s">
        <v>6643</v>
      </c>
      <c r="F11" s="831">
        <v>1</v>
      </c>
      <c r="G11" s="831">
        <v>14509</v>
      </c>
      <c r="H11" s="831"/>
      <c r="I11" s="831">
        <v>14509</v>
      </c>
      <c r="J11" s="831"/>
      <c r="K11" s="831"/>
      <c r="L11" s="831"/>
      <c r="M11" s="831"/>
      <c r="N11" s="831">
        <v>1</v>
      </c>
      <c r="O11" s="831">
        <v>14521</v>
      </c>
      <c r="P11" s="827"/>
      <c r="Q11" s="832">
        <v>14521</v>
      </c>
    </row>
    <row r="12" spans="1:17" ht="14.45" customHeight="1" x14ac:dyDescent="0.2">
      <c r="A12" s="821" t="s">
        <v>6630</v>
      </c>
      <c r="B12" s="822" t="s">
        <v>6631</v>
      </c>
      <c r="C12" s="822" t="s">
        <v>5465</v>
      </c>
      <c r="D12" s="822" t="s">
        <v>6644</v>
      </c>
      <c r="E12" s="822" t="s">
        <v>6645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514</v>
      </c>
      <c r="P12" s="827"/>
      <c r="Q12" s="832">
        <v>514</v>
      </c>
    </row>
    <row r="13" spans="1:17" ht="14.45" customHeight="1" x14ac:dyDescent="0.2">
      <c r="A13" s="821" t="s">
        <v>5610</v>
      </c>
      <c r="B13" s="822" t="s">
        <v>6646</v>
      </c>
      <c r="C13" s="822" t="s">
        <v>5465</v>
      </c>
      <c r="D13" s="822" t="s">
        <v>6647</v>
      </c>
      <c r="E13" s="822" t="s">
        <v>6648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51</v>
      </c>
      <c r="P13" s="827"/>
      <c r="Q13" s="832">
        <v>51</v>
      </c>
    </row>
    <row r="14" spans="1:17" ht="14.45" customHeight="1" x14ac:dyDescent="0.2">
      <c r="A14" s="821" t="s">
        <v>5610</v>
      </c>
      <c r="B14" s="822" t="s">
        <v>6649</v>
      </c>
      <c r="C14" s="822" t="s">
        <v>5465</v>
      </c>
      <c r="D14" s="822" t="s">
        <v>6650</v>
      </c>
      <c r="E14" s="822" t="s">
        <v>6651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304</v>
      </c>
      <c r="P14" s="827"/>
      <c r="Q14" s="832">
        <v>304</v>
      </c>
    </row>
    <row r="15" spans="1:17" ht="14.45" customHeight="1" x14ac:dyDescent="0.2">
      <c r="A15" s="821" t="s">
        <v>5610</v>
      </c>
      <c r="B15" s="822" t="s">
        <v>6649</v>
      </c>
      <c r="C15" s="822" t="s">
        <v>5465</v>
      </c>
      <c r="D15" s="822" t="s">
        <v>6652</v>
      </c>
      <c r="E15" s="822" t="s">
        <v>6653</v>
      </c>
      <c r="F15" s="831"/>
      <c r="G15" s="831"/>
      <c r="H15" s="831"/>
      <c r="I15" s="831"/>
      <c r="J15" s="831"/>
      <c r="K15" s="831"/>
      <c r="L15" s="831"/>
      <c r="M15" s="831"/>
      <c r="N15" s="831">
        <v>12</v>
      </c>
      <c r="O15" s="831">
        <v>126360</v>
      </c>
      <c r="P15" s="827"/>
      <c r="Q15" s="832">
        <v>10530</v>
      </c>
    </row>
    <row r="16" spans="1:17" ht="14.45" customHeight="1" x14ac:dyDescent="0.2">
      <c r="A16" s="821" t="s">
        <v>5610</v>
      </c>
      <c r="B16" s="822" t="s">
        <v>6649</v>
      </c>
      <c r="C16" s="822" t="s">
        <v>5465</v>
      </c>
      <c r="D16" s="822" t="s">
        <v>6654</v>
      </c>
      <c r="E16" s="822" t="s">
        <v>6655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11531</v>
      </c>
      <c r="P16" s="827"/>
      <c r="Q16" s="832">
        <v>11531</v>
      </c>
    </row>
    <row r="17" spans="1:17" ht="14.45" customHeight="1" x14ac:dyDescent="0.2">
      <c r="A17" s="821" t="s">
        <v>5610</v>
      </c>
      <c r="B17" s="822" t="s">
        <v>6649</v>
      </c>
      <c r="C17" s="822" t="s">
        <v>5465</v>
      </c>
      <c r="D17" s="822" t="s">
        <v>6656</v>
      </c>
      <c r="E17" s="822" t="s">
        <v>6657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1114</v>
      </c>
      <c r="P17" s="827"/>
      <c r="Q17" s="832">
        <v>1114</v>
      </c>
    </row>
    <row r="18" spans="1:17" ht="14.45" customHeight="1" x14ac:dyDescent="0.2">
      <c r="A18" s="821" t="s">
        <v>5610</v>
      </c>
      <c r="B18" s="822" t="s">
        <v>6649</v>
      </c>
      <c r="C18" s="822" t="s">
        <v>5465</v>
      </c>
      <c r="D18" s="822" t="s">
        <v>6658</v>
      </c>
      <c r="E18" s="822" t="s">
        <v>6659</v>
      </c>
      <c r="F18" s="831">
        <v>1</v>
      </c>
      <c r="G18" s="831">
        <v>1610</v>
      </c>
      <c r="H18" s="831">
        <v>1</v>
      </c>
      <c r="I18" s="831">
        <v>1610</v>
      </c>
      <c r="J18" s="831">
        <v>1</v>
      </c>
      <c r="K18" s="831">
        <v>1610</v>
      </c>
      <c r="L18" s="831">
        <v>1</v>
      </c>
      <c r="M18" s="831">
        <v>1610</v>
      </c>
      <c r="N18" s="831">
        <v>1</v>
      </c>
      <c r="O18" s="831">
        <v>1610</v>
      </c>
      <c r="P18" s="827">
        <v>1</v>
      </c>
      <c r="Q18" s="832">
        <v>1610</v>
      </c>
    </row>
    <row r="19" spans="1:17" ht="14.45" customHeight="1" x14ac:dyDescent="0.2">
      <c r="A19" s="821" t="s">
        <v>5610</v>
      </c>
      <c r="B19" s="822" t="s">
        <v>6649</v>
      </c>
      <c r="C19" s="822" t="s">
        <v>5465</v>
      </c>
      <c r="D19" s="822" t="s">
        <v>6660</v>
      </c>
      <c r="E19" s="822" t="s">
        <v>6661</v>
      </c>
      <c r="F19" s="831">
        <v>1</v>
      </c>
      <c r="G19" s="831">
        <v>1610</v>
      </c>
      <c r="H19" s="831">
        <v>1</v>
      </c>
      <c r="I19" s="831">
        <v>1610</v>
      </c>
      <c r="J19" s="831">
        <v>1</v>
      </c>
      <c r="K19" s="831">
        <v>1610</v>
      </c>
      <c r="L19" s="831">
        <v>1</v>
      </c>
      <c r="M19" s="831">
        <v>1610</v>
      </c>
      <c r="N19" s="831">
        <v>1</v>
      </c>
      <c r="O19" s="831">
        <v>1610</v>
      </c>
      <c r="P19" s="827">
        <v>1</v>
      </c>
      <c r="Q19" s="832">
        <v>1610</v>
      </c>
    </row>
    <row r="20" spans="1:17" ht="14.45" customHeight="1" x14ac:dyDescent="0.2">
      <c r="A20" s="821" t="s">
        <v>5610</v>
      </c>
      <c r="B20" s="822" t="s">
        <v>6649</v>
      </c>
      <c r="C20" s="822" t="s">
        <v>5465</v>
      </c>
      <c r="D20" s="822" t="s">
        <v>6662</v>
      </c>
      <c r="E20" s="822" t="s">
        <v>6663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39860</v>
      </c>
      <c r="P20" s="827"/>
      <c r="Q20" s="832">
        <v>39860</v>
      </c>
    </row>
    <row r="21" spans="1:17" ht="14.45" customHeight="1" x14ac:dyDescent="0.2">
      <c r="A21" s="821" t="s">
        <v>5610</v>
      </c>
      <c r="B21" s="822" t="s">
        <v>6649</v>
      </c>
      <c r="C21" s="822" t="s">
        <v>5465</v>
      </c>
      <c r="D21" s="822" t="s">
        <v>6664</v>
      </c>
      <c r="E21" s="822" t="s">
        <v>6665</v>
      </c>
      <c r="F21" s="831">
        <v>1</v>
      </c>
      <c r="G21" s="831">
        <v>1084.44</v>
      </c>
      <c r="H21" s="831">
        <v>1</v>
      </c>
      <c r="I21" s="831">
        <v>1084.44</v>
      </c>
      <c r="J21" s="831">
        <v>1</v>
      </c>
      <c r="K21" s="831">
        <v>1084.44</v>
      </c>
      <c r="L21" s="831">
        <v>1</v>
      </c>
      <c r="M21" s="831">
        <v>1084.44</v>
      </c>
      <c r="N21" s="831">
        <v>1</v>
      </c>
      <c r="O21" s="831">
        <v>1084.44</v>
      </c>
      <c r="P21" s="827">
        <v>1</v>
      </c>
      <c r="Q21" s="832">
        <v>1084.44</v>
      </c>
    </row>
    <row r="22" spans="1:17" ht="14.45" customHeight="1" x14ac:dyDescent="0.2">
      <c r="A22" s="821" t="s">
        <v>5610</v>
      </c>
      <c r="B22" s="822" t="s">
        <v>6666</v>
      </c>
      <c r="C22" s="822" t="s">
        <v>5465</v>
      </c>
      <c r="D22" s="822" t="s">
        <v>6667</v>
      </c>
      <c r="E22" s="822" t="s">
        <v>6668</v>
      </c>
      <c r="F22" s="831">
        <v>9</v>
      </c>
      <c r="G22" s="831">
        <v>1998</v>
      </c>
      <c r="H22" s="831">
        <v>0.68920317350810623</v>
      </c>
      <c r="I22" s="831">
        <v>222</v>
      </c>
      <c r="J22" s="831">
        <v>13</v>
      </c>
      <c r="K22" s="831">
        <v>2899</v>
      </c>
      <c r="L22" s="831">
        <v>1</v>
      </c>
      <c r="M22" s="831">
        <v>223</v>
      </c>
      <c r="N22" s="831"/>
      <c r="O22" s="831"/>
      <c r="P22" s="827"/>
      <c r="Q22" s="832"/>
    </row>
    <row r="23" spans="1:17" ht="14.45" customHeight="1" x14ac:dyDescent="0.2">
      <c r="A23" s="821" t="s">
        <v>5610</v>
      </c>
      <c r="B23" s="822" t="s">
        <v>6666</v>
      </c>
      <c r="C23" s="822" t="s">
        <v>5465</v>
      </c>
      <c r="D23" s="822" t="s">
        <v>6669</v>
      </c>
      <c r="E23" s="822" t="s">
        <v>6670</v>
      </c>
      <c r="F23" s="831">
        <v>9</v>
      </c>
      <c r="G23" s="831">
        <v>4581</v>
      </c>
      <c r="H23" s="831">
        <v>0.68690958164642379</v>
      </c>
      <c r="I23" s="831">
        <v>509</v>
      </c>
      <c r="J23" s="831">
        <v>13</v>
      </c>
      <c r="K23" s="831">
        <v>6669</v>
      </c>
      <c r="L23" s="831">
        <v>1</v>
      </c>
      <c r="M23" s="831">
        <v>513</v>
      </c>
      <c r="N23" s="831"/>
      <c r="O23" s="831"/>
      <c r="P23" s="827"/>
      <c r="Q23" s="832"/>
    </row>
    <row r="24" spans="1:17" ht="14.45" customHeight="1" x14ac:dyDescent="0.2">
      <c r="A24" s="821" t="s">
        <v>5610</v>
      </c>
      <c r="B24" s="822" t="s">
        <v>6666</v>
      </c>
      <c r="C24" s="822" t="s">
        <v>5465</v>
      </c>
      <c r="D24" s="822" t="s">
        <v>6671</v>
      </c>
      <c r="E24" s="822" t="s">
        <v>6672</v>
      </c>
      <c r="F24" s="831">
        <v>21</v>
      </c>
      <c r="G24" s="831">
        <v>7434</v>
      </c>
      <c r="H24" s="831">
        <v>1.1021497405485545</v>
      </c>
      <c r="I24" s="831">
        <v>354</v>
      </c>
      <c r="J24" s="831">
        <v>19</v>
      </c>
      <c r="K24" s="831">
        <v>6745</v>
      </c>
      <c r="L24" s="831">
        <v>1</v>
      </c>
      <c r="M24" s="831">
        <v>355</v>
      </c>
      <c r="N24" s="831">
        <v>35</v>
      </c>
      <c r="O24" s="831">
        <v>12425</v>
      </c>
      <c r="P24" s="827">
        <v>1.8421052631578947</v>
      </c>
      <c r="Q24" s="832">
        <v>355</v>
      </c>
    </row>
    <row r="25" spans="1:17" ht="14.45" customHeight="1" x14ac:dyDescent="0.2">
      <c r="A25" s="821" t="s">
        <v>5610</v>
      </c>
      <c r="B25" s="822" t="s">
        <v>6666</v>
      </c>
      <c r="C25" s="822" t="s">
        <v>5465</v>
      </c>
      <c r="D25" s="822" t="s">
        <v>6673</v>
      </c>
      <c r="E25" s="822" t="s">
        <v>6674</v>
      </c>
      <c r="F25" s="831">
        <v>67</v>
      </c>
      <c r="G25" s="831">
        <v>4355</v>
      </c>
      <c r="H25" s="831">
        <v>0.88157894736842102</v>
      </c>
      <c r="I25" s="831">
        <v>65</v>
      </c>
      <c r="J25" s="831">
        <v>76</v>
      </c>
      <c r="K25" s="831">
        <v>4940</v>
      </c>
      <c r="L25" s="831">
        <v>1</v>
      </c>
      <c r="M25" s="831">
        <v>65</v>
      </c>
      <c r="N25" s="831">
        <v>64</v>
      </c>
      <c r="O25" s="831">
        <v>4224</v>
      </c>
      <c r="P25" s="827">
        <v>0.85506072874493932</v>
      </c>
      <c r="Q25" s="832">
        <v>66</v>
      </c>
    </row>
    <row r="26" spans="1:17" ht="14.45" customHeight="1" x14ac:dyDescent="0.2">
      <c r="A26" s="821" t="s">
        <v>5610</v>
      </c>
      <c r="B26" s="822" t="s">
        <v>6666</v>
      </c>
      <c r="C26" s="822" t="s">
        <v>5465</v>
      </c>
      <c r="D26" s="822" t="s">
        <v>6675</v>
      </c>
      <c r="E26" s="822" t="s">
        <v>6676</v>
      </c>
      <c r="F26" s="831">
        <v>1</v>
      </c>
      <c r="G26" s="831">
        <v>592</v>
      </c>
      <c r="H26" s="831">
        <v>0.99663299663299665</v>
      </c>
      <c r="I26" s="831">
        <v>592</v>
      </c>
      <c r="J26" s="831">
        <v>1</v>
      </c>
      <c r="K26" s="831">
        <v>594</v>
      </c>
      <c r="L26" s="831">
        <v>1</v>
      </c>
      <c r="M26" s="831">
        <v>594</v>
      </c>
      <c r="N26" s="831">
        <v>1</v>
      </c>
      <c r="O26" s="831">
        <v>595</v>
      </c>
      <c r="P26" s="827">
        <v>1.0016835016835017</v>
      </c>
      <c r="Q26" s="832">
        <v>595</v>
      </c>
    </row>
    <row r="27" spans="1:17" ht="14.45" customHeight="1" x14ac:dyDescent="0.2">
      <c r="A27" s="821" t="s">
        <v>5610</v>
      </c>
      <c r="B27" s="822" t="s">
        <v>6666</v>
      </c>
      <c r="C27" s="822" t="s">
        <v>5465</v>
      </c>
      <c r="D27" s="822" t="s">
        <v>6677</v>
      </c>
      <c r="E27" s="822" t="s">
        <v>6678</v>
      </c>
      <c r="F27" s="831">
        <v>1</v>
      </c>
      <c r="G27" s="831">
        <v>617</v>
      </c>
      <c r="H27" s="831">
        <v>0.99838187702265369</v>
      </c>
      <c r="I27" s="831">
        <v>617</v>
      </c>
      <c r="J27" s="831">
        <v>1</v>
      </c>
      <c r="K27" s="831">
        <v>618</v>
      </c>
      <c r="L27" s="831">
        <v>1</v>
      </c>
      <c r="M27" s="831">
        <v>618</v>
      </c>
      <c r="N27" s="831">
        <v>1</v>
      </c>
      <c r="O27" s="831">
        <v>619</v>
      </c>
      <c r="P27" s="827">
        <v>1.0016181229773462</v>
      </c>
      <c r="Q27" s="832">
        <v>619</v>
      </c>
    </row>
    <row r="28" spans="1:17" ht="14.45" customHeight="1" x14ac:dyDescent="0.2">
      <c r="A28" s="821" t="s">
        <v>5610</v>
      </c>
      <c r="B28" s="822" t="s">
        <v>6666</v>
      </c>
      <c r="C28" s="822" t="s">
        <v>5465</v>
      </c>
      <c r="D28" s="822" t="s">
        <v>6679</v>
      </c>
      <c r="E28" s="822" t="s">
        <v>6680</v>
      </c>
      <c r="F28" s="831">
        <v>80</v>
      </c>
      <c r="G28" s="831">
        <v>12240</v>
      </c>
      <c r="H28" s="831">
        <v>0.67356372441118206</v>
      </c>
      <c r="I28" s="831">
        <v>153</v>
      </c>
      <c r="J28" s="831">
        <v>118</v>
      </c>
      <c r="K28" s="831">
        <v>18172</v>
      </c>
      <c r="L28" s="831">
        <v>1</v>
      </c>
      <c r="M28" s="831">
        <v>154</v>
      </c>
      <c r="N28" s="831"/>
      <c r="O28" s="831"/>
      <c r="P28" s="827"/>
      <c r="Q28" s="832"/>
    </row>
    <row r="29" spans="1:17" ht="14.45" customHeight="1" x14ac:dyDescent="0.2">
      <c r="A29" s="821" t="s">
        <v>5610</v>
      </c>
      <c r="B29" s="822" t="s">
        <v>6666</v>
      </c>
      <c r="C29" s="822" t="s">
        <v>5465</v>
      </c>
      <c r="D29" s="822" t="s">
        <v>6681</v>
      </c>
      <c r="E29" s="822" t="s">
        <v>6682</v>
      </c>
      <c r="F29" s="831">
        <v>16</v>
      </c>
      <c r="G29" s="831">
        <v>388</v>
      </c>
      <c r="H29" s="831">
        <v>0.33916083916083917</v>
      </c>
      <c r="I29" s="831">
        <v>24.25</v>
      </c>
      <c r="J29" s="831">
        <v>44</v>
      </c>
      <c r="K29" s="831">
        <v>1144</v>
      </c>
      <c r="L29" s="831">
        <v>1</v>
      </c>
      <c r="M29" s="831">
        <v>26</v>
      </c>
      <c r="N29" s="831">
        <v>28</v>
      </c>
      <c r="O29" s="831">
        <v>728</v>
      </c>
      <c r="P29" s="827">
        <v>0.63636363636363635</v>
      </c>
      <c r="Q29" s="832">
        <v>26</v>
      </c>
    </row>
    <row r="30" spans="1:17" ht="14.45" customHeight="1" x14ac:dyDescent="0.2">
      <c r="A30" s="821" t="s">
        <v>5610</v>
      </c>
      <c r="B30" s="822" t="s">
        <v>6666</v>
      </c>
      <c r="C30" s="822" t="s">
        <v>5465</v>
      </c>
      <c r="D30" s="822" t="s">
        <v>6683</v>
      </c>
      <c r="E30" s="822" t="s">
        <v>6684</v>
      </c>
      <c r="F30" s="831">
        <v>82</v>
      </c>
      <c r="G30" s="831">
        <v>4510</v>
      </c>
      <c r="H30" s="831">
        <v>0.75229357798165142</v>
      </c>
      <c r="I30" s="831">
        <v>55</v>
      </c>
      <c r="J30" s="831">
        <v>109</v>
      </c>
      <c r="K30" s="831">
        <v>5995</v>
      </c>
      <c r="L30" s="831">
        <v>1</v>
      </c>
      <c r="M30" s="831">
        <v>55</v>
      </c>
      <c r="N30" s="831">
        <v>105</v>
      </c>
      <c r="O30" s="831">
        <v>5775</v>
      </c>
      <c r="P30" s="827">
        <v>0.96330275229357798</v>
      </c>
      <c r="Q30" s="832">
        <v>55</v>
      </c>
    </row>
    <row r="31" spans="1:17" ht="14.45" customHeight="1" x14ac:dyDescent="0.2">
      <c r="A31" s="821" t="s">
        <v>5610</v>
      </c>
      <c r="B31" s="822" t="s">
        <v>6666</v>
      </c>
      <c r="C31" s="822" t="s">
        <v>5465</v>
      </c>
      <c r="D31" s="822" t="s">
        <v>6685</v>
      </c>
      <c r="E31" s="822" t="s">
        <v>6686</v>
      </c>
      <c r="F31" s="831">
        <v>1880</v>
      </c>
      <c r="G31" s="831">
        <v>145174</v>
      </c>
      <c r="H31" s="831">
        <v>0.99689615865298775</v>
      </c>
      <c r="I31" s="831">
        <v>77.220212765957442</v>
      </c>
      <c r="J31" s="831">
        <v>1867</v>
      </c>
      <c r="K31" s="831">
        <v>145626</v>
      </c>
      <c r="L31" s="831">
        <v>1</v>
      </c>
      <c r="M31" s="831">
        <v>78</v>
      </c>
      <c r="N31" s="831">
        <v>1893</v>
      </c>
      <c r="O31" s="831">
        <v>147654</v>
      </c>
      <c r="P31" s="827">
        <v>1.0139260846277451</v>
      </c>
      <c r="Q31" s="832">
        <v>78</v>
      </c>
    </row>
    <row r="32" spans="1:17" ht="14.45" customHeight="1" x14ac:dyDescent="0.2">
      <c r="A32" s="821" t="s">
        <v>5610</v>
      </c>
      <c r="B32" s="822" t="s">
        <v>6666</v>
      </c>
      <c r="C32" s="822" t="s">
        <v>5465</v>
      </c>
      <c r="D32" s="822" t="s">
        <v>6687</v>
      </c>
      <c r="E32" s="822" t="s">
        <v>6688</v>
      </c>
      <c r="F32" s="831">
        <v>23</v>
      </c>
      <c r="G32" s="831">
        <v>552</v>
      </c>
      <c r="H32" s="831">
        <v>0.41818181818181815</v>
      </c>
      <c r="I32" s="831">
        <v>24</v>
      </c>
      <c r="J32" s="831">
        <v>55</v>
      </c>
      <c r="K32" s="831">
        <v>1320</v>
      </c>
      <c r="L32" s="831">
        <v>1</v>
      </c>
      <c r="M32" s="831">
        <v>24</v>
      </c>
      <c r="N32" s="831">
        <v>42</v>
      </c>
      <c r="O32" s="831">
        <v>1050</v>
      </c>
      <c r="P32" s="827">
        <v>0.79545454545454541</v>
      </c>
      <c r="Q32" s="832">
        <v>25</v>
      </c>
    </row>
    <row r="33" spans="1:17" ht="14.45" customHeight="1" x14ac:dyDescent="0.2">
      <c r="A33" s="821" t="s">
        <v>5610</v>
      </c>
      <c r="B33" s="822" t="s">
        <v>6666</v>
      </c>
      <c r="C33" s="822" t="s">
        <v>5465</v>
      </c>
      <c r="D33" s="822" t="s">
        <v>6689</v>
      </c>
      <c r="E33" s="822" t="s">
        <v>6690</v>
      </c>
      <c r="F33" s="831">
        <v>24</v>
      </c>
      <c r="G33" s="831">
        <v>1584</v>
      </c>
      <c r="H33" s="831">
        <v>0.2</v>
      </c>
      <c r="I33" s="831">
        <v>66</v>
      </c>
      <c r="J33" s="831">
        <v>120</v>
      </c>
      <c r="K33" s="831">
        <v>7920</v>
      </c>
      <c r="L33" s="831">
        <v>1</v>
      </c>
      <c r="M33" s="831">
        <v>66</v>
      </c>
      <c r="N33" s="831">
        <v>44</v>
      </c>
      <c r="O33" s="831">
        <v>2904</v>
      </c>
      <c r="P33" s="827">
        <v>0.36666666666666664</v>
      </c>
      <c r="Q33" s="832">
        <v>66</v>
      </c>
    </row>
    <row r="34" spans="1:17" ht="14.45" customHeight="1" x14ac:dyDescent="0.2">
      <c r="A34" s="821" t="s">
        <v>5610</v>
      </c>
      <c r="B34" s="822" t="s">
        <v>6666</v>
      </c>
      <c r="C34" s="822" t="s">
        <v>5465</v>
      </c>
      <c r="D34" s="822" t="s">
        <v>6691</v>
      </c>
      <c r="E34" s="822" t="s">
        <v>6692</v>
      </c>
      <c r="F34" s="831"/>
      <c r="G34" s="831"/>
      <c r="H34" s="831"/>
      <c r="I34" s="831"/>
      <c r="J34" s="831">
        <v>2</v>
      </c>
      <c r="K34" s="831">
        <v>602</v>
      </c>
      <c r="L34" s="831">
        <v>1</v>
      </c>
      <c r="M34" s="831">
        <v>301</v>
      </c>
      <c r="N34" s="831"/>
      <c r="O34" s="831"/>
      <c r="P34" s="827"/>
      <c r="Q34" s="832"/>
    </row>
    <row r="35" spans="1:17" ht="14.45" customHeight="1" x14ac:dyDescent="0.2">
      <c r="A35" s="821" t="s">
        <v>5610</v>
      </c>
      <c r="B35" s="822" t="s">
        <v>6666</v>
      </c>
      <c r="C35" s="822" t="s">
        <v>5465</v>
      </c>
      <c r="D35" s="822" t="s">
        <v>6693</v>
      </c>
      <c r="E35" s="822" t="s">
        <v>6694</v>
      </c>
      <c r="F35" s="831">
        <v>92</v>
      </c>
      <c r="G35" s="831">
        <v>32200</v>
      </c>
      <c r="H35" s="831">
        <v>0.2831416411663325</v>
      </c>
      <c r="I35" s="831">
        <v>350</v>
      </c>
      <c r="J35" s="831">
        <v>324</v>
      </c>
      <c r="K35" s="831">
        <v>113724</v>
      </c>
      <c r="L35" s="831">
        <v>1</v>
      </c>
      <c r="M35" s="831">
        <v>351</v>
      </c>
      <c r="N35" s="831">
        <v>40</v>
      </c>
      <c r="O35" s="831">
        <v>14080</v>
      </c>
      <c r="P35" s="827">
        <v>0.12380851887024727</v>
      </c>
      <c r="Q35" s="832">
        <v>352</v>
      </c>
    </row>
    <row r="36" spans="1:17" ht="14.45" customHeight="1" x14ac:dyDescent="0.2">
      <c r="A36" s="821" t="s">
        <v>5610</v>
      </c>
      <c r="B36" s="822" t="s">
        <v>6666</v>
      </c>
      <c r="C36" s="822" t="s">
        <v>5465</v>
      </c>
      <c r="D36" s="822" t="s">
        <v>6695</v>
      </c>
      <c r="E36" s="822" t="s">
        <v>6696</v>
      </c>
      <c r="F36" s="831">
        <v>6</v>
      </c>
      <c r="G36" s="831">
        <v>150</v>
      </c>
      <c r="H36" s="831">
        <v>0.6</v>
      </c>
      <c r="I36" s="831">
        <v>25</v>
      </c>
      <c r="J36" s="831">
        <v>10</v>
      </c>
      <c r="K36" s="831">
        <v>250</v>
      </c>
      <c r="L36" s="831">
        <v>1</v>
      </c>
      <c r="M36" s="831">
        <v>25</v>
      </c>
      <c r="N36" s="831">
        <v>14</v>
      </c>
      <c r="O36" s="831">
        <v>364</v>
      </c>
      <c r="P36" s="827">
        <v>1.456</v>
      </c>
      <c r="Q36" s="832">
        <v>26</v>
      </c>
    </row>
    <row r="37" spans="1:17" ht="14.45" customHeight="1" x14ac:dyDescent="0.2">
      <c r="A37" s="821" t="s">
        <v>5610</v>
      </c>
      <c r="B37" s="822" t="s">
        <v>6666</v>
      </c>
      <c r="C37" s="822" t="s">
        <v>5465</v>
      </c>
      <c r="D37" s="822" t="s">
        <v>6697</v>
      </c>
      <c r="E37" s="822" t="s">
        <v>6698</v>
      </c>
      <c r="F37" s="831">
        <v>1</v>
      </c>
      <c r="G37" s="831">
        <v>742</v>
      </c>
      <c r="H37" s="831">
        <v>1</v>
      </c>
      <c r="I37" s="831">
        <v>742</v>
      </c>
      <c r="J37" s="831">
        <v>1</v>
      </c>
      <c r="K37" s="831">
        <v>742</v>
      </c>
      <c r="L37" s="831">
        <v>1</v>
      </c>
      <c r="M37" s="831">
        <v>742</v>
      </c>
      <c r="N37" s="831">
        <v>1</v>
      </c>
      <c r="O37" s="831">
        <v>743</v>
      </c>
      <c r="P37" s="827">
        <v>1.0013477088948788</v>
      </c>
      <c r="Q37" s="832">
        <v>743</v>
      </c>
    </row>
    <row r="38" spans="1:17" ht="14.45" customHeight="1" x14ac:dyDescent="0.2">
      <c r="A38" s="821" t="s">
        <v>5610</v>
      </c>
      <c r="B38" s="822" t="s">
        <v>6666</v>
      </c>
      <c r="C38" s="822" t="s">
        <v>5465</v>
      </c>
      <c r="D38" s="822" t="s">
        <v>6699</v>
      </c>
      <c r="E38" s="822" t="s">
        <v>6700</v>
      </c>
      <c r="F38" s="831">
        <v>88</v>
      </c>
      <c r="G38" s="831">
        <v>15928</v>
      </c>
      <c r="H38" s="831">
        <v>0.5641025641025641</v>
      </c>
      <c r="I38" s="831">
        <v>181</v>
      </c>
      <c r="J38" s="831">
        <v>156</v>
      </c>
      <c r="K38" s="831">
        <v>28236</v>
      </c>
      <c r="L38" s="831">
        <v>1</v>
      </c>
      <c r="M38" s="831">
        <v>181</v>
      </c>
      <c r="N38" s="831">
        <v>144</v>
      </c>
      <c r="O38" s="831">
        <v>26064</v>
      </c>
      <c r="P38" s="827">
        <v>0.92307692307692313</v>
      </c>
      <c r="Q38" s="832">
        <v>181</v>
      </c>
    </row>
    <row r="39" spans="1:17" ht="14.45" customHeight="1" x14ac:dyDescent="0.2">
      <c r="A39" s="821" t="s">
        <v>5610</v>
      </c>
      <c r="B39" s="822" t="s">
        <v>6666</v>
      </c>
      <c r="C39" s="822" t="s">
        <v>5465</v>
      </c>
      <c r="D39" s="822" t="s">
        <v>6701</v>
      </c>
      <c r="E39" s="822" t="s">
        <v>6702</v>
      </c>
      <c r="F39" s="831">
        <v>66</v>
      </c>
      <c r="G39" s="831">
        <v>16764</v>
      </c>
      <c r="H39" s="831">
        <v>0.89189189189189189</v>
      </c>
      <c r="I39" s="831">
        <v>254</v>
      </c>
      <c r="J39" s="831">
        <v>74</v>
      </c>
      <c r="K39" s="831">
        <v>18796</v>
      </c>
      <c r="L39" s="831">
        <v>1</v>
      </c>
      <c r="M39" s="831">
        <v>254</v>
      </c>
      <c r="N39" s="831">
        <v>96</v>
      </c>
      <c r="O39" s="831">
        <v>24384</v>
      </c>
      <c r="P39" s="827">
        <v>1.2972972972972974</v>
      </c>
      <c r="Q39" s="832">
        <v>254</v>
      </c>
    </row>
    <row r="40" spans="1:17" ht="14.45" customHeight="1" x14ac:dyDescent="0.2">
      <c r="A40" s="821" t="s">
        <v>5610</v>
      </c>
      <c r="B40" s="822" t="s">
        <v>6666</v>
      </c>
      <c r="C40" s="822" t="s">
        <v>5465</v>
      </c>
      <c r="D40" s="822" t="s">
        <v>6703</v>
      </c>
      <c r="E40" s="822" t="s">
        <v>6704</v>
      </c>
      <c r="F40" s="831">
        <v>1</v>
      </c>
      <c r="G40" s="831">
        <v>268</v>
      </c>
      <c r="H40" s="831">
        <v>0.99628252788104088</v>
      </c>
      <c r="I40" s="831">
        <v>268</v>
      </c>
      <c r="J40" s="831">
        <v>1</v>
      </c>
      <c r="K40" s="831">
        <v>269</v>
      </c>
      <c r="L40" s="831">
        <v>1</v>
      </c>
      <c r="M40" s="831">
        <v>269</v>
      </c>
      <c r="N40" s="831">
        <v>1</v>
      </c>
      <c r="O40" s="831">
        <v>269</v>
      </c>
      <c r="P40" s="827">
        <v>1</v>
      </c>
      <c r="Q40" s="832">
        <v>269</v>
      </c>
    </row>
    <row r="41" spans="1:17" ht="14.45" customHeight="1" x14ac:dyDescent="0.2">
      <c r="A41" s="821" t="s">
        <v>5610</v>
      </c>
      <c r="B41" s="822" t="s">
        <v>6666</v>
      </c>
      <c r="C41" s="822" t="s">
        <v>5465</v>
      </c>
      <c r="D41" s="822" t="s">
        <v>6705</v>
      </c>
      <c r="E41" s="822" t="s">
        <v>6706</v>
      </c>
      <c r="F41" s="831">
        <v>632</v>
      </c>
      <c r="G41" s="831">
        <v>137144</v>
      </c>
      <c r="H41" s="831">
        <v>0.87052341597796146</v>
      </c>
      <c r="I41" s="831">
        <v>217</v>
      </c>
      <c r="J41" s="831">
        <v>726</v>
      </c>
      <c r="K41" s="831">
        <v>157542</v>
      </c>
      <c r="L41" s="831">
        <v>1</v>
      </c>
      <c r="M41" s="831">
        <v>217</v>
      </c>
      <c r="N41" s="831">
        <v>661</v>
      </c>
      <c r="O41" s="831">
        <v>143437</v>
      </c>
      <c r="P41" s="827">
        <v>0.91046831955922869</v>
      </c>
      <c r="Q41" s="832">
        <v>217</v>
      </c>
    </row>
    <row r="42" spans="1:17" ht="14.45" customHeight="1" x14ac:dyDescent="0.2">
      <c r="A42" s="821" t="s">
        <v>5610</v>
      </c>
      <c r="B42" s="822" t="s">
        <v>6666</v>
      </c>
      <c r="C42" s="822" t="s">
        <v>5465</v>
      </c>
      <c r="D42" s="822" t="s">
        <v>6707</v>
      </c>
      <c r="E42" s="822" t="s">
        <v>6708</v>
      </c>
      <c r="F42" s="831"/>
      <c r="G42" s="831"/>
      <c r="H42" s="831"/>
      <c r="I42" s="831"/>
      <c r="J42" s="831">
        <v>1</v>
      </c>
      <c r="K42" s="831">
        <v>37</v>
      </c>
      <c r="L42" s="831">
        <v>1</v>
      </c>
      <c r="M42" s="831">
        <v>37</v>
      </c>
      <c r="N42" s="831"/>
      <c r="O42" s="831"/>
      <c r="P42" s="827"/>
      <c r="Q42" s="832"/>
    </row>
    <row r="43" spans="1:17" ht="14.45" customHeight="1" x14ac:dyDescent="0.2">
      <c r="A43" s="821" t="s">
        <v>5610</v>
      </c>
      <c r="B43" s="822" t="s">
        <v>6666</v>
      </c>
      <c r="C43" s="822" t="s">
        <v>5465</v>
      </c>
      <c r="D43" s="822" t="s">
        <v>6709</v>
      </c>
      <c r="E43" s="822" t="s">
        <v>6710</v>
      </c>
      <c r="F43" s="831">
        <v>1</v>
      </c>
      <c r="G43" s="831">
        <v>592</v>
      </c>
      <c r="H43" s="831">
        <v>0.99663299663299665</v>
      </c>
      <c r="I43" s="831">
        <v>592</v>
      </c>
      <c r="J43" s="831">
        <v>1</v>
      </c>
      <c r="K43" s="831">
        <v>594</v>
      </c>
      <c r="L43" s="831">
        <v>1</v>
      </c>
      <c r="M43" s="831">
        <v>594</v>
      </c>
      <c r="N43" s="831">
        <v>1</v>
      </c>
      <c r="O43" s="831">
        <v>595</v>
      </c>
      <c r="P43" s="827">
        <v>1.0016835016835017</v>
      </c>
      <c r="Q43" s="832">
        <v>595</v>
      </c>
    </row>
    <row r="44" spans="1:17" ht="14.45" customHeight="1" x14ac:dyDescent="0.2">
      <c r="A44" s="821" t="s">
        <v>5610</v>
      </c>
      <c r="B44" s="822" t="s">
        <v>6666</v>
      </c>
      <c r="C44" s="822" t="s">
        <v>5465</v>
      </c>
      <c r="D44" s="822" t="s">
        <v>6711</v>
      </c>
      <c r="E44" s="822" t="s">
        <v>6712</v>
      </c>
      <c r="F44" s="831">
        <v>7</v>
      </c>
      <c r="G44" s="831">
        <v>350</v>
      </c>
      <c r="H44" s="831">
        <v>0.29166666666666669</v>
      </c>
      <c r="I44" s="831">
        <v>50</v>
      </c>
      <c r="J44" s="831">
        <v>24</v>
      </c>
      <c r="K44" s="831">
        <v>1200</v>
      </c>
      <c r="L44" s="831">
        <v>1</v>
      </c>
      <c r="M44" s="831">
        <v>50</v>
      </c>
      <c r="N44" s="831">
        <v>17</v>
      </c>
      <c r="O44" s="831">
        <v>850</v>
      </c>
      <c r="P44" s="827">
        <v>0.70833333333333337</v>
      </c>
      <c r="Q44" s="832">
        <v>50</v>
      </c>
    </row>
    <row r="45" spans="1:17" ht="14.45" customHeight="1" x14ac:dyDescent="0.2">
      <c r="A45" s="821" t="s">
        <v>5610</v>
      </c>
      <c r="B45" s="822" t="s">
        <v>6666</v>
      </c>
      <c r="C45" s="822" t="s">
        <v>5465</v>
      </c>
      <c r="D45" s="822" t="s">
        <v>6713</v>
      </c>
      <c r="E45" s="822" t="s">
        <v>6714</v>
      </c>
      <c r="F45" s="831">
        <v>1</v>
      </c>
      <c r="G45" s="831">
        <v>547</v>
      </c>
      <c r="H45" s="831">
        <v>0.99817518248175185</v>
      </c>
      <c r="I45" s="831">
        <v>547</v>
      </c>
      <c r="J45" s="831">
        <v>1</v>
      </c>
      <c r="K45" s="831">
        <v>548</v>
      </c>
      <c r="L45" s="831">
        <v>1</v>
      </c>
      <c r="M45" s="831">
        <v>548</v>
      </c>
      <c r="N45" s="831">
        <v>1</v>
      </c>
      <c r="O45" s="831">
        <v>549</v>
      </c>
      <c r="P45" s="827">
        <v>1.0018248175182483</v>
      </c>
      <c r="Q45" s="832">
        <v>549</v>
      </c>
    </row>
    <row r="46" spans="1:17" ht="14.45" customHeight="1" x14ac:dyDescent="0.2">
      <c r="A46" s="821" t="s">
        <v>5610</v>
      </c>
      <c r="B46" s="822" t="s">
        <v>6666</v>
      </c>
      <c r="C46" s="822" t="s">
        <v>5465</v>
      </c>
      <c r="D46" s="822" t="s">
        <v>6715</v>
      </c>
      <c r="E46" s="822" t="s">
        <v>6716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525</v>
      </c>
      <c r="P46" s="827"/>
      <c r="Q46" s="832">
        <v>525</v>
      </c>
    </row>
    <row r="47" spans="1:17" ht="14.45" customHeight="1" x14ac:dyDescent="0.2">
      <c r="A47" s="821" t="s">
        <v>5610</v>
      </c>
      <c r="B47" s="822" t="s">
        <v>6666</v>
      </c>
      <c r="C47" s="822" t="s">
        <v>5465</v>
      </c>
      <c r="D47" s="822" t="s">
        <v>6717</v>
      </c>
      <c r="E47" s="822" t="s">
        <v>6718</v>
      </c>
      <c r="F47" s="831">
        <v>1</v>
      </c>
      <c r="G47" s="831">
        <v>736</v>
      </c>
      <c r="H47" s="831">
        <v>0.99864314789687925</v>
      </c>
      <c r="I47" s="831">
        <v>736</v>
      </c>
      <c r="J47" s="831">
        <v>1</v>
      </c>
      <c r="K47" s="831">
        <v>737</v>
      </c>
      <c r="L47" s="831">
        <v>1</v>
      </c>
      <c r="M47" s="831">
        <v>737</v>
      </c>
      <c r="N47" s="831">
        <v>1</v>
      </c>
      <c r="O47" s="831">
        <v>737</v>
      </c>
      <c r="P47" s="827">
        <v>1</v>
      </c>
      <c r="Q47" s="832">
        <v>737</v>
      </c>
    </row>
    <row r="48" spans="1:17" ht="14.45" customHeight="1" x14ac:dyDescent="0.2">
      <c r="A48" s="821" t="s">
        <v>5610</v>
      </c>
      <c r="B48" s="822" t="s">
        <v>6666</v>
      </c>
      <c r="C48" s="822" t="s">
        <v>5465</v>
      </c>
      <c r="D48" s="822" t="s">
        <v>6719</v>
      </c>
      <c r="E48" s="822" t="s">
        <v>6720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331</v>
      </c>
      <c r="P48" s="827"/>
      <c r="Q48" s="832">
        <v>331</v>
      </c>
    </row>
    <row r="49" spans="1:17" ht="14.45" customHeight="1" x14ac:dyDescent="0.2">
      <c r="A49" s="821" t="s">
        <v>5610</v>
      </c>
      <c r="B49" s="822" t="s">
        <v>6666</v>
      </c>
      <c r="C49" s="822" t="s">
        <v>5465</v>
      </c>
      <c r="D49" s="822" t="s">
        <v>6721</v>
      </c>
      <c r="E49" s="822" t="s">
        <v>6722</v>
      </c>
      <c r="F49" s="831">
        <v>1</v>
      </c>
      <c r="G49" s="831">
        <v>346</v>
      </c>
      <c r="H49" s="831">
        <v>0.99711815561959649</v>
      </c>
      <c r="I49" s="831">
        <v>346</v>
      </c>
      <c r="J49" s="831">
        <v>1</v>
      </c>
      <c r="K49" s="831">
        <v>347</v>
      </c>
      <c r="L49" s="831">
        <v>1</v>
      </c>
      <c r="M49" s="831">
        <v>347</v>
      </c>
      <c r="N49" s="831">
        <v>1</v>
      </c>
      <c r="O49" s="831">
        <v>348</v>
      </c>
      <c r="P49" s="827">
        <v>1.0028818443804035</v>
      </c>
      <c r="Q49" s="832">
        <v>348</v>
      </c>
    </row>
    <row r="50" spans="1:17" ht="14.45" customHeight="1" x14ac:dyDescent="0.2">
      <c r="A50" s="821" t="s">
        <v>5610</v>
      </c>
      <c r="B50" s="822" t="s">
        <v>6666</v>
      </c>
      <c r="C50" s="822" t="s">
        <v>5465</v>
      </c>
      <c r="D50" s="822" t="s">
        <v>6723</v>
      </c>
      <c r="E50" s="822" t="s">
        <v>6724</v>
      </c>
      <c r="F50" s="831">
        <v>2</v>
      </c>
      <c r="G50" s="831">
        <v>464</v>
      </c>
      <c r="H50" s="831">
        <v>1</v>
      </c>
      <c r="I50" s="831">
        <v>232</v>
      </c>
      <c r="J50" s="831">
        <v>2</v>
      </c>
      <c r="K50" s="831">
        <v>464</v>
      </c>
      <c r="L50" s="831">
        <v>1</v>
      </c>
      <c r="M50" s="831">
        <v>232</v>
      </c>
      <c r="N50" s="831">
        <v>1</v>
      </c>
      <c r="O50" s="831">
        <v>233</v>
      </c>
      <c r="P50" s="827">
        <v>0.50215517241379315</v>
      </c>
      <c r="Q50" s="832">
        <v>233</v>
      </c>
    </row>
    <row r="51" spans="1:17" ht="14.45" customHeight="1" x14ac:dyDescent="0.2">
      <c r="A51" s="821" t="s">
        <v>5610</v>
      </c>
      <c r="B51" s="822" t="s">
        <v>6666</v>
      </c>
      <c r="C51" s="822" t="s">
        <v>5465</v>
      </c>
      <c r="D51" s="822" t="s">
        <v>6725</v>
      </c>
      <c r="E51" s="822" t="s">
        <v>6726</v>
      </c>
      <c r="F51" s="831">
        <v>40</v>
      </c>
      <c r="G51" s="831">
        <v>9320</v>
      </c>
      <c r="H51" s="831">
        <v>0.67506881066203095</v>
      </c>
      <c r="I51" s="831">
        <v>233</v>
      </c>
      <c r="J51" s="831">
        <v>59</v>
      </c>
      <c r="K51" s="831">
        <v>13806</v>
      </c>
      <c r="L51" s="831">
        <v>1</v>
      </c>
      <c r="M51" s="831">
        <v>234</v>
      </c>
      <c r="N51" s="831"/>
      <c r="O51" s="831"/>
      <c r="P51" s="827"/>
      <c r="Q51" s="832"/>
    </row>
    <row r="52" spans="1:17" ht="14.45" customHeight="1" x14ac:dyDescent="0.2">
      <c r="A52" s="821" t="s">
        <v>5610</v>
      </c>
      <c r="B52" s="822" t="s">
        <v>6666</v>
      </c>
      <c r="C52" s="822" t="s">
        <v>5465</v>
      </c>
      <c r="D52" s="822" t="s">
        <v>6727</v>
      </c>
      <c r="E52" s="822" t="s">
        <v>6728</v>
      </c>
      <c r="F52" s="831">
        <v>3</v>
      </c>
      <c r="G52" s="831">
        <v>2367</v>
      </c>
      <c r="H52" s="831"/>
      <c r="I52" s="831">
        <v>789</v>
      </c>
      <c r="J52" s="831"/>
      <c r="K52" s="831"/>
      <c r="L52" s="831"/>
      <c r="M52" s="831"/>
      <c r="N52" s="831">
        <v>4</v>
      </c>
      <c r="O52" s="831">
        <v>3164</v>
      </c>
      <c r="P52" s="827"/>
      <c r="Q52" s="832">
        <v>791</v>
      </c>
    </row>
    <row r="53" spans="1:17" ht="14.45" customHeight="1" x14ac:dyDescent="0.2">
      <c r="A53" s="821" t="s">
        <v>5610</v>
      </c>
      <c r="B53" s="822" t="s">
        <v>6666</v>
      </c>
      <c r="C53" s="822" t="s">
        <v>5465</v>
      </c>
      <c r="D53" s="822" t="s">
        <v>6729</v>
      </c>
      <c r="E53" s="822" t="s">
        <v>6730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226</v>
      </c>
      <c r="P53" s="827"/>
      <c r="Q53" s="832">
        <v>226</v>
      </c>
    </row>
    <row r="54" spans="1:17" ht="14.45" customHeight="1" x14ac:dyDescent="0.2">
      <c r="A54" s="821" t="s">
        <v>5610</v>
      </c>
      <c r="B54" s="822" t="s">
        <v>6666</v>
      </c>
      <c r="C54" s="822" t="s">
        <v>5465</v>
      </c>
      <c r="D54" s="822" t="s">
        <v>6731</v>
      </c>
      <c r="E54" s="822" t="s">
        <v>6732</v>
      </c>
      <c r="F54" s="831">
        <v>1</v>
      </c>
      <c r="G54" s="831">
        <v>919</v>
      </c>
      <c r="H54" s="831">
        <v>0.99891304347826082</v>
      </c>
      <c r="I54" s="831">
        <v>919</v>
      </c>
      <c r="J54" s="831">
        <v>1</v>
      </c>
      <c r="K54" s="831">
        <v>920</v>
      </c>
      <c r="L54" s="831">
        <v>1</v>
      </c>
      <c r="M54" s="831">
        <v>920</v>
      </c>
      <c r="N54" s="831">
        <v>1</v>
      </c>
      <c r="O54" s="831">
        <v>921</v>
      </c>
      <c r="P54" s="827">
        <v>1.0010869565217391</v>
      </c>
      <c r="Q54" s="832">
        <v>921</v>
      </c>
    </row>
    <row r="55" spans="1:17" ht="14.45" customHeight="1" x14ac:dyDescent="0.2">
      <c r="A55" s="821" t="s">
        <v>5610</v>
      </c>
      <c r="B55" s="822" t="s">
        <v>6666</v>
      </c>
      <c r="C55" s="822" t="s">
        <v>5465</v>
      </c>
      <c r="D55" s="822" t="s">
        <v>6733</v>
      </c>
      <c r="E55" s="822" t="s">
        <v>6734</v>
      </c>
      <c r="F55" s="831">
        <v>1</v>
      </c>
      <c r="G55" s="831">
        <v>896</v>
      </c>
      <c r="H55" s="831">
        <v>0.99888517279821631</v>
      </c>
      <c r="I55" s="831">
        <v>896</v>
      </c>
      <c r="J55" s="831">
        <v>1</v>
      </c>
      <c r="K55" s="831">
        <v>897</v>
      </c>
      <c r="L55" s="831">
        <v>1</v>
      </c>
      <c r="M55" s="831">
        <v>897</v>
      </c>
      <c r="N55" s="831">
        <v>1</v>
      </c>
      <c r="O55" s="831">
        <v>898</v>
      </c>
      <c r="P55" s="827">
        <v>1.0011148272017838</v>
      </c>
      <c r="Q55" s="832">
        <v>898</v>
      </c>
    </row>
    <row r="56" spans="1:17" ht="14.45" customHeight="1" x14ac:dyDescent="0.2">
      <c r="A56" s="821" t="s">
        <v>5610</v>
      </c>
      <c r="B56" s="822" t="s">
        <v>6666</v>
      </c>
      <c r="C56" s="822" t="s">
        <v>5465</v>
      </c>
      <c r="D56" s="822" t="s">
        <v>6735</v>
      </c>
      <c r="E56" s="822" t="s">
        <v>6736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94</v>
      </c>
      <c r="P56" s="827"/>
      <c r="Q56" s="832">
        <v>94</v>
      </c>
    </row>
    <row r="57" spans="1:17" ht="14.45" customHeight="1" x14ac:dyDescent="0.2">
      <c r="A57" s="821" t="s">
        <v>5610</v>
      </c>
      <c r="B57" s="822" t="s">
        <v>6666</v>
      </c>
      <c r="C57" s="822" t="s">
        <v>5465</v>
      </c>
      <c r="D57" s="822" t="s">
        <v>6737</v>
      </c>
      <c r="E57" s="822" t="s">
        <v>6738</v>
      </c>
      <c r="F57" s="831"/>
      <c r="G57" s="831"/>
      <c r="H57" s="831"/>
      <c r="I57" s="831"/>
      <c r="J57" s="831">
        <v>2</v>
      </c>
      <c r="K57" s="831">
        <v>406</v>
      </c>
      <c r="L57" s="831">
        <v>1</v>
      </c>
      <c r="M57" s="831">
        <v>203</v>
      </c>
      <c r="N57" s="831">
        <v>1</v>
      </c>
      <c r="O57" s="831">
        <v>204</v>
      </c>
      <c r="P57" s="827">
        <v>0.50246305418719217</v>
      </c>
      <c r="Q57" s="832">
        <v>204</v>
      </c>
    </row>
    <row r="58" spans="1:17" ht="14.45" customHeight="1" x14ac:dyDescent="0.2">
      <c r="A58" s="821" t="s">
        <v>5610</v>
      </c>
      <c r="B58" s="822" t="s">
        <v>6666</v>
      </c>
      <c r="C58" s="822" t="s">
        <v>5465</v>
      </c>
      <c r="D58" s="822" t="s">
        <v>6739</v>
      </c>
      <c r="E58" s="822" t="s">
        <v>6740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4538</v>
      </c>
      <c r="P58" s="827"/>
      <c r="Q58" s="832">
        <v>4538</v>
      </c>
    </row>
    <row r="59" spans="1:17" ht="14.45" customHeight="1" x14ac:dyDescent="0.2">
      <c r="A59" s="821" t="s">
        <v>6741</v>
      </c>
      <c r="B59" s="822" t="s">
        <v>6742</v>
      </c>
      <c r="C59" s="822" t="s">
        <v>5465</v>
      </c>
      <c r="D59" s="822" t="s">
        <v>6743</v>
      </c>
      <c r="E59" s="822" t="s">
        <v>6744</v>
      </c>
      <c r="F59" s="831">
        <v>1390</v>
      </c>
      <c r="G59" s="831">
        <v>37830</v>
      </c>
      <c r="H59" s="831">
        <v>0.95414648910411626</v>
      </c>
      <c r="I59" s="831">
        <v>27.215827338129497</v>
      </c>
      <c r="J59" s="831">
        <v>1416</v>
      </c>
      <c r="K59" s="831">
        <v>39648</v>
      </c>
      <c r="L59" s="831">
        <v>1</v>
      </c>
      <c r="M59" s="831">
        <v>28</v>
      </c>
      <c r="N59" s="831">
        <v>1311</v>
      </c>
      <c r="O59" s="831">
        <v>36708</v>
      </c>
      <c r="P59" s="827">
        <v>0.92584745762711862</v>
      </c>
      <c r="Q59" s="832">
        <v>28</v>
      </c>
    </row>
    <row r="60" spans="1:17" ht="14.45" customHeight="1" x14ac:dyDescent="0.2">
      <c r="A60" s="821" t="s">
        <v>6741</v>
      </c>
      <c r="B60" s="822" t="s">
        <v>6742</v>
      </c>
      <c r="C60" s="822" t="s">
        <v>5465</v>
      </c>
      <c r="D60" s="822" t="s">
        <v>6745</v>
      </c>
      <c r="E60" s="822" t="s">
        <v>6746</v>
      </c>
      <c r="F60" s="831">
        <v>29</v>
      </c>
      <c r="G60" s="831">
        <v>1566</v>
      </c>
      <c r="H60" s="831">
        <v>2.0714285714285716</v>
      </c>
      <c r="I60" s="831">
        <v>54</v>
      </c>
      <c r="J60" s="831">
        <v>14</v>
      </c>
      <c r="K60" s="831">
        <v>756</v>
      </c>
      <c r="L60" s="831">
        <v>1</v>
      </c>
      <c r="M60" s="831">
        <v>54</v>
      </c>
      <c r="N60" s="831">
        <v>34</v>
      </c>
      <c r="O60" s="831">
        <v>1836</v>
      </c>
      <c r="P60" s="827">
        <v>2.4285714285714284</v>
      </c>
      <c r="Q60" s="832">
        <v>54</v>
      </c>
    </row>
    <row r="61" spans="1:17" ht="14.45" customHeight="1" x14ac:dyDescent="0.2">
      <c r="A61" s="821" t="s">
        <v>6741</v>
      </c>
      <c r="B61" s="822" t="s">
        <v>6742</v>
      </c>
      <c r="C61" s="822" t="s">
        <v>5465</v>
      </c>
      <c r="D61" s="822" t="s">
        <v>6747</v>
      </c>
      <c r="E61" s="822" t="s">
        <v>6748</v>
      </c>
      <c r="F61" s="831">
        <v>1356</v>
      </c>
      <c r="G61" s="831">
        <v>32544</v>
      </c>
      <c r="H61" s="831">
        <v>0.9926793557833089</v>
      </c>
      <c r="I61" s="831">
        <v>24</v>
      </c>
      <c r="J61" s="831">
        <v>1366</v>
      </c>
      <c r="K61" s="831">
        <v>32784</v>
      </c>
      <c r="L61" s="831">
        <v>1</v>
      </c>
      <c r="M61" s="831">
        <v>24</v>
      </c>
      <c r="N61" s="831">
        <v>1272</v>
      </c>
      <c r="O61" s="831">
        <v>30528</v>
      </c>
      <c r="P61" s="827">
        <v>0.93118594436310398</v>
      </c>
      <c r="Q61" s="832">
        <v>24</v>
      </c>
    </row>
    <row r="62" spans="1:17" ht="14.45" customHeight="1" x14ac:dyDescent="0.2">
      <c r="A62" s="821" t="s">
        <v>6741</v>
      </c>
      <c r="B62" s="822" t="s">
        <v>6742</v>
      </c>
      <c r="C62" s="822" t="s">
        <v>5465</v>
      </c>
      <c r="D62" s="822" t="s">
        <v>6749</v>
      </c>
      <c r="E62" s="822" t="s">
        <v>6750</v>
      </c>
      <c r="F62" s="831">
        <v>2891</v>
      </c>
      <c r="G62" s="831">
        <v>78057</v>
      </c>
      <c r="H62" s="831">
        <v>1.033607436539149</v>
      </c>
      <c r="I62" s="831">
        <v>27</v>
      </c>
      <c r="J62" s="831">
        <v>2797</v>
      </c>
      <c r="K62" s="831">
        <v>75519</v>
      </c>
      <c r="L62" s="831">
        <v>1</v>
      </c>
      <c r="M62" s="831">
        <v>27</v>
      </c>
      <c r="N62" s="831">
        <v>2613</v>
      </c>
      <c r="O62" s="831">
        <v>70551</v>
      </c>
      <c r="P62" s="827">
        <v>0.93421523060421885</v>
      </c>
      <c r="Q62" s="832">
        <v>27</v>
      </c>
    </row>
    <row r="63" spans="1:17" ht="14.45" customHeight="1" x14ac:dyDescent="0.2">
      <c r="A63" s="821" t="s">
        <v>6741</v>
      </c>
      <c r="B63" s="822" t="s">
        <v>6742</v>
      </c>
      <c r="C63" s="822" t="s">
        <v>5465</v>
      </c>
      <c r="D63" s="822" t="s">
        <v>6751</v>
      </c>
      <c r="E63" s="822" t="s">
        <v>6752</v>
      </c>
      <c r="F63" s="831">
        <v>168</v>
      </c>
      <c r="G63" s="831">
        <v>4536</v>
      </c>
      <c r="H63" s="831">
        <v>1.1830985915492958</v>
      </c>
      <c r="I63" s="831">
        <v>27</v>
      </c>
      <c r="J63" s="831">
        <v>142</v>
      </c>
      <c r="K63" s="831">
        <v>3834</v>
      </c>
      <c r="L63" s="831">
        <v>1</v>
      </c>
      <c r="M63" s="831">
        <v>27</v>
      </c>
      <c r="N63" s="831">
        <v>161</v>
      </c>
      <c r="O63" s="831">
        <v>4347</v>
      </c>
      <c r="P63" s="827">
        <v>1.1338028169014085</v>
      </c>
      <c r="Q63" s="832">
        <v>27</v>
      </c>
    </row>
    <row r="64" spans="1:17" ht="14.45" customHeight="1" x14ac:dyDescent="0.2">
      <c r="A64" s="821" t="s">
        <v>6741</v>
      </c>
      <c r="B64" s="822" t="s">
        <v>6742</v>
      </c>
      <c r="C64" s="822" t="s">
        <v>5465</v>
      </c>
      <c r="D64" s="822" t="s">
        <v>6753</v>
      </c>
      <c r="E64" s="822" t="s">
        <v>6754</v>
      </c>
      <c r="F64" s="831">
        <v>8944</v>
      </c>
      <c r="G64" s="831">
        <v>198749</v>
      </c>
      <c r="H64" s="831">
        <v>1.0376153781898676</v>
      </c>
      <c r="I64" s="831">
        <v>22.221489266547405</v>
      </c>
      <c r="J64" s="831">
        <v>8328</v>
      </c>
      <c r="K64" s="831">
        <v>191544</v>
      </c>
      <c r="L64" s="831">
        <v>1</v>
      </c>
      <c r="M64" s="831">
        <v>23</v>
      </c>
      <c r="N64" s="831">
        <v>8065</v>
      </c>
      <c r="O64" s="831">
        <v>185495</v>
      </c>
      <c r="P64" s="827">
        <v>0.96841978866474543</v>
      </c>
      <c r="Q64" s="832">
        <v>23</v>
      </c>
    </row>
    <row r="65" spans="1:17" ht="14.45" customHeight="1" x14ac:dyDescent="0.2">
      <c r="A65" s="821" t="s">
        <v>6741</v>
      </c>
      <c r="B65" s="822" t="s">
        <v>6742</v>
      </c>
      <c r="C65" s="822" t="s">
        <v>5465</v>
      </c>
      <c r="D65" s="822" t="s">
        <v>6755</v>
      </c>
      <c r="E65" s="822" t="s">
        <v>6756</v>
      </c>
      <c r="F65" s="831">
        <v>12</v>
      </c>
      <c r="G65" s="831">
        <v>820</v>
      </c>
      <c r="H65" s="831">
        <v>1.3204508856682771</v>
      </c>
      <c r="I65" s="831">
        <v>68.333333333333329</v>
      </c>
      <c r="J65" s="831">
        <v>9</v>
      </c>
      <c r="K65" s="831">
        <v>621</v>
      </c>
      <c r="L65" s="831">
        <v>1</v>
      </c>
      <c r="M65" s="831">
        <v>69</v>
      </c>
      <c r="N65" s="831">
        <v>22</v>
      </c>
      <c r="O65" s="831">
        <v>1518</v>
      </c>
      <c r="P65" s="827">
        <v>2.4444444444444446</v>
      </c>
      <c r="Q65" s="832">
        <v>69</v>
      </c>
    </row>
    <row r="66" spans="1:17" ht="14.45" customHeight="1" x14ac:dyDescent="0.2">
      <c r="A66" s="821" t="s">
        <v>6741</v>
      </c>
      <c r="B66" s="822" t="s">
        <v>6742</v>
      </c>
      <c r="C66" s="822" t="s">
        <v>5465</v>
      </c>
      <c r="D66" s="822" t="s">
        <v>6757</v>
      </c>
      <c r="E66" s="822" t="s">
        <v>6758</v>
      </c>
      <c r="F66" s="831">
        <v>10708</v>
      </c>
      <c r="G66" s="831">
        <v>663896</v>
      </c>
      <c r="H66" s="831">
        <v>1.0669589477879633</v>
      </c>
      <c r="I66" s="831">
        <v>62</v>
      </c>
      <c r="J66" s="831">
        <v>10036</v>
      </c>
      <c r="K66" s="831">
        <v>622232</v>
      </c>
      <c r="L66" s="831">
        <v>1</v>
      </c>
      <c r="M66" s="831">
        <v>62</v>
      </c>
      <c r="N66" s="831">
        <v>9713</v>
      </c>
      <c r="O66" s="831">
        <v>611919</v>
      </c>
      <c r="P66" s="827">
        <v>0.9834257961660603</v>
      </c>
      <c r="Q66" s="832">
        <v>63</v>
      </c>
    </row>
    <row r="67" spans="1:17" ht="14.45" customHeight="1" x14ac:dyDescent="0.2">
      <c r="A67" s="821" t="s">
        <v>6741</v>
      </c>
      <c r="B67" s="822" t="s">
        <v>6742</v>
      </c>
      <c r="C67" s="822" t="s">
        <v>5465</v>
      </c>
      <c r="D67" s="822" t="s">
        <v>6759</v>
      </c>
      <c r="E67" s="822" t="s">
        <v>6760</v>
      </c>
      <c r="F67" s="831">
        <v>1</v>
      </c>
      <c r="G67" s="831">
        <v>394</v>
      </c>
      <c r="H67" s="831"/>
      <c r="I67" s="831">
        <v>394</v>
      </c>
      <c r="J67" s="831"/>
      <c r="K67" s="831"/>
      <c r="L67" s="831"/>
      <c r="M67" s="831"/>
      <c r="N67" s="831">
        <v>1</v>
      </c>
      <c r="O67" s="831">
        <v>395</v>
      </c>
      <c r="P67" s="827"/>
      <c r="Q67" s="832">
        <v>395</v>
      </c>
    </row>
    <row r="68" spans="1:17" ht="14.45" customHeight="1" x14ac:dyDescent="0.2">
      <c r="A68" s="821" t="s">
        <v>6741</v>
      </c>
      <c r="B68" s="822" t="s">
        <v>6742</v>
      </c>
      <c r="C68" s="822" t="s">
        <v>5465</v>
      </c>
      <c r="D68" s="822" t="s">
        <v>6761</v>
      </c>
      <c r="E68" s="822" t="s">
        <v>6762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85</v>
      </c>
      <c r="P68" s="827"/>
      <c r="Q68" s="832">
        <v>85</v>
      </c>
    </row>
    <row r="69" spans="1:17" ht="14.45" customHeight="1" x14ac:dyDescent="0.2">
      <c r="A69" s="821" t="s">
        <v>6741</v>
      </c>
      <c r="B69" s="822" t="s">
        <v>6742</v>
      </c>
      <c r="C69" s="822" t="s">
        <v>5465</v>
      </c>
      <c r="D69" s="822" t="s">
        <v>6763</v>
      </c>
      <c r="E69" s="822" t="s">
        <v>6764</v>
      </c>
      <c r="F69" s="831">
        <v>391</v>
      </c>
      <c r="G69" s="831">
        <v>386308</v>
      </c>
      <c r="H69" s="831">
        <v>0.96305418719211822</v>
      </c>
      <c r="I69" s="831">
        <v>988</v>
      </c>
      <c r="J69" s="831">
        <v>406</v>
      </c>
      <c r="K69" s="831">
        <v>401128</v>
      </c>
      <c r="L69" s="831">
        <v>1</v>
      </c>
      <c r="M69" s="831">
        <v>988</v>
      </c>
      <c r="N69" s="831">
        <v>271</v>
      </c>
      <c r="O69" s="831">
        <v>267748</v>
      </c>
      <c r="P69" s="827">
        <v>0.66748768472906406</v>
      </c>
      <c r="Q69" s="832">
        <v>988</v>
      </c>
    </row>
    <row r="70" spans="1:17" ht="14.45" customHeight="1" x14ac:dyDescent="0.2">
      <c r="A70" s="821" t="s">
        <v>6741</v>
      </c>
      <c r="B70" s="822" t="s">
        <v>6742</v>
      </c>
      <c r="C70" s="822" t="s">
        <v>5465</v>
      </c>
      <c r="D70" s="822" t="s">
        <v>6765</v>
      </c>
      <c r="E70" s="822" t="s">
        <v>6766</v>
      </c>
      <c r="F70" s="831">
        <v>6</v>
      </c>
      <c r="G70" s="831">
        <v>382</v>
      </c>
      <c r="H70" s="831">
        <v>5.96875</v>
      </c>
      <c r="I70" s="831">
        <v>63.666666666666664</v>
      </c>
      <c r="J70" s="831">
        <v>1</v>
      </c>
      <c r="K70" s="831">
        <v>64</v>
      </c>
      <c r="L70" s="831">
        <v>1</v>
      </c>
      <c r="M70" s="831">
        <v>64</v>
      </c>
      <c r="N70" s="831">
        <v>2</v>
      </c>
      <c r="O70" s="831">
        <v>128</v>
      </c>
      <c r="P70" s="827">
        <v>2</v>
      </c>
      <c r="Q70" s="832">
        <v>64</v>
      </c>
    </row>
    <row r="71" spans="1:17" ht="14.45" customHeight="1" x14ac:dyDescent="0.2">
      <c r="A71" s="821" t="s">
        <v>6741</v>
      </c>
      <c r="B71" s="822" t="s">
        <v>6742</v>
      </c>
      <c r="C71" s="822" t="s">
        <v>5465</v>
      </c>
      <c r="D71" s="822" t="s">
        <v>6767</v>
      </c>
      <c r="E71" s="822" t="s">
        <v>6768</v>
      </c>
      <c r="F71" s="831">
        <v>2</v>
      </c>
      <c r="G71" s="831">
        <v>34</v>
      </c>
      <c r="H71" s="831"/>
      <c r="I71" s="831">
        <v>17</v>
      </c>
      <c r="J71" s="831"/>
      <c r="K71" s="831"/>
      <c r="L71" s="831"/>
      <c r="M71" s="831"/>
      <c r="N71" s="831">
        <v>3</v>
      </c>
      <c r="O71" s="831">
        <v>51</v>
      </c>
      <c r="P71" s="827"/>
      <c r="Q71" s="832">
        <v>17</v>
      </c>
    </row>
    <row r="72" spans="1:17" ht="14.45" customHeight="1" x14ac:dyDescent="0.2">
      <c r="A72" s="821" t="s">
        <v>6741</v>
      </c>
      <c r="B72" s="822" t="s">
        <v>6742</v>
      </c>
      <c r="C72" s="822" t="s">
        <v>5465</v>
      </c>
      <c r="D72" s="822" t="s">
        <v>6769</v>
      </c>
      <c r="E72" s="822" t="s">
        <v>6770</v>
      </c>
      <c r="F72" s="831">
        <v>1</v>
      </c>
      <c r="G72" s="831">
        <v>64</v>
      </c>
      <c r="H72" s="831">
        <v>0.49230769230769234</v>
      </c>
      <c r="I72" s="831">
        <v>64</v>
      </c>
      <c r="J72" s="831">
        <v>2</v>
      </c>
      <c r="K72" s="831">
        <v>130</v>
      </c>
      <c r="L72" s="831">
        <v>1</v>
      </c>
      <c r="M72" s="831">
        <v>65</v>
      </c>
      <c r="N72" s="831">
        <v>3</v>
      </c>
      <c r="O72" s="831">
        <v>198</v>
      </c>
      <c r="P72" s="827">
        <v>1.523076923076923</v>
      </c>
      <c r="Q72" s="832">
        <v>66</v>
      </c>
    </row>
    <row r="73" spans="1:17" ht="14.45" customHeight="1" x14ac:dyDescent="0.2">
      <c r="A73" s="821" t="s">
        <v>6741</v>
      </c>
      <c r="B73" s="822" t="s">
        <v>6742</v>
      </c>
      <c r="C73" s="822" t="s">
        <v>5465</v>
      </c>
      <c r="D73" s="822" t="s">
        <v>6771</v>
      </c>
      <c r="E73" s="822" t="s">
        <v>6772</v>
      </c>
      <c r="F73" s="831">
        <v>6</v>
      </c>
      <c r="G73" s="831">
        <v>282</v>
      </c>
      <c r="H73" s="831">
        <v>0.5</v>
      </c>
      <c r="I73" s="831">
        <v>47</v>
      </c>
      <c r="J73" s="831">
        <v>12</v>
      </c>
      <c r="K73" s="831">
        <v>564</v>
      </c>
      <c r="L73" s="831">
        <v>1</v>
      </c>
      <c r="M73" s="831">
        <v>47</v>
      </c>
      <c r="N73" s="831">
        <v>6</v>
      </c>
      <c r="O73" s="831">
        <v>282</v>
      </c>
      <c r="P73" s="827">
        <v>0.5</v>
      </c>
      <c r="Q73" s="832">
        <v>47</v>
      </c>
    </row>
    <row r="74" spans="1:17" ht="14.45" customHeight="1" x14ac:dyDescent="0.2">
      <c r="A74" s="821" t="s">
        <v>6741</v>
      </c>
      <c r="B74" s="822" t="s">
        <v>6742</v>
      </c>
      <c r="C74" s="822" t="s">
        <v>5465</v>
      </c>
      <c r="D74" s="822" t="s">
        <v>6773</v>
      </c>
      <c r="E74" s="822" t="s">
        <v>6774</v>
      </c>
      <c r="F74" s="831">
        <v>531</v>
      </c>
      <c r="G74" s="831">
        <v>31962</v>
      </c>
      <c r="H74" s="831">
        <v>0.94578919334793154</v>
      </c>
      <c r="I74" s="831">
        <v>60.192090395480228</v>
      </c>
      <c r="J74" s="831">
        <v>554</v>
      </c>
      <c r="K74" s="831">
        <v>33794</v>
      </c>
      <c r="L74" s="831">
        <v>1</v>
      </c>
      <c r="M74" s="831">
        <v>61</v>
      </c>
      <c r="N74" s="831">
        <v>494</v>
      </c>
      <c r="O74" s="831">
        <v>30134</v>
      </c>
      <c r="P74" s="827">
        <v>0.89169675090252709</v>
      </c>
      <c r="Q74" s="832">
        <v>61</v>
      </c>
    </row>
    <row r="75" spans="1:17" ht="14.45" customHeight="1" x14ac:dyDescent="0.2">
      <c r="A75" s="821" t="s">
        <v>6741</v>
      </c>
      <c r="B75" s="822" t="s">
        <v>6742</v>
      </c>
      <c r="C75" s="822" t="s">
        <v>5465</v>
      </c>
      <c r="D75" s="822" t="s">
        <v>6775</v>
      </c>
      <c r="E75" s="822" t="s">
        <v>6776</v>
      </c>
      <c r="F75" s="831">
        <v>2</v>
      </c>
      <c r="G75" s="831">
        <v>38</v>
      </c>
      <c r="H75" s="831">
        <v>0.4</v>
      </c>
      <c r="I75" s="831">
        <v>19</v>
      </c>
      <c r="J75" s="831">
        <v>5</v>
      </c>
      <c r="K75" s="831">
        <v>95</v>
      </c>
      <c r="L75" s="831">
        <v>1</v>
      </c>
      <c r="M75" s="831">
        <v>19</v>
      </c>
      <c r="N75" s="831">
        <v>7</v>
      </c>
      <c r="O75" s="831">
        <v>133</v>
      </c>
      <c r="P75" s="827">
        <v>1.4</v>
      </c>
      <c r="Q75" s="832">
        <v>19</v>
      </c>
    </row>
    <row r="76" spans="1:17" ht="14.45" customHeight="1" x14ac:dyDescent="0.2">
      <c r="A76" s="821" t="s">
        <v>6741</v>
      </c>
      <c r="B76" s="822" t="s">
        <v>6742</v>
      </c>
      <c r="C76" s="822" t="s">
        <v>5465</v>
      </c>
      <c r="D76" s="822" t="s">
        <v>6777</v>
      </c>
      <c r="E76" s="822" t="s">
        <v>6778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392</v>
      </c>
      <c r="P76" s="827"/>
      <c r="Q76" s="832">
        <v>392</v>
      </c>
    </row>
    <row r="77" spans="1:17" ht="14.45" customHeight="1" x14ac:dyDescent="0.2">
      <c r="A77" s="821" t="s">
        <v>6741</v>
      </c>
      <c r="B77" s="822" t="s">
        <v>6742</v>
      </c>
      <c r="C77" s="822" t="s">
        <v>5465</v>
      </c>
      <c r="D77" s="822" t="s">
        <v>6779</v>
      </c>
      <c r="E77" s="822" t="s">
        <v>6780</v>
      </c>
      <c r="F77" s="831">
        <v>2</v>
      </c>
      <c r="G77" s="831">
        <v>928</v>
      </c>
      <c r="H77" s="831"/>
      <c r="I77" s="831">
        <v>464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6741</v>
      </c>
      <c r="B78" s="822" t="s">
        <v>6742</v>
      </c>
      <c r="C78" s="822" t="s">
        <v>5465</v>
      </c>
      <c r="D78" s="822" t="s">
        <v>6781</v>
      </c>
      <c r="E78" s="822" t="s">
        <v>6782</v>
      </c>
      <c r="F78" s="831"/>
      <c r="G78" s="831"/>
      <c r="H78" s="831"/>
      <c r="I78" s="831"/>
      <c r="J78" s="831">
        <v>2</v>
      </c>
      <c r="K78" s="831">
        <v>626</v>
      </c>
      <c r="L78" s="831">
        <v>1</v>
      </c>
      <c r="M78" s="831">
        <v>313</v>
      </c>
      <c r="N78" s="831">
        <v>1</v>
      </c>
      <c r="O78" s="831">
        <v>313</v>
      </c>
      <c r="P78" s="827">
        <v>0.5</v>
      </c>
      <c r="Q78" s="832">
        <v>313</v>
      </c>
    </row>
    <row r="79" spans="1:17" ht="14.45" customHeight="1" x14ac:dyDescent="0.2">
      <c r="A79" s="821" t="s">
        <v>6741</v>
      </c>
      <c r="B79" s="822" t="s">
        <v>6742</v>
      </c>
      <c r="C79" s="822" t="s">
        <v>5465</v>
      </c>
      <c r="D79" s="822" t="s">
        <v>6783</v>
      </c>
      <c r="E79" s="822" t="s">
        <v>6784</v>
      </c>
      <c r="F79" s="831">
        <v>24</v>
      </c>
      <c r="G79" s="831">
        <v>20472</v>
      </c>
      <c r="H79" s="831">
        <v>0.79906323185011707</v>
      </c>
      <c r="I79" s="831">
        <v>853</v>
      </c>
      <c r="J79" s="831">
        <v>30</v>
      </c>
      <c r="K79" s="831">
        <v>25620</v>
      </c>
      <c r="L79" s="831">
        <v>1</v>
      </c>
      <c r="M79" s="831">
        <v>854</v>
      </c>
      <c r="N79" s="831">
        <v>47</v>
      </c>
      <c r="O79" s="831">
        <v>40185</v>
      </c>
      <c r="P79" s="827">
        <v>1.5685011709601873</v>
      </c>
      <c r="Q79" s="832">
        <v>855</v>
      </c>
    </row>
    <row r="80" spans="1:17" ht="14.45" customHeight="1" x14ac:dyDescent="0.2">
      <c r="A80" s="821" t="s">
        <v>6741</v>
      </c>
      <c r="B80" s="822" t="s">
        <v>6742</v>
      </c>
      <c r="C80" s="822" t="s">
        <v>5465</v>
      </c>
      <c r="D80" s="822" t="s">
        <v>6785</v>
      </c>
      <c r="E80" s="822" t="s">
        <v>6786</v>
      </c>
      <c r="F80" s="831">
        <v>5</v>
      </c>
      <c r="G80" s="831">
        <v>935</v>
      </c>
      <c r="H80" s="831">
        <v>0.41445035460992907</v>
      </c>
      <c r="I80" s="831">
        <v>187</v>
      </c>
      <c r="J80" s="831">
        <v>12</v>
      </c>
      <c r="K80" s="831">
        <v>2256</v>
      </c>
      <c r="L80" s="831">
        <v>1</v>
      </c>
      <c r="M80" s="831">
        <v>188</v>
      </c>
      <c r="N80" s="831">
        <v>16</v>
      </c>
      <c r="O80" s="831">
        <v>3008</v>
      </c>
      <c r="P80" s="827">
        <v>1.3333333333333333</v>
      </c>
      <c r="Q80" s="832">
        <v>188</v>
      </c>
    </row>
    <row r="81" spans="1:17" ht="14.45" customHeight="1" x14ac:dyDescent="0.2">
      <c r="A81" s="821" t="s">
        <v>6741</v>
      </c>
      <c r="B81" s="822" t="s">
        <v>6742</v>
      </c>
      <c r="C81" s="822" t="s">
        <v>5465</v>
      </c>
      <c r="D81" s="822" t="s">
        <v>6787</v>
      </c>
      <c r="E81" s="822" t="s">
        <v>6788</v>
      </c>
      <c r="F81" s="831"/>
      <c r="G81" s="831"/>
      <c r="H81" s="831"/>
      <c r="I81" s="831"/>
      <c r="J81" s="831"/>
      <c r="K81" s="831"/>
      <c r="L81" s="831"/>
      <c r="M81" s="831"/>
      <c r="N81" s="831">
        <v>2</v>
      </c>
      <c r="O81" s="831">
        <v>336</v>
      </c>
      <c r="P81" s="827"/>
      <c r="Q81" s="832">
        <v>168</v>
      </c>
    </row>
    <row r="82" spans="1:17" ht="14.45" customHeight="1" x14ac:dyDescent="0.2">
      <c r="A82" s="821" t="s">
        <v>6741</v>
      </c>
      <c r="B82" s="822" t="s">
        <v>6742</v>
      </c>
      <c r="C82" s="822" t="s">
        <v>5465</v>
      </c>
      <c r="D82" s="822" t="s">
        <v>6789</v>
      </c>
      <c r="E82" s="822" t="s">
        <v>6790</v>
      </c>
      <c r="F82" s="831"/>
      <c r="G82" s="831"/>
      <c r="H82" s="831"/>
      <c r="I82" s="831"/>
      <c r="J82" s="831">
        <v>1</v>
      </c>
      <c r="K82" s="831">
        <v>167</v>
      </c>
      <c r="L82" s="831">
        <v>1</v>
      </c>
      <c r="M82" s="831">
        <v>167</v>
      </c>
      <c r="N82" s="831"/>
      <c r="O82" s="831"/>
      <c r="P82" s="827"/>
      <c r="Q82" s="832"/>
    </row>
    <row r="83" spans="1:17" ht="14.45" customHeight="1" x14ac:dyDescent="0.2">
      <c r="A83" s="821" t="s">
        <v>6741</v>
      </c>
      <c r="B83" s="822" t="s">
        <v>6742</v>
      </c>
      <c r="C83" s="822" t="s">
        <v>5465</v>
      </c>
      <c r="D83" s="822" t="s">
        <v>6791</v>
      </c>
      <c r="E83" s="822" t="s">
        <v>6792</v>
      </c>
      <c r="F83" s="831"/>
      <c r="G83" s="831"/>
      <c r="H83" s="831"/>
      <c r="I83" s="831"/>
      <c r="J83" s="831">
        <v>1</v>
      </c>
      <c r="K83" s="831">
        <v>310</v>
      </c>
      <c r="L83" s="831">
        <v>1</v>
      </c>
      <c r="M83" s="831">
        <v>310</v>
      </c>
      <c r="N83" s="831">
        <v>2</v>
      </c>
      <c r="O83" s="831">
        <v>620</v>
      </c>
      <c r="P83" s="827">
        <v>2</v>
      </c>
      <c r="Q83" s="832">
        <v>310</v>
      </c>
    </row>
    <row r="84" spans="1:17" ht="14.45" customHeight="1" x14ac:dyDescent="0.2">
      <c r="A84" s="821" t="s">
        <v>6741</v>
      </c>
      <c r="B84" s="822" t="s">
        <v>6742</v>
      </c>
      <c r="C84" s="822" t="s">
        <v>5465</v>
      </c>
      <c r="D84" s="822" t="s">
        <v>6793</v>
      </c>
      <c r="E84" s="822" t="s">
        <v>6794</v>
      </c>
      <c r="F84" s="831">
        <v>2</v>
      </c>
      <c r="G84" s="831">
        <v>2446</v>
      </c>
      <c r="H84" s="831">
        <v>1.993480032599837</v>
      </c>
      <c r="I84" s="831">
        <v>1223</v>
      </c>
      <c r="J84" s="831">
        <v>1</v>
      </c>
      <c r="K84" s="831">
        <v>1227</v>
      </c>
      <c r="L84" s="831">
        <v>1</v>
      </c>
      <c r="M84" s="831">
        <v>1227</v>
      </c>
      <c r="N84" s="831">
        <v>2</v>
      </c>
      <c r="O84" s="831">
        <v>2460</v>
      </c>
      <c r="P84" s="827">
        <v>2.0048899755501224</v>
      </c>
      <c r="Q84" s="832">
        <v>1230</v>
      </c>
    </row>
    <row r="85" spans="1:17" ht="14.45" customHeight="1" x14ac:dyDescent="0.2">
      <c r="A85" s="821" t="s">
        <v>6741</v>
      </c>
      <c r="B85" s="822" t="s">
        <v>6742</v>
      </c>
      <c r="C85" s="822" t="s">
        <v>5465</v>
      </c>
      <c r="D85" s="822" t="s">
        <v>6795</v>
      </c>
      <c r="E85" s="822" t="s">
        <v>6796</v>
      </c>
      <c r="F85" s="831">
        <v>90</v>
      </c>
      <c r="G85" s="831">
        <v>70883</v>
      </c>
      <c r="H85" s="831">
        <v>0.84753808259798646</v>
      </c>
      <c r="I85" s="831">
        <v>787.58888888888885</v>
      </c>
      <c r="J85" s="831">
        <v>106</v>
      </c>
      <c r="K85" s="831">
        <v>83634</v>
      </c>
      <c r="L85" s="831">
        <v>1</v>
      </c>
      <c r="M85" s="831">
        <v>789</v>
      </c>
      <c r="N85" s="831">
        <v>119</v>
      </c>
      <c r="O85" s="831">
        <v>94129</v>
      </c>
      <c r="P85" s="827">
        <v>1.1254872420307531</v>
      </c>
      <c r="Q85" s="832">
        <v>791</v>
      </c>
    </row>
    <row r="86" spans="1:17" ht="14.45" customHeight="1" x14ac:dyDescent="0.2">
      <c r="A86" s="821" t="s">
        <v>6741</v>
      </c>
      <c r="B86" s="822" t="s">
        <v>6742</v>
      </c>
      <c r="C86" s="822" t="s">
        <v>5465</v>
      </c>
      <c r="D86" s="822" t="s">
        <v>6797</v>
      </c>
      <c r="E86" s="822" t="s">
        <v>6798</v>
      </c>
      <c r="F86" s="831"/>
      <c r="G86" s="831"/>
      <c r="H86" s="831"/>
      <c r="I86" s="831"/>
      <c r="J86" s="831">
        <v>1</v>
      </c>
      <c r="K86" s="831">
        <v>190</v>
      </c>
      <c r="L86" s="831">
        <v>1</v>
      </c>
      <c r="M86" s="831">
        <v>190</v>
      </c>
      <c r="N86" s="831">
        <v>1</v>
      </c>
      <c r="O86" s="831">
        <v>191</v>
      </c>
      <c r="P86" s="827">
        <v>1.0052631578947369</v>
      </c>
      <c r="Q86" s="832">
        <v>191</v>
      </c>
    </row>
    <row r="87" spans="1:17" ht="14.45" customHeight="1" x14ac:dyDescent="0.2">
      <c r="A87" s="821" t="s">
        <v>6741</v>
      </c>
      <c r="B87" s="822" t="s">
        <v>6742</v>
      </c>
      <c r="C87" s="822" t="s">
        <v>5465</v>
      </c>
      <c r="D87" s="822" t="s">
        <v>6799</v>
      </c>
      <c r="E87" s="822" t="s">
        <v>6800</v>
      </c>
      <c r="F87" s="831"/>
      <c r="G87" s="831"/>
      <c r="H87" s="831"/>
      <c r="I87" s="831"/>
      <c r="J87" s="831">
        <v>4</v>
      </c>
      <c r="K87" s="831">
        <v>916</v>
      </c>
      <c r="L87" s="831">
        <v>1</v>
      </c>
      <c r="M87" s="831">
        <v>229</v>
      </c>
      <c r="N87" s="831">
        <v>3</v>
      </c>
      <c r="O87" s="831">
        <v>690</v>
      </c>
      <c r="P87" s="827">
        <v>0.75327510917030571</v>
      </c>
      <c r="Q87" s="832">
        <v>230</v>
      </c>
    </row>
    <row r="88" spans="1:17" ht="14.45" customHeight="1" x14ac:dyDescent="0.2">
      <c r="A88" s="821" t="s">
        <v>6741</v>
      </c>
      <c r="B88" s="822" t="s">
        <v>6742</v>
      </c>
      <c r="C88" s="822" t="s">
        <v>5465</v>
      </c>
      <c r="D88" s="822" t="s">
        <v>6801</v>
      </c>
      <c r="E88" s="822" t="s">
        <v>6802</v>
      </c>
      <c r="F88" s="831">
        <v>1</v>
      </c>
      <c r="G88" s="831">
        <v>562</v>
      </c>
      <c r="H88" s="831"/>
      <c r="I88" s="831">
        <v>562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6741</v>
      </c>
      <c r="B89" s="822" t="s">
        <v>6742</v>
      </c>
      <c r="C89" s="822" t="s">
        <v>5465</v>
      </c>
      <c r="D89" s="822" t="s">
        <v>6803</v>
      </c>
      <c r="E89" s="822" t="s">
        <v>6804</v>
      </c>
      <c r="F89" s="831">
        <v>1</v>
      </c>
      <c r="G89" s="831">
        <v>133</v>
      </c>
      <c r="H89" s="831">
        <v>0.9925373134328358</v>
      </c>
      <c r="I89" s="831">
        <v>133</v>
      </c>
      <c r="J89" s="831">
        <v>1</v>
      </c>
      <c r="K89" s="831">
        <v>134</v>
      </c>
      <c r="L89" s="831">
        <v>1</v>
      </c>
      <c r="M89" s="831">
        <v>134</v>
      </c>
      <c r="N89" s="831">
        <v>3</v>
      </c>
      <c r="O89" s="831">
        <v>405</v>
      </c>
      <c r="P89" s="827">
        <v>3.0223880597014925</v>
      </c>
      <c r="Q89" s="832">
        <v>135</v>
      </c>
    </row>
    <row r="90" spans="1:17" ht="14.45" customHeight="1" x14ac:dyDescent="0.2">
      <c r="A90" s="821" t="s">
        <v>6741</v>
      </c>
      <c r="B90" s="822" t="s">
        <v>6742</v>
      </c>
      <c r="C90" s="822" t="s">
        <v>5465</v>
      </c>
      <c r="D90" s="822" t="s">
        <v>6805</v>
      </c>
      <c r="E90" s="822" t="s">
        <v>6806</v>
      </c>
      <c r="F90" s="831">
        <v>2</v>
      </c>
      <c r="G90" s="831">
        <v>828</v>
      </c>
      <c r="H90" s="831"/>
      <c r="I90" s="831">
        <v>414</v>
      </c>
      <c r="J90" s="831"/>
      <c r="K90" s="831"/>
      <c r="L90" s="831"/>
      <c r="M90" s="831"/>
      <c r="N90" s="831">
        <v>2</v>
      </c>
      <c r="O90" s="831">
        <v>832</v>
      </c>
      <c r="P90" s="827"/>
      <c r="Q90" s="832">
        <v>416</v>
      </c>
    </row>
    <row r="91" spans="1:17" ht="14.45" customHeight="1" x14ac:dyDescent="0.2">
      <c r="A91" s="821" t="s">
        <v>6741</v>
      </c>
      <c r="B91" s="822" t="s">
        <v>6742</v>
      </c>
      <c r="C91" s="822" t="s">
        <v>5465</v>
      </c>
      <c r="D91" s="822" t="s">
        <v>6807</v>
      </c>
      <c r="E91" s="822" t="s">
        <v>6808</v>
      </c>
      <c r="F91" s="831">
        <v>2</v>
      </c>
      <c r="G91" s="831">
        <v>792</v>
      </c>
      <c r="H91" s="831"/>
      <c r="I91" s="831">
        <v>396</v>
      </c>
      <c r="J91" s="831"/>
      <c r="K91" s="831"/>
      <c r="L91" s="831"/>
      <c r="M91" s="831"/>
      <c r="N91" s="831">
        <v>3</v>
      </c>
      <c r="O91" s="831">
        <v>1194</v>
      </c>
      <c r="P91" s="827"/>
      <c r="Q91" s="832">
        <v>398</v>
      </c>
    </row>
    <row r="92" spans="1:17" ht="14.45" customHeight="1" x14ac:dyDescent="0.2">
      <c r="A92" s="821" t="s">
        <v>6741</v>
      </c>
      <c r="B92" s="822" t="s">
        <v>6742</v>
      </c>
      <c r="C92" s="822" t="s">
        <v>5465</v>
      </c>
      <c r="D92" s="822" t="s">
        <v>6809</v>
      </c>
      <c r="E92" s="822" t="s">
        <v>6810</v>
      </c>
      <c r="F92" s="831">
        <v>1</v>
      </c>
      <c r="G92" s="831">
        <v>89</v>
      </c>
      <c r="H92" s="831">
        <v>1</v>
      </c>
      <c r="I92" s="831">
        <v>89</v>
      </c>
      <c r="J92" s="831">
        <v>1</v>
      </c>
      <c r="K92" s="831">
        <v>89</v>
      </c>
      <c r="L92" s="831">
        <v>1</v>
      </c>
      <c r="M92" s="831">
        <v>89</v>
      </c>
      <c r="N92" s="831"/>
      <c r="O92" s="831"/>
      <c r="P92" s="827"/>
      <c r="Q92" s="832"/>
    </row>
    <row r="93" spans="1:17" ht="14.45" customHeight="1" x14ac:dyDescent="0.2">
      <c r="A93" s="821" t="s">
        <v>6741</v>
      </c>
      <c r="B93" s="822" t="s">
        <v>6742</v>
      </c>
      <c r="C93" s="822" t="s">
        <v>5465</v>
      </c>
      <c r="D93" s="822" t="s">
        <v>6811</v>
      </c>
      <c r="E93" s="822" t="s">
        <v>6812</v>
      </c>
      <c r="F93" s="831">
        <v>13065</v>
      </c>
      <c r="G93" s="831">
        <v>391950</v>
      </c>
      <c r="H93" s="831">
        <v>1.0264770584538025</v>
      </c>
      <c r="I93" s="831">
        <v>30</v>
      </c>
      <c r="J93" s="831">
        <v>12728</v>
      </c>
      <c r="K93" s="831">
        <v>381840</v>
      </c>
      <c r="L93" s="831">
        <v>1</v>
      </c>
      <c r="M93" s="831">
        <v>30</v>
      </c>
      <c r="N93" s="831">
        <v>11788</v>
      </c>
      <c r="O93" s="831">
        <v>365428</v>
      </c>
      <c r="P93" s="827">
        <v>0.95701864655353031</v>
      </c>
      <c r="Q93" s="832">
        <v>31</v>
      </c>
    </row>
    <row r="94" spans="1:17" ht="14.45" customHeight="1" x14ac:dyDescent="0.2">
      <c r="A94" s="821" t="s">
        <v>6741</v>
      </c>
      <c r="B94" s="822" t="s">
        <v>6742</v>
      </c>
      <c r="C94" s="822" t="s">
        <v>5465</v>
      </c>
      <c r="D94" s="822" t="s">
        <v>6813</v>
      </c>
      <c r="E94" s="822" t="s">
        <v>6814</v>
      </c>
      <c r="F94" s="831">
        <v>543</v>
      </c>
      <c r="G94" s="831">
        <v>27150</v>
      </c>
      <c r="H94" s="831">
        <v>0.95767195767195767</v>
      </c>
      <c r="I94" s="831">
        <v>50</v>
      </c>
      <c r="J94" s="831">
        <v>567</v>
      </c>
      <c r="K94" s="831">
        <v>28350</v>
      </c>
      <c r="L94" s="831">
        <v>1</v>
      </c>
      <c r="M94" s="831">
        <v>50</v>
      </c>
      <c r="N94" s="831">
        <v>505</v>
      </c>
      <c r="O94" s="831">
        <v>25250</v>
      </c>
      <c r="P94" s="827">
        <v>0.89065255731922399</v>
      </c>
      <c r="Q94" s="832">
        <v>50</v>
      </c>
    </row>
    <row r="95" spans="1:17" ht="14.45" customHeight="1" x14ac:dyDescent="0.2">
      <c r="A95" s="821" t="s">
        <v>6741</v>
      </c>
      <c r="B95" s="822" t="s">
        <v>6742</v>
      </c>
      <c r="C95" s="822" t="s">
        <v>5465</v>
      </c>
      <c r="D95" s="822" t="s">
        <v>6815</v>
      </c>
      <c r="E95" s="822" t="s">
        <v>6816</v>
      </c>
      <c r="F95" s="831">
        <v>1218</v>
      </c>
      <c r="G95" s="831">
        <v>14872</v>
      </c>
      <c r="H95" s="831">
        <v>0.95095594347464674</v>
      </c>
      <c r="I95" s="831">
        <v>12.210180623973727</v>
      </c>
      <c r="J95" s="831">
        <v>1203</v>
      </c>
      <c r="K95" s="831">
        <v>15639</v>
      </c>
      <c r="L95" s="831">
        <v>1</v>
      </c>
      <c r="M95" s="831">
        <v>13</v>
      </c>
      <c r="N95" s="831">
        <v>1113</v>
      </c>
      <c r="O95" s="831">
        <v>14469</v>
      </c>
      <c r="P95" s="827">
        <v>0.92518703241895262</v>
      </c>
      <c r="Q95" s="832">
        <v>13</v>
      </c>
    </row>
    <row r="96" spans="1:17" ht="14.45" customHeight="1" x14ac:dyDescent="0.2">
      <c r="A96" s="821" t="s">
        <v>6741</v>
      </c>
      <c r="B96" s="822" t="s">
        <v>6742</v>
      </c>
      <c r="C96" s="822" t="s">
        <v>5465</v>
      </c>
      <c r="D96" s="822" t="s">
        <v>6817</v>
      </c>
      <c r="E96" s="822" t="s">
        <v>6818</v>
      </c>
      <c r="F96" s="831">
        <v>21</v>
      </c>
      <c r="G96" s="831">
        <v>3843</v>
      </c>
      <c r="H96" s="831">
        <v>1.7404891304347827</v>
      </c>
      <c r="I96" s="831">
        <v>183</v>
      </c>
      <c r="J96" s="831">
        <v>12</v>
      </c>
      <c r="K96" s="831">
        <v>2208</v>
      </c>
      <c r="L96" s="831">
        <v>1</v>
      </c>
      <c r="M96" s="831">
        <v>184</v>
      </c>
      <c r="N96" s="831">
        <v>28</v>
      </c>
      <c r="O96" s="831">
        <v>5180</v>
      </c>
      <c r="P96" s="827">
        <v>2.3460144927536231</v>
      </c>
      <c r="Q96" s="832">
        <v>185</v>
      </c>
    </row>
    <row r="97" spans="1:17" ht="14.45" customHeight="1" x14ac:dyDescent="0.2">
      <c r="A97" s="821" t="s">
        <v>6741</v>
      </c>
      <c r="B97" s="822" t="s">
        <v>6742</v>
      </c>
      <c r="C97" s="822" t="s">
        <v>5465</v>
      </c>
      <c r="D97" s="822" t="s">
        <v>6819</v>
      </c>
      <c r="E97" s="822" t="s">
        <v>6820</v>
      </c>
      <c r="F97" s="831">
        <v>1</v>
      </c>
      <c r="G97" s="831">
        <v>73</v>
      </c>
      <c r="H97" s="831">
        <v>0.5</v>
      </c>
      <c r="I97" s="831">
        <v>73</v>
      </c>
      <c r="J97" s="831">
        <v>2</v>
      </c>
      <c r="K97" s="831">
        <v>146</v>
      </c>
      <c r="L97" s="831">
        <v>1</v>
      </c>
      <c r="M97" s="831">
        <v>73</v>
      </c>
      <c r="N97" s="831">
        <v>2</v>
      </c>
      <c r="O97" s="831">
        <v>148</v>
      </c>
      <c r="P97" s="827">
        <v>1.0136986301369864</v>
      </c>
      <c r="Q97" s="832">
        <v>74</v>
      </c>
    </row>
    <row r="98" spans="1:17" ht="14.45" customHeight="1" x14ac:dyDescent="0.2">
      <c r="A98" s="821" t="s">
        <v>6741</v>
      </c>
      <c r="B98" s="822" t="s">
        <v>6742</v>
      </c>
      <c r="C98" s="822" t="s">
        <v>5465</v>
      </c>
      <c r="D98" s="822" t="s">
        <v>6821</v>
      </c>
      <c r="E98" s="822" t="s">
        <v>6822</v>
      </c>
      <c r="F98" s="831">
        <v>17</v>
      </c>
      <c r="G98" s="831">
        <v>3128</v>
      </c>
      <c r="H98" s="831">
        <v>2.1135135135135137</v>
      </c>
      <c r="I98" s="831">
        <v>184</v>
      </c>
      <c r="J98" s="831">
        <v>8</v>
      </c>
      <c r="K98" s="831">
        <v>1480</v>
      </c>
      <c r="L98" s="831">
        <v>1</v>
      </c>
      <c r="M98" s="831">
        <v>185</v>
      </c>
      <c r="N98" s="831">
        <v>23</v>
      </c>
      <c r="O98" s="831">
        <v>4278</v>
      </c>
      <c r="P98" s="827">
        <v>2.8905405405405404</v>
      </c>
      <c r="Q98" s="832">
        <v>186</v>
      </c>
    </row>
    <row r="99" spans="1:17" ht="14.45" customHeight="1" x14ac:dyDescent="0.2">
      <c r="A99" s="821" t="s">
        <v>6741</v>
      </c>
      <c r="B99" s="822" t="s">
        <v>6742</v>
      </c>
      <c r="C99" s="822" t="s">
        <v>5465</v>
      </c>
      <c r="D99" s="822" t="s">
        <v>6823</v>
      </c>
      <c r="E99" s="822" t="s">
        <v>6824</v>
      </c>
      <c r="F99" s="831">
        <v>3999</v>
      </c>
      <c r="G99" s="831">
        <v>595851</v>
      </c>
      <c r="H99" s="831">
        <v>1.0130935985717928</v>
      </c>
      <c r="I99" s="831">
        <v>149</v>
      </c>
      <c r="J99" s="831">
        <v>3921</v>
      </c>
      <c r="K99" s="831">
        <v>588150</v>
      </c>
      <c r="L99" s="831">
        <v>1</v>
      </c>
      <c r="M99" s="831">
        <v>150</v>
      </c>
      <c r="N99" s="831">
        <v>3620</v>
      </c>
      <c r="O99" s="831">
        <v>543000</v>
      </c>
      <c r="P99" s="827">
        <v>0.92323386891099213</v>
      </c>
      <c r="Q99" s="832">
        <v>150</v>
      </c>
    </row>
    <row r="100" spans="1:17" ht="14.45" customHeight="1" x14ac:dyDescent="0.2">
      <c r="A100" s="821" t="s">
        <v>6741</v>
      </c>
      <c r="B100" s="822" t="s">
        <v>6742</v>
      </c>
      <c r="C100" s="822" t="s">
        <v>5465</v>
      </c>
      <c r="D100" s="822" t="s">
        <v>6825</v>
      </c>
      <c r="E100" s="822" t="s">
        <v>6826</v>
      </c>
      <c r="F100" s="831">
        <v>12447</v>
      </c>
      <c r="G100" s="831">
        <v>373410</v>
      </c>
      <c r="H100" s="831">
        <v>1.0483449844184283</v>
      </c>
      <c r="I100" s="831">
        <v>30</v>
      </c>
      <c r="J100" s="831">
        <v>11873</v>
      </c>
      <c r="K100" s="831">
        <v>356190</v>
      </c>
      <c r="L100" s="831">
        <v>1</v>
      </c>
      <c r="M100" s="831">
        <v>30</v>
      </c>
      <c r="N100" s="831">
        <v>11252</v>
      </c>
      <c r="O100" s="831">
        <v>348812</v>
      </c>
      <c r="P100" s="827">
        <v>0.97928633594429937</v>
      </c>
      <c r="Q100" s="832">
        <v>31</v>
      </c>
    </row>
    <row r="101" spans="1:17" ht="14.45" customHeight="1" x14ac:dyDescent="0.2">
      <c r="A101" s="821" t="s">
        <v>6741</v>
      </c>
      <c r="B101" s="822" t="s">
        <v>6742</v>
      </c>
      <c r="C101" s="822" t="s">
        <v>5465</v>
      </c>
      <c r="D101" s="822" t="s">
        <v>6827</v>
      </c>
      <c r="E101" s="822" t="s">
        <v>6828</v>
      </c>
      <c r="F101" s="831">
        <v>212</v>
      </c>
      <c r="G101" s="831">
        <v>6572</v>
      </c>
      <c r="H101" s="831">
        <v>1.06</v>
      </c>
      <c r="I101" s="831">
        <v>31</v>
      </c>
      <c r="J101" s="831">
        <v>200</v>
      </c>
      <c r="K101" s="831">
        <v>6200</v>
      </c>
      <c r="L101" s="831">
        <v>1</v>
      </c>
      <c r="M101" s="831">
        <v>31</v>
      </c>
      <c r="N101" s="831">
        <v>208</v>
      </c>
      <c r="O101" s="831">
        <v>6448</v>
      </c>
      <c r="P101" s="827">
        <v>1.04</v>
      </c>
      <c r="Q101" s="832">
        <v>31</v>
      </c>
    </row>
    <row r="102" spans="1:17" ht="14.45" customHeight="1" x14ac:dyDescent="0.2">
      <c r="A102" s="821" t="s">
        <v>6741</v>
      </c>
      <c r="B102" s="822" t="s">
        <v>6742</v>
      </c>
      <c r="C102" s="822" t="s">
        <v>5465</v>
      </c>
      <c r="D102" s="822" t="s">
        <v>6829</v>
      </c>
      <c r="E102" s="822" t="s">
        <v>6830</v>
      </c>
      <c r="F102" s="831">
        <v>1391</v>
      </c>
      <c r="G102" s="831">
        <v>37857</v>
      </c>
      <c r="H102" s="831">
        <v>0.95415364452061702</v>
      </c>
      <c r="I102" s="831">
        <v>27.215672178289001</v>
      </c>
      <c r="J102" s="831">
        <v>1417</v>
      </c>
      <c r="K102" s="831">
        <v>39676</v>
      </c>
      <c r="L102" s="831">
        <v>1</v>
      </c>
      <c r="M102" s="831">
        <v>28</v>
      </c>
      <c r="N102" s="831">
        <v>1311</v>
      </c>
      <c r="O102" s="831">
        <v>36708</v>
      </c>
      <c r="P102" s="827">
        <v>0.9251940719830628</v>
      </c>
      <c r="Q102" s="832">
        <v>28</v>
      </c>
    </row>
    <row r="103" spans="1:17" ht="14.45" customHeight="1" x14ac:dyDescent="0.2">
      <c r="A103" s="821" t="s">
        <v>6741</v>
      </c>
      <c r="B103" s="822" t="s">
        <v>6742</v>
      </c>
      <c r="C103" s="822" t="s">
        <v>5465</v>
      </c>
      <c r="D103" s="822" t="s">
        <v>6831</v>
      </c>
      <c r="E103" s="822" t="s">
        <v>6832</v>
      </c>
      <c r="F103" s="831">
        <v>1</v>
      </c>
      <c r="G103" s="831">
        <v>256</v>
      </c>
      <c r="H103" s="831"/>
      <c r="I103" s="831">
        <v>256</v>
      </c>
      <c r="J103" s="831"/>
      <c r="K103" s="831"/>
      <c r="L103" s="831"/>
      <c r="M103" s="831"/>
      <c r="N103" s="831">
        <v>1</v>
      </c>
      <c r="O103" s="831">
        <v>258</v>
      </c>
      <c r="P103" s="827"/>
      <c r="Q103" s="832">
        <v>258</v>
      </c>
    </row>
    <row r="104" spans="1:17" ht="14.45" customHeight="1" x14ac:dyDescent="0.2">
      <c r="A104" s="821" t="s">
        <v>6741</v>
      </c>
      <c r="B104" s="822" t="s">
        <v>6742</v>
      </c>
      <c r="C104" s="822" t="s">
        <v>5465</v>
      </c>
      <c r="D104" s="822" t="s">
        <v>6833</v>
      </c>
      <c r="E104" s="822" t="s">
        <v>6834</v>
      </c>
      <c r="F104" s="831">
        <v>3</v>
      </c>
      <c r="G104" s="831">
        <v>67</v>
      </c>
      <c r="H104" s="831">
        <v>0.48550724637681159</v>
      </c>
      <c r="I104" s="831">
        <v>22.333333333333332</v>
      </c>
      <c r="J104" s="831">
        <v>6</v>
      </c>
      <c r="K104" s="831">
        <v>138</v>
      </c>
      <c r="L104" s="831">
        <v>1</v>
      </c>
      <c r="M104" s="831">
        <v>23</v>
      </c>
      <c r="N104" s="831">
        <v>3</v>
      </c>
      <c r="O104" s="831">
        <v>69</v>
      </c>
      <c r="P104" s="827">
        <v>0.5</v>
      </c>
      <c r="Q104" s="832">
        <v>23</v>
      </c>
    </row>
    <row r="105" spans="1:17" ht="14.45" customHeight="1" x14ac:dyDescent="0.2">
      <c r="A105" s="821" t="s">
        <v>6741</v>
      </c>
      <c r="B105" s="822" t="s">
        <v>6742</v>
      </c>
      <c r="C105" s="822" t="s">
        <v>5465</v>
      </c>
      <c r="D105" s="822" t="s">
        <v>6835</v>
      </c>
      <c r="E105" s="822" t="s">
        <v>6836</v>
      </c>
      <c r="F105" s="831">
        <v>1</v>
      </c>
      <c r="G105" s="831">
        <v>873</v>
      </c>
      <c r="H105" s="831"/>
      <c r="I105" s="831">
        <v>873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6741</v>
      </c>
      <c r="B106" s="822" t="s">
        <v>6742</v>
      </c>
      <c r="C106" s="822" t="s">
        <v>5465</v>
      </c>
      <c r="D106" s="822" t="s">
        <v>6837</v>
      </c>
      <c r="E106" s="822" t="s">
        <v>6838</v>
      </c>
      <c r="F106" s="831">
        <v>2890</v>
      </c>
      <c r="G106" s="831">
        <v>72887</v>
      </c>
      <c r="H106" s="831">
        <v>1.0008376129404333</v>
      </c>
      <c r="I106" s="831">
        <v>25.220415224913495</v>
      </c>
      <c r="J106" s="831">
        <v>2801</v>
      </c>
      <c r="K106" s="831">
        <v>72826</v>
      </c>
      <c r="L106" s="831">
        <v>1</v>
      </c>
      <c r="M106" s="831">
        <v>26</v>
      </c>
      <c r="N106" s="831">
        <v>2616</v>
      </c>
      <c r="O106" s="831">
        <v>68016</v>
      </c>
      <c r="P106" s="827">
        <v>0.9339521599428775</v>
      </c>
      <c r="Q106" s="832">
        <v>26</v>
      </c>
    </row>
    <row r="107" spans="1:17" ht="14.45" customHeight="1" x14ac:dyDescent="0.2">
      <c r="A107" s="821" t="s">
        <v>6741</v>
      </c>
      <c r="B107" s="822" t="s">
        <v>6742</v>
      </c>
      <c r="C107" s="822" t="s">
        <v>5465</v>
      </c>
      <c r="D107" s="822" t="s">
        <v>6839</v>
      </c>
      <c r="E107" s="822" t="s">
        <v>6840</v>
      </c>
      <c r="F107" s="831">
        <v>8</v>
      </c>
      <c r="G107" s="831">
        <v>264</v>
      </c>
      <c r="H107" s="831">
        <v>2.6666666666666665</v>
      </c>
      <c r="I107" s="831">
        <v>33</v>
      </c>
      <c r="J107" s="831">
        <v>3</v>
      </c>
      <c r="K107" s="831">
        <v>99</v>
      </c>
      <c r="L107" s="831">
        <v>1</v>
      </c>
      <c r="M107" s="831">
        <v>33</v>
      </c>
      <c r="N107" s="831">
        <v>10</v>
      </c>
      <c r="O107" s="831">
        <v>330</v>
      </c>
      <c r="P107" s="827">
        <v>3.3333333333333335</v>
      </c>
      <c r="Q107" s="832">
        <v>33</v>
      </c>
    </row>
    <row r="108" spans="1:17" ht="14.45" customHeight="1" x14ac:dyDescent="0.2">
      <c r="A108" s="821" t="s">
        <v>6741</v>
      </c>
      <c r="B108" s="822" t="s">
        <v>6742</v>
      </c>
      <c r="C108" s="822" t="s">
        <v>5465</v>
      </c>
      <c r="D108" s="822" t="s">
        <v>6841</v>
      </c>
      <c r="E108" s="822" t="s">
        <v>6842</v>
      </c>
      <c r="F108" s="831">
        <v>12</v>
      </c>
      <c r="G108" s="831">
        <v>360</v>
      </c>
      <c r="H108" s="831">
        <v>6</v>
      </c>
      <c r="I108" s="831">
        <v>30</v>
      </c>
      <c r="J108" s="831">
        <v>2</v>
      </c>
      <c r="K108" s="831">
        <v>60</v>
      </c>
      <c r="L108" s="831">
        <v>1</v>
      </c>
      <c r="M108" s="831">
        <v>30</v>
      </c>
      <c r="N108" s="831">
        <v>2</v>
      </c>
      <c r="O108" s="831">
        <v>60</v>
      </c>
      <c r="P108" s="827">
        <v>1</v>
      </c>
      <c r="Q108" s="832">
        <v>30</v>
      </c>
    </row>
    <row r="109" spans="1:17" ht="14.45" customHeight="1" x14ac:dyDescent="0.2">
      <c r="A109" s="821" t="s">
        <v>6741</v>
      </c>
      <c r="B109" s="822" t="s">
        <v>6742</v>
      </c>
      <c r="C109" s="822" t="s">
        <v>5465</v>
      </c>
      <c r="D109" s="822" t="s">
        <v>6843</v>
      </c>
      <c r="E109" s="822" t="s">
        <v>6844</v>
      </c>
      <c r="F109" s="831">
        <v>35</v>
      </c>
      <c r="G109" s="831">
        <v>7170</v>
      </c>
      <c r="H109" s="831">
        <v>1.5281329923273657</v>
      </c>
      <c r="I109" s="831">
        <v>204.85714285714286</v>
      </c>
      <c r="J109" s="831">
        <v>23</v>
      </c>
      <c r="K109" s="831">
        <v>4692</v>
      </c>
      <c r="L109" s="831">
        <v>1</v>
      </c>
      <c r="M109" s="831">
        <v>204</v>
      </c>
      <c r="N109" s="831">
        <v>23</v>
      </c>
      <c r="O109" s="831">
        <v>4692</v>
      </c>
      <c r="P109" s="827">
        <v>1</v>
      </c>
      <c r="Q109" s="832">
        <v>204</v>
      </c>
    </row>
    <row r="110" spans="1:17" ht="14.45" customHeight="1" x14ac:dyDescent="0.2">
      <c r="A110" s="821" t="s">
        <v>6741</v>
      </c>
      <c r="B110" s="822" t="s">
        <v>6742</v>
      </c>
      <c r="C110" s="822" t="s">
        <v>5465</v>
      </c>
      <c r="D110" s="822" t="s">
        <v>6845</v>
      </c>
      <c r="E110" s="822" t="s">
        <v>6846</v>
      </c>
      <c r="F110" s="831">
        <v>65</v>
      </c>
      <c r="G110" s="831">
        <v>1690</v>
      </c>
      <c r="H110" s="831">
        <v>1.2037037037037037</v>
      </c>
      <c r="I110" s="831">
        <v>26</v>
      </c>
      <c r="J110" s="831">
        <v>54</v>
      </c>
      <c r="K110" s="831">
        <v>1404</v>
      </c>
      <c r="L110" s="831">
        <v>1</v>
      </c>
      <c r="M110" s="831">
        <v>26</v>
      </c>
      <c r="N110" s="831">
        <v>47</v>
      </c>
      <c r="O110" s="831">
        <v>1222</v>
      </c>
      <c r="P110" s="827">
        <v>0.87037037037037035</v>
      </c>
      <c r="Q110" s="832">
        <v>26</v>
      </c>
    </row>
    <row r="111" spans="1:17" ht="14.45" customHeight="1" x14ac:dyDescent="0.2">
      <c r="A111" s="821" t="s">
        <v>6741</v>
      </c>
      <c r="B111" s="822" t="s">
        <v>6742</v>
      </c>
      <c r="C111" s="822" t="s">
        <v>5465</v>
      </c>
      <c r="D111" s="822" t="s">
        <v>6847</v>
      </c>
      <c r="E111" s="822" t="s">
        <v>6848</v>
      </c>
      <c r="F111" s="831">
        <v>23</v>
      </c>
      <c r="G111" s="831">
        <v>1932</v>
      </c>
      <c r="H111" s="831">
        <v>1.7692307692307692</v>
      </c>
      <c r="I111" s="831">
        <v>84</v>
      </c>
      <c r="J111" s="831">
        <v>13</v>
      </c>
      <c r="K111" s="831">
        <v>1092</v>
      </c>
      <c r="L111" s="831">
        <v>1</v>
      </c>
      <c r="M111" s="831">
        <v>84</v>
      </c>
      <c r="N111" s="831">
        <v>31</v>
      </c>
      <c r="O111" s="831">
        <v>2604</v>
      </c>
      <c r="P111" s="827">
        <v>2.3846153846153846</v>
      </c>
      <c r="Q111" s="832">
        <v>84</v>
      </c>
    </row>
    <row r="112" spans="1:17" ht="14.45" customHeight="1" x14ac:dyDescent="0.2">
      <c r="A112" s="821" t="s">
        <v>6741</v>
      </c>
      <c r="B112" s="822" t="s">
        <v>6742</v>
      </c>
      <c r="C112" s="822" t="s">
        <v>5465</v>
      </c>
      <c r="D112" s="822" t="s">
        <v>6849</v>
      </c>
      <c r="E112" s="822" t="s">
        <v>6850</v>
      </c>
      <c r="F112" s="831">
        <v>24</v>
      </c>
      <c r="G112" s="831">
        <v>4224</v>
      </c>
      <c r="H112" s="831">
        <v>1.1364003228410009</v>
      </c>
      <c r="I112" s="831">
        <v>176</v>
      </c>
      <c r="J112" s="831">
        <v>21</v>
      </c>
      <c r="K112" s="831">
        <v>3717</v>
      </c>
      <c r="L112" s="831">
        <v>1</v>
      </c>
      <c r="M112" s="831">
        <v>177</v>
      </c>
      <c r="N112" s="831">
        <v>412</v>
      </c>
      <c r="O112" s="831">
        <v>73336</v>
      </c>
      <c r="P112" s="827">
        <v>19.729889695991393</v>
      </c>
      <c r="Q112" s="832">
        <v>178</v>
      </c>
    </row>
    <row r="113" spans="1:17" ht="14.45" customHeight="1" x14ac:dyDescent="0.2">
      <c r="A113" s="821" t="s">
        <v>6741</v>
      </c>
      <c r="B113" s="822" t="s">
        <v>6742</v>
      </c>
      <c r="C113" s="822" t="s">
        <v>5465</v>
      </c>
      <c r="D113" s="822" t="s">
        <v>6851</v>
      </c>
      <c r="E113" s="822" t="s">
        <v>6852</v>
      </c>
      <c r="F113" s="831"/>
      <c r="G113" s="831"/>
      <c r="H113" s="831"/>
      <c r="I113" s="831"/>
      <c r="J113" s="831">
        <v>2</v>
      </c>
      <c r="K113" s="831">
        <v>508</v>
      </c>
      <c r="L113" s="831">
        <v>1</v>
      </c>
      <c r="M113" s="831">
        <v>254</v>
      </c>
      <c r="N113" s="831">
        <v>4</v>
      </c>
      <c r="O113" s="831">
        <v>1020</v>
      </c>
      <c r="P113" s="827">
        <v>2.0078740157480315</v>
      </c>
      <c r="Q113" s="832">
        <v>255</v>
      </c>
    </row>
    <row r="114" spans="1:17" ht="14.45" customHeight="1" x14ac:dyDescent="0.2">
      <c r="A114" s="821" t="s">
        <v>6741</v>
      </c>
      <c r="B114" s="822" t="s">
        <v>6742</v>
      </c>
      <c r="C114" s="822" t="s">
        <v>5465</v>
      </c>
      <c r="D114" s="822" t="s">
        <v>6853</v>
      </c>
      <c r="E114" s="822" t="s">
        <v>6854</v>
      </c>
      <c r="F114" s="831">
        <v>511</v>
      </c>
      <c r="G114" s="831">
        <v>7773</v>
      </c>
      <c r="H114" s="831">
        <v>0.94332524271844664</v>
      </c>
      <c r="I114" s="831">
        <v>15.211350293542074</v>
      </c>
      <c r="J114" s="831">
        <v>515</v>
      </c>
      <c r="K114" s="831">
        <v>8240</v>
      </c>
      <c r="L114" s="831">
        <v>1</v>
      </c>
      <c r="M114" s="831">
        <v>16</v>
      </c>
      <c r="N114" s="831">
        <v>469</v>
      </c>
      <c r="O114" s="831">
        <v>7504</v>
      </c>
      <c r="P114" s="827">
        <v>0.91067961165048539</v>
      </c>
      <c r="Q114" s="832">
        <v>16</v>
      </c>
    </row>
    <row r="115" spans="1:17" ht="14.45" customHeight="1" x14ac:dyDescent="0.2">
      <c r="A115" s="821" t="s">
        <v>6741</v>
      </c>
      <c r="B115" s="822" t="s">
        <v>6742</v>
      </c>
      <c r="C115" s="822" t="s">
        <v>5465</v>
      </c>
      <c r="D115" s="822" t="s">
        <v>6855</v>
      </c>
      <c r="E115" s="822" t="s">
        <v>6856</v>
      </c>
      <c r="F115" s="831">
        <v>935</v>
      </c>
      <c r="G115" s="831">
        <v>21505</v>
      </c>
      <c r="H115" s="831">
        <v>1.0207423580786026</v>
      </c>
      <c r="I115" s="831">
        <v>23</v>
      </c>
      <c r="J115" s="831">
        <v>916</v>
      </c>
      <c r="K115" s="831">
        <v>21068</v>
      </c>
      <c r="L115" s="831">
        <v>1</v>
      </c>
      <c r="M115" s="831">
        <v>23</v>
      </c>
      <c r="N115" s="831">
        <v>901</v>
      </c>
      <c r="O115" s="831">
        <v>20723</v>
      </c>
      <c r="P115" s="827">
        <v>0.98362445414847166</v>
      </c>
      <c r="Q115" s="832">
        <v>23</v>
      </c>
    </row>
    <row r="116" spans="1:17" ht="14.45" customHeight="1" x14ac:dyDescent="0.2">
      <c r="A116" s="821" t="s">
        <v>6741</v>
      </c>
      <c r="B116" s="822" t="s">
        <v>6742</v>
      </c>
      <c r="C116" s="822" t="s">
        <v>5465</v>
      </c>
      <c r="D116" s="822" t="s">
        <v>6857</v>
      </c>
      <c r="E116" s="822" t="s">
        <v>6858</v>
      </c>
      <c r="F116" s="831"/>
      <c r="G116" s="831"/>
      <c r="H116" s="831"/>
      <c r="I116" s="831"/>
      <c r="J116" s="831">
        <v>1</v>
      </c>
      <c r="K116" s="831">
        <v>253</v>
      </c>
      <c r="L116" s="831">
        <v>1</v>
      </c>
      <c r="M116" s="831">
        <v>253</v>
      </c>
      <c r="N116" s="831">
        <v>4</v>
      </c>
      <c r="O116" s="831">
        <v>1016</v>
      </c>
      <c r="P116" s="827">
        <v>4.0158102766798418</v>
      </c>
      <c r="Q116" s="832">
        <v>254</v>
      </c>
    </row>
    <row r="117" spans="1:17" ht="14.45" customHeight="1" x14ac:dyDescent="0.2">
      <c r="A117" s="821" t="s">
        <v>6741</v>
      </c>
      <c r="B117" s="822" t="s">
        <v>6742</v>
      </c>
      <c r="C117" s="822" t="s">
        <v>5465</v>
      </c>
      <c r="D117" s="822" t="s">
        <v>6859</v>
      </c>
      <c r="E117" s="822" t="s">
        <v>6860</v>
      </c>
      <c r="F117" s="831">
        <v>7</v>
      </c>
      <c r="G117" s="831">
        <v>259</v>
      </c>
      <c r="H117" s="831">
        <v>0.63636363636363635</v>
      </c>
      <c r="I117" s="831">
        <v>37</v>
      </c>
      <c r="J117" s="831">
        <v>11</v>
      </c>
      <c r="K117" s="831">
        <v>407</v>
      </c>
      <c r="L117" s="831">
        <v>1</v>
      </c>
      <c r="M117" s="831">
        <v>37</v>
      </c>
      <c r="N117" s="831">
        <v>8</v>
      </c>
      <c r="O117" s="831">
        <v>296</v>
      </c>
      <c r="P117" s="827">
        <v>0.72727272727272729</v>
      </c>
      <c r="Q117" s="832">
        <v>37</v>
      </c>
    </row>
    <row r="118" spans="1:17" ht="14.45" customHeight="1" x14ac:dyDescent="0.2">
      <c r="A118" s="821" t="s">
        <v>6741</v>
      </c>
      <c r="B118" s="822" t="s">
        <v>6742</v>
      </c>
      <c r="C118" s="822" t="s">
        <v>5465</v>
      </c>
      <c r="D118" s="822" t="s">
        <v>6861</v>
      </c>
      <c r="E118" s="822" t="s">
        <v>6862</v>
      </c>
      <c r="F118" s="831">
        <v>12664</v>
      </c>
      <c r="G118" s="831">
        <v>291272</v>
      </c>
      <c r="H118" s="831">
        <v>1.0387139107611549</v>
      </c>
      <c r="I118" s="831">
        <v>23</v>
      </c>
      <c r="J118" s="831">
        <v>12192</v>
      </c>
      <c r="K118" s="831">
        <v>280416</v>
      </c>
      <c r="L118" s="831">
        <v>1</v>
      </c>
      <c r="M118" s="831">
        <v>23</v>
      </c>
      <c r="N118" s="831">
        <v>11450</v>
      </c>
      <c r="O118" s="831">
        <v>263350</v>
      </c>
      <c r="P118" s="827">
        <v>0.93914041994750652</v>
      </c>
      <c r="Q118" s="832">
        <v>23</v>
      </c>
    </row>
    <row r="119" spans="1:17" ht="14.45" customHeight="1" x14ac:dyDescent="0.2">
      <c r="A119" s="821" t="s">
        <v>6741</v>
      </c>
      <c r="B119" s="822" t="s">
        <v>6742</v>
      </c>
      <c r="C119" s="822" t="s">
        <v>5465</v>
      </c>
      <c r="D119" s="822" t="s">
        <v>6863</v>
      </c>
      <c r="E119" s="822" t="s">
        <v>6864</v>
      </c>
      <c r="F119" s="831"/>
      <c r="G119" s="831"/>
      <c r="H119" s="831"/>
      <c r="I119" s="831"/>
      <c r="J119" s="831"/>
      <c r="K119" s="831"/>
      <c r="L119" s="831"/>
      <c r="M119" s="831"/>
      <c r="N119" s="831">
        <v>2</v>
      </c>
      <c r="O119" s="831">
        <v>342</v>
      </c>
      <c r="P119" s="827"/>
      <c r="Q119" s="832">
        <v>171</v>
      </c>
    </row>
    <row r="120" spans="1:17" ht="14.45" customHeight="1" x14ac:dyDescent="0.2">
      <c r="A120" s="821" t="s">
        <v>6741</v>
      </c>
      <c r="B120" s="822" t="s">
        <v>6742</v>
      </c>
      <c r="C120" s="822" t="s">
        <v>5465</v>
      </c>
      <c r="D120" s="822" t="s">
        <v>6865</v>
      </c>
      <c r="E120" s="822" t="s">
        <v>6866</v>
      </c>
      <c r="F120" s="831">
        <v>4</v>
      </c>
      <c r="G120" s="831">
        <v>2352</v>
      </c>
      <c r="H120" s="831"/>
      <c r="I120" s="831">
        <v>588</v>
      </c>
      <c r="J120" s="831"/>
      <c r="K120" s="831"/>
      <c r="L120" s="831"/>
      <c r="M120" s="831"/>
      <c r="N120" s="831">
        <v>2</v>
      </c>
      <c r="O120" s="831">
        <v>1180</v>
      </c>
      <c r="P120" s="827"/>
      <c r="Q120" s="832">
        <v>590</v>
      </c>
    </row>
    <row r="121" spans="1:17" ht="14.45" customHeight="1" x14ac:dyDescent="0.2">
      <c r="A121" s="821" t="s">
        <v>6741</v>
      </c>
      <c r="B121" s="822" t="s">
        <v>6742</v>
      </c>
      <c r="C121" s="822" t="s">
        <v>5465</v>
      </c>
      <c r="D121" s="822" t="s">
        <v>6867</v>
      </c>
      <c r="E121" s="822" t="s">
        <v>6868</v>
      </c>
      <c r="F121" s="831"/>
      <c r="G121" s="831"/>
      <c r="H121" s="831"/>
      <c r="I121" s="831"/>
      <c r="J121" s="831">
        <v>1</v>
      </c>
      <c r="K121" s="831">
        <v>331</v>
      </c>
      <c r="L121" s="831">
        <v>1</v>
      </c>
      <c r="M121" s="831">
        <v>331</v>
      </c>
      <c r="N121" s="831">
        <v>1</v>
      </c>
      <c r="O121" s="831">
        <v>331</v>
      </c>
      <c r="P121" s="827">
        <v>1</v>
      </c>
      <c r="Q121" s="832">
        <v>331</v>
      </c>
    </row>
    <row r="122" spans="1:17" ht="14.45" customHeight="1" x14ac:dyDescent="0.2">
      <c r="A122" s="821" t="s">
        <v>6741</v>
      </c>
      <c r="B122" s="822" t="s">
        <v>6742</v>
      </c>
      <c r="C122" s="822" t="s">
        <v>5465</v>
      </c>
      <c r="D122" s="822" t="s">
        <v>6869</v>
      </c>
      <c r="E122" s="822" t="s">
        <v>6870</v>
      </c>
      <c r="F122" s="831">
        <v>1</v>
      </c>
      <c r="G122" s="831">
        <v>277</v>
      </c>
      <c r="H122" s="831"/>
      <c r="I122" s="831">
        <v>277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6741</v>
      </c>
      <c r="B123" s="822" t="s">
        <v>6742</v>
      </c>
      <c r="C123" s="822" t="s">
        <v>5465</v>
      </c>
      <c r="D123" s="822" t="s">
        <v>6871</v>
      </c>
      <c r="E123" s="822" t="s">
        <v>6872</v>
      </c>
      <c r="F123" s="831">
        <v>629</v>
      </c>
      <c r="G123" s="831">
        <v>18241</v>
      </c>
      <c r="H123" s="831">
        <v>0.95303030303030301</v>
      </c>
      <c r="I123" s="831">
        <v>29</v>
      </c>
      <c r="J123" s="831">
        <v>660</v>
      </c>
      <c r="K123" s="831">
        <v>19140</v>
      </c>
      <c r="L123" s="831">
        <v>1</v>
      </c>
      <c r="M123" s="831">
        <v>29</v>
      </c>
      <c r="N123" s="831">
        <v>575</v>
      </c>
      <c r="O123" s="831">
        <v>16675</v>
      </c>
      <c r="P123" s="827">
        <v>0.87121212121212122</v>
      </c>
      <c r="Q123" s="832">
        <v>29</v>
      </c>
    </row>
    <row r="124" spans="1:17" ht="14.45" customHeight="1" x14ac:dyDescent="0.2">
      <c r="A124" s="821" t="s">
        <v>6741</v>
      </c>
      <c r="B124" s="822" t="s">
        <v>6742</v>
      </c>
      <c r="C124" s="822" t="s">
        <v>5465</v>
      </c>
      <c r="D124" s="822" t="s">
        <v>6873</v>
      </c>
      <c r="E124" s="822" t="s">
        <v>6874</v>
      </c>
      <c r="F124" s="831">
        <v>2</v>
      </c>
      <c r="G124" s="831">
        <v>356</v>
      </c>
      <c r="H124" s="831">
        <v>1.988826815642458</v>
      </c>
      <c r="I124" s="831">
        <v>178</v>
      </c>
      <c r="J124" s="831">
        <v>1</v>
      </c>
      <c r="K124" s="831">
        <v>179</v>
      </c>
      <c r="L124" s="831">
        <v>1</v>
      </c>
      <c r="M124" s="831">
        <v>179</v>
      </c>
      <c r="N124" s="831">
        <v>3</v>
      </c>
      <c r="O124" s="831">
        <v>537</v>
      </c>
      <c r="P124" s="827">
        <v>3</v>
      </c>
      <c r="Q124" s="832">
        <v>179</v>
      </c>
    </row>
    <row r="125" spans="1:17" ht="14.45" customHeight="1" x14ac:dyDescent="0.2">
      <c r="A125" s="821" t="s">
        <v>6741</v>
      </c>
      <c r="B125" s="822" t="s">
        <v>6742</v>
      </c>
      <c r="C125" s="822" t="s">
        <v>5465</v>
      </c>
      <c r="D125" s="822" t="s">
        <v>6875</v>
      </c>
      <c r="E125" s="822" t="s">
        <v>6876</v>
      </c>
      <c r="F125" s="831">
        <v>2</v>
      </c>
      <c r="G125" s="831">
        <v>31</v>
      </c>
      <c r="H125" s="831">
        <v>0.19375000000000001</v>
      </c>
      <c r="I125" s="831">
        <v>15.5</v>
      </c>
      <c r="J125" s="831">
        <v>10</v>
      </c>
      <c r="K125" s="831">
        <v>160</v>
      </c>
      <c r="L125" s="831">
        <v>1</v>
      </c>
      <c r="M125" s="831">
        <v>16</v>
      </c>
      <c r="N125" s="831">
        <v>6</v>
      </c>
      <c r="O125" s="831">
        <v>96</v>
      </c>
      <c r="P125" s="827">
        <v>0.6</v>
      </c>
      <c r="Q125" s="832">
        <v>16</v>
      </c>
    </row>
    <row r="126" spans="1:17" ht="14.45" customHeight="1" x14ac:dyDescent="0.2">
      <c r="A126" s="821" t="s">
        <v>6741</v>
      </c>
      <c r="B126" s="822" t="s">
        <v>6742</v>
      </c>
      <c r="C126" s="822" t="s">
        <v>5465</v>
      </c>
      <c r="D126" s="822" t="s">
        <v>6877</v>
      </c>
      <c r="E126" s="822" t="s">
        <v>6878</v>
      </c>
      <c r="F126" s="831">
        <v>1585</v>
      </c>
      <c r="G126" s="831">
        <v>30431</v>
      </c>
      <c r="H126" s="831">
        <v>0.92608034083992696</v>
      </c>
      <c r="I126" s="831">
        <v>19.199369085173501</v>
      </c>
      <c r="J126" s="831">
        <v>1643</v>
      </c>
      <c r="K126" s="831">
        <v>32860</v>
      </c>
      <c r="L126" s="831">
        <v>1</v>
      </c>
      <c r="M126" s="831">
        <v>20</v>
      </c>
      <c r="N126" s="831">
        <v>1464</v>
      </c>
      <c r="O126" s="831">
        <v>29280</v>
      </c>
      <c r="P126" s="827">
        <v>0.89105295191722456</v>
      </c>
      <c r="Q126" s="832">
        <v>20</v>
      </c>
    </row>
    <row r="127" spans="1:17" ht="14.45" customHeight="1" x14ac:dyDescent="0.2">
      <c r="A127" s="821" t="s">
        <v>6741</v>
      </c>
      <c r="B127" s="822" t="s">
        <v>6742</v>
      </c>
      <c r="C127" s="822" t="s">
        <v>5465</v>
      </c>
      <c r="D127" s="822" t="s">
        <v>6879</v>
      </c>
      <c r="E127" s="822" t="s">
        <v>6880</v>
      </c>
      <c r="F127" s="831">
        <v>4964</v>
      </c>
      <c r="G127" s="831">
        <v>99280</v>
      </c>
      <c r="H127" s="831">
        <v>1.0022208762366243</v>
      </c>
      <c r="I127" s="831">
        <v>20</v>
      </c>
      <c r="J127" s="831">
        <v>4953</v>
      </c>
      <c r="K127" s="831">
        <v>99060</v>
      </c>
      <c r="L127" s="831">
        <v>1</v>
      </c>
      <c r="M127" s="831">
        <v>20</v>
      </c>
      <c r="N127" s="831">
        <v>4538</v>
      </c>
      <c r="O127" s="831">
        <v>90760</v>
      </c>
      <c r="P127" s="827">
        <v>0.9162123965273572</v>
      </c>
      <c r="Q127" s="832">
        <v>20</v>
      </c>
    </row>
    <row r="128" spans="1:17" ht="14.45" customHeight="1" x14ac:dyDescent="0.2">
      <c r="A128" s="821" t="s">
        <v>6741</v>
      </c>
      <c r="B128" s="822" t="s">
        <v>6742</v>
      </c>
      <c r="C128" s="822" t="s">
        <v>5465</v>
      </c>
      <c r="D128" s="822" t="s">
        <v>6881</v>
      </c>
      <c r="E128" s="822" t="s">
        <v>6882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188</v>
      </c>
      <c r="P128" s="827"/>
      <c r="Q128" s="832">
        <v>188</v>
      </c>
    </row>
    <row r="129" spans="1:17" ht="14.45" customHeight="1" x14ac:dyDescent="0.2">
      <c r="A129" s="821" t="s">
        <v>6741</v>
      </c>
      <c r="B129" s="822" t="s">
        <v>6742</v>
      </c>
      <c r="C129" s="822" t="s">
        <v>5465</v>
      </c>
      <c r="D129" s="822" t="s">
        <v>6883</v>
      </c>
      <c r="E129" s="822" t="s">
        <v>6884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269</v>
      </c>
      <c r="P129" s="827"/>
      <c r="Q129" s="832">
        <v>269</v>
      </c>
    </row>
    <row r="130" spans="1:17" ht="14.45" customHeight="1" x14ac:dyDescent="0.2">
      <c r="A130" s="821" t="s">
        <v>6741</v>
      </c>
      <c r="B130" s="822" t="s">
        <v>6742</v>
      </c>
      <c r="C130" s="822" t="s">
        <v>5465</v>
      </c>
      <c r="D130" s="822" t="s">
        <v>6885</v>
      </c>
      <c r="E130" s="822" t="s">
        <v>6886</v>
      </c>
      <c r="F130" s="831"/>
      <c r="G130" s="831"/>
      <c r="H130" s="831"/>
      <c r="I130" s="831"/>
      <c r="J130" s="831"/>
      <c r="K130" s="831"/>
      <c r="L130" s="831"/>
      <c r="M130" s="831"/>
      <c r="N130" s="831">
        <v>2</v>
      </c>
      <c r="O130" s="831">
        <v>348</v>
      </c>
      <c r="P130" s="827"/>
      <c r="Q130" s="832">
        <v>174</v>
      </c>
    </row>
    <row r="131" spans="1:17" ht="14.45" customHeight="1" x14ac:dyDescent="0.2">
      <c r="A131" s="821" t="s">
        <v>6741</v>
      </c>
      <c r="B131" s="822" t="s">
        <v>6742</v>
      </c>
      <c r="C131" s="822" t="s">
        <v>5465</v>
      </c>
      <c r="D131" s="822" t="s">
        <v>6887</v>
      </c>
      <c r="E131" s="822" t="s">
        <v>6888</v>
      </c>
      <c r="F131" s="831">
        <v>5</v>
      </c>
      <c r="G131" s="831">
        <v>420</v>
      </c>
      <c r="H131" s="831">
        <v>0.35714285714285715</v>
      </c>
      <c r="I131" s="831">
        <v>84</v>
      </c>
      <c r="J131" s="831">
        <v>14</v>
      </c>
      <c r="K131" s="831">
        <v>1176</v>
      </c>
      <c r="L131" s="831">
        <v>1</v>
      </c>
      <c r="M131" s="831">
        <v>84</v>
      </c>
      <c r="N131" s="831">
        <v>10</v>
      </c>
      <c r="O131" s="831">
        <v>840</v>
      </c>
      <c r="P131" s="827">
        <v>0.7142857142857143</v>
      </c>
      <c r="Q131" s="832">
        <v>84</v>
      </c>
    </row>
    <row r="132" spans="1:17" ht="14.45" customHeight="1" x14ac:dyDescent="0.2">
      <c r="A132" s="821" t="s">
        <v>6741</v>
      </c>
      <c r="B132" s="822" t="s">
        <v>6742</v>
      </c>
      <c r="C132" s="822" t="s">
        <v>5465</v>
      </c>
      <c r="D132" s="822" t="s">
        <v>6889</v>
      </c>
      <c r="E132" s="822" t="s">
        <v>6890</v>
      </c>
      <c r="F132" s="831">
        <v>2</v>
      </c>
      <c r="G132" s="831">
        <v>530</v>
      </c>
      <c r="H132" s="831"/>
      <c r="I132" s="831">
        <v>265</v>
      </c>
      <c r="J132" s="831"/>
      <c r="K132" s="831"/>
      <c r="L132" s="831"/>
      <c r="M132" s="831"/>
      <c r="N132" s="831">
        <v>1</v>
      </c>
      <c r="O132" s="831">
        <v>267</v>
      </c>
      <c r="P132" s="827"/>
      <c r="Q132" s="832">
        <v>267</v>
      </c>
    </row>
    <row r="133" spans="1:17" ht="14.45" customHeight="1" x14ac:dyDescent="0.2">
      <c r="A133" s="821" t="s">
        <v>6741</v>
      </c>
      <c r="B133" s="822" t="s">
        <v>6742</v>
      </c>
      <c r="C133" s="822" t="s">
        <v>5465</v>
      </c>
      <c r="D133" s="822" t="s">
        <v>6891</v>
      </c>
      <c r="E133" s="822" t="s">
        <v>6892</v>
      </c>
      <c r="F133" s="831"/>
      <c r="G133" s="831"/>
      <c r="H133" s="831"/>
      <c r="I133" s="831"/>
      <c r="J133" s="831">
        <v>4</v>
      </c>
      <c r="K133" s="831">
        <v>316</v>
      </c>
      <c r="L133" s="831">
        <v>1</v>
      </c>
      <c r="M133" s="831">
        <v>79</v>
      </c>
      <c r="N133" s="831">
        <v>2</v>
      </c>
      <c r="O133" s="831">
        <v>158</v>
      </c>
      <c r="P133" s="827">
        <v>0.5</v>
      </c>
      <c r="Q133" s="832">
        <v>79</v>
      </c>
    </row>
    <row r="134" spans="1:17" ht="14.45" customHeight="1" x14ac:dyDescent="0.2">
      <c r="A134" s="821" t="s">
        <v>6741</v>
      </c>
      <c r="B134" s="822" t="s">
        <v>6742</v>
      </c>
      <c r="C134" s="822" t="s">
        <v>5465</v>
      </c>
      <c r="D134" s="822" t="s">
        <v>6893</v>
      </c>
      <c r="E134" s="822" t="s">
        <v>6894</v>
      </c>
      <c r="F134" s="831"/>
      <c r="G134" s="831"/>
      <c r="H134" s="831"/>
      <c r="I134" s="831"/>
      <c r="J134" s="831">
        <v>1</v>
      </c>
      <c r="K134" s="831">
        <v>302</v>
      </c>
      <c r="L134" s="831">
        <v>1</v>
      </c>
      <c r="M134" s="831">
        <v>302</v>
      </c>
      <c r="N134" s="831"/>
      <c r="O134" s="831"/>
      <c r="P134" s="827"/>
      <c r="Q134" s="832"/>
    </row>
    <row r="135" spans="1:17" ht="14.45" customHeight="1" x14ac:dyDescent="0.2">
      <c r="A135" s="821" t="s">
        <v>6741</v>
      </c>
      <c r="B135" s="822" t="s">
        <v>6742</v>
      </c>
      <c r="C135" s="822" t="s">
        <v>5465</v>
      </c>
      <c r="D135" s="822" t="s">
        <v>6895</v>
      </c>
      <c r="E135" s="822" t="s">
        <v>6896</v>
      </c>
      <c r="F135" s="831">
        <v>3</v>
      </c>
      <c r="G135" s="831">
        <v>66</v>
      </c>
      <c r="H135" s="831">
        <v>0.6</v>
      </c>
      <c r="I135" s="831">
        <v>22</v>
      </c>
      <c r="J135" s="831">
        <v>5</v>
      </c>
      <c r="K135" s="831">
        <v>110</v>
      </c>
      <c r="L135" s="831">
        <v>1</v>
      </c>
      <c r="M135" s="831">
        <v>22</v>
      </c>
      <c r="N135" s="831">
        <v>1</v>
      </c>
      <c r="O135" s="831">
        <v>22</v>
      </c>
      <c r="P135" s="827">
        <v>0.2</v>
      </c>
      <c r="Q135" s="832">
        <v>22</v>
      </c>
    </row>
    <row r="136" spans="1:17" ht="14.45" customHeight="1" x14ac:dyDescent="0.2">
      <c r="A136" s="821" t="s">
        <v>6741</v>
      </c>
      <c r="B136" s="822" t="s">
        <v>6742</v>
      </c>
      <c r="C136" s="822" t="s">
        <v>5465</v>
      </c>
      <c r="D136" s="822" t="s">
        <v>6897</v>
      </c>
      <c r="E136" s="822" t="s">
        <v>6898</v>
      </c>
      <c r="F136" s="831">
        <v>231</v>
      </c>
      <c r="G136" s="831">
        <v>5082</v>
      </c>
      <c r="H136" s="831">
        <v>0.99568965517241381</v>
      </c>
      <c r="I136" s="831">
        <v>22</v>
      </c>
      <c r="J136" s="831">
        <v>232</v>
      </c>
      <c r="K136" s="831">
        <v>5104</v>
      </c>
      <c r="L136" s="831">
        <v>1</v>
      </c>
      <c r="M136" s="831">
        <v>22</v>
      </c>
      <c r="N136" s="831">
        <v>279</v>
      </c>
      <c r="O136" s="831">
        <v>6138</v>
      </c>
      <c r="P136" s="827">
        <v>1.2025862068965518</v>
      </c>
      <c r="Q136" s="832">
        <v>22</v>
      </c>
    </row>
    <row r="137" spans="1:17" ht="14.45" customHeight="1" x14ac:dyDescent="0.2">
      <c r="A137" s="821" t="s">
        <v>6741</v>
      </c>
      <c r="B137" s="822" t="s">
        <v>6742</v>
      </c>
      <c r="C137" s="822" t="s">
        <v>5465</v>
      </c>
      <c r="D137" s="822" t="s">
        <v>6899</v>
      </c>
      <c r="E137" s="822" t="s">
        <v>6900</v>
      </c>
      <c r="F137" s="831">
        <v>2</v>
      </c>
      <c r="G137" s="831">
        <v>344</v>
      </c>
      <c r="H137" s="831"/>
      <c r="I137" s="831">
        <v>172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6741</v>
      </c>
      <c r="B138" s="822" t="s">
        <v>6742</v>
      </c>
      <c r="C138" s="822" t="s">
        <v>5465</v>
      </c>
      <c r="D138" s="822" t="s">
        <v>6901</v>
      </c>
      <c r="E138" s="822" t="s">
        <v>6902</v>
      </c>
      <c r="F138" s="831"/>
      <c r="G138" s="831"/>
      <c r="H138" s="831"/>
      <c r="I138" s="831"/>
      <c r="J138" s="831">
        <v>2</v>
      </c>
      <c r="K138" s="831">
        <v>990</v>
      </c>
      <c r="L138" s="831">
        <v>1</v>
      </c>
      <c r="M138" s="831">
        <v>495</v>
      </c>
      <c r="N138" s="831">
        <v>4</v>
      </c>
      <c r="O138" s="831">
        <v>1980</v>
      </c>
      <c r="P138" s="827">
        <v>2</v>
      </c>
      <c r="Q138" s="832">
        <v>495</v>
      </c>
    </row>
    <row r="139" spans="1:17" ht="14.45" customHeight="1" x14ac:dyDescent="0.2">
      <c r="A139" s="821" t="s">
        <v>6741</v>
      </c>
      <c r="B139" s="822" t="s">
        <v>6742</v>
      </c>
      <c r="C139" s="822" t="s">
        <v>5465</v>
      </c>
      <c r="D139" s="822" t="s">
        <v>6903</v>
      </c>
      <c r="E139" s="822" t="s">
        <v>6904</v>
      </c>
      <c r="F139" s="831">
        <v>1</v>
      </c>
      <c r="G139" s="831">
        <v>168</v>
      </c>
      <c r="H139" s="831">
        <v>0.33333333333333331</v>
      </c>
      <c r="I139" s="831">
        <v>168</v>
      </c>
      <c r="J139" s="831">
        <v>3</v>
      </c>
      <c r="K139" s="831">
        <v>504</v>
      </c>
      <c r="L139" s="831">
        <v>1</v>
      </c>
      <c r="M139" s="831">
        <v>168</v>
      </c>
      <c r="N139" s="831">
        <v>4</v>
      </c>
      <c r="O139" s="831">
        <v>672</v>
      </c>
      <c r="P139" s="827">
        <v>1.3333333333333333</v>
      </c>
      <c r="Q139" s="832">
        <v>168</v>
      </c>
    </row>
    <row r="140" spans="1:17" ht="14.45" customHeight="1" x14ac:dyDescent="0.2">
      <c r="A140" s="821" t="s">
        <v>6741</v>
      </c>
      <c r="B140" s="822" t="s">
        <v>6742</v>
      </c>
      <c r="C140" s="822" t="s">
        <v>5465</v>
      </c>
      <c r="D140" s="822" t="s">
        <v>6905</v>
      </c>
      <c r="E140" s="822" t="s">
        <v>6906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269</v>
      </c>
      <c r="P140" s="827"/>
      <c r="Q140" s="832">
        <v>269</v>
      </c>
    </row>
    <row r="141" spans="1:17" ht="14.45" customHeight="1" x14ac:dyDescent="0.2">
      <c r="A141" s="821" t="s">
        <v>6741</v>
      </c>
      <c r="B141" s="822" t="s">
        <v>6742</v>
      </c>
      <c r="C141" s="822" t="s">
        <v>5465</v>
      </c>
      <c r="D141" s="822" t="s">
        <v>6907</v>
      </c>
      <c r="E141" s="822" t="s">
        <v>6908</v>
      </c>
      <c r="F141" s="831">
        <v>3</v>
      </c>
      <c r="G141" s="831">
        <v>381</v>
      </c>
      <c r="H141" s="831">
        <v>0.375</v>
      </c>
      <c r="I141" s="831">
        <v>127</v>
      </c>
      <c r="J141" s="831">
        <v>8</v>
      </c>
      <c r="K141" s="831">
        <v>1016</v>
      </c>
      <c r="L141" s="831">
        <v>1</v>
      </c>
      <c r="M141" s="831">
        <v>127</v>
      </c>
      <c r="N141" s="831">
        <v>2</v>
      </c>
      <c r="O141" s="831">
        <v>254</v>
      </c>
      <c r="P141" s="827">
        <v>0.25</v>
      </c>
      <c r="Q141" s="832">
        <v>127</v>
      </c>
    </row>
    <row r="142" spans="1:17" ht="14.45" customHeight="1" x14ac:dyDescent="0.2">
      <c r="A142" s="821" t="s">
        <v>6741</v>
      </c>
      <c r="B142" s="822" t="s">
        <v>6742</v>
      </c>
      <c r="C142" s="822" t="s">
        <v>5465</v>
      </c>
      <c r="D142" s="822" t="s">
        <v>6909</v>
      </c>
      <c r="E142" s="822" t="s">
        <v>6910</v>
      </c>
      <c r="F142" s="831">
        <v>1</v>
      </c>
      <c r="G142" s="831">
        <v>310</v>
      </c>
      <c r="H142" s="831"/>
      <c r="I142" s="831">
        <v>310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6741</v>
      </c>
      <c r="B143" s="822" t="s">
        <v>6742</v>
      </c>
      <c r="C143" s="822" t="s">
        <v>5465</v>
      </c>
      <c r="D143" s="822" t="s">
        <v>6911</v>
      </c>
      <c r="E143" s="822" t="s">
        <v>6912</v>
      </c>
      <c r="F143" s="831">
        <v>10</v>
      </c>
      <c r="G143" s="831">
        <v>230</v>
      </c>
      <c r="H143" s="831">
        <v>0.76923076923076927</v>
      </c>
      <c r="I143" s="831">
        <v>23</v>
      </c>
      <c r="J143" s="831">
        <v>13</v>
      </c>
      <c r="K143" s="831">
        <v>299</v>
      </c>
      <c r="L143" s="831">
        <v>1</v>
      </c>
      <c r="M143" s="831">
        <v>23</v>
      </c>
      <c r="N143" s="831">
        <v>16</v>
      </c>
      <c r="O143" s="831">
        <v>368</v>
      </c>
      <c r="P143" s="827">
        <v>1.2307692307692308</v>
      </c>
      <c r="Q143" s="832">
        <v>23</v>
      </c>
    </row>
    <row r="144" spans="1:17" ht="14.45" customHeight="1" x14ac:dyDescent="0.2">
      <c r="A144" s="821" t="s">
        <v>6741</v>
      </c>
      <c r="B144" s="822" t="s">
        <v>6742</v>
      </c>
      <c r="C144" s="822" t="s">
        <v>5465</v>
      </c>
      <c r="D144" s="822" t="s">
        <v>6913</v>
      </c>
      <c r="E144" s="822" t="s">
        <v>6914</v>
      </c>
      <c r="F144" s="831"/>
      <c r="G144" s="831"/>
      <c r="H144" s="831"/>
      <c r="I144" s="831"/>
      <c r="J144" s="831">
        <v>1</v>
      </c>
      <c r="K144" s="831">
        <v>17</v>
      </c>
      <c r="L144" s="831">
        <v>1</v>
      </c>
      <c r="M144" s="831">
        <v>17</v>
      </c>
      <c r="N144" s="831"/>
      <c r="O144" s="831"/>
      <c r="P144" s="827"/>
      <c r="Q144" s="832"/>
    </row>
    <row r="145" spans="1:17" ht="14.45" customHeight="1" x14ac:dyDescent="0.2">
      <c r="A145" s="821" t="s">
        <v>6741</v>
      </c>
      <c r="B145" s="822" t="s">
        <v>6742</v>
      </c>
      <c r="C145" s="822" t="s">
        <v>5465</v>
      </c>
      <c r="D145" s="822" t="s">
        <v>6915</v>
      </c>
      <c r="E145" s="822" t="s">
        <v>6916</v>
      </c>
      <c r="F145" s="831">
        <v>1</v>
      </c>
      <c r="G145" s="831">
        <v>133</v>
      </c>
      <c r="H145" s="831">
        <v>0.9925373134328358</v>
      </c>
      <c r="I145" s="831">
        <v>133</v>
      </c>
      <c r="J145" s="831">
        <v>1</v>
      </c>
      <c r="K145" s="831">
        <v>134</v>
      </c>
      <c r="L145" s="831">
        <v>1</v>
      </c>
      <c r="M145" s="831">
        <v>134</v>
      </c>
      <c r="N145" s="831">
        <v>2</v>
      </c>
      <c r="O145" s="831">
        <v>270</v>
      </c>
      <c r="P145" s="827">
        <v>2.0149253731343282</v>
      </c>
      <c r="Q145" s="832">
        <v>135</v>
      </c>
    </row>
    <row r="146" spans="1:17" ht="14.45" customHeight="1" x14ac:dyDescent="0.2">
      <c r="A146" s="821" t="s">
        <v>6741</v>
      </c>
      <c r="B146" s="822" t="s">
        <v>6742</v>
      </c>
      <c r="C146" s="822" t="s">
        <v>5465</v>
      </c>
      <c r="D146" s="822" t="s">
        <v>6917</v>
      </c>
      <c r="E146" s="822" t="s">
        <v>6918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652</v>
      </c>
      <c r="P146" s="827"/>
      <c r="Q146" s="832">
        <v>652</v>
      </c>
    </row>
    <row r="147" spans="1:17" ht="14.45" customHeight="1" x14ac:dyDescent="0.2">
      <c r="A147" s="821" t="s">
        <v>6741</v>
      </c>
      <c r="B147" s="822" t="s">
        <v>6742</v>
      </c>
      <c r="C147" s="822" t="s">
        <v>5465</v>
      </c>
      <c r="D147" s="822" t="s">
        <v>6919</v>
      </c>
      <c r="E147" s="822" t="s">
        <v>6920</v>
      </c>
      <c r="F147" s="831">
        <v>259</v>
      </c>
      <c r="G147" s="831">
        <v>76405</v>
      </c>
      <c r="H147" s="831">
        <v>1.2118544600938967</v>
      </c>
      <c r="I147" s="831">
        <v>295</v>
      </c>
      <c r="J147" s="831">
        <v>213</v>
      </c>
      <c r="K147" s="831">
        <v>63048</v>
      </c>
      <c r="L147" s="831">
        <v>1</v>
      </c>
      <c r="M147" s="831">
        <v>296</v>
      </c>
      <c r="N147" s="831">
        <v>120</v>
      </c>
      <c r="O147" s="831">
        <v>35520</v>
      </c>
      <c r="P147" s="827">
        <v>0.56338028169014087</v>
      </c>
      <c r="Q147" s="832">
        <v>296</v>
      </c>
    </row>
    <row r="148" spans="1:17" ht="14.45" customHeight="1" x14ac:dyDescent="0.2">
      <c r="A148" s="821" t="s">
        <v>6741</v>
      </c>
      <c r="B148" s="822" t="s">
        <v>6742</v>
      </c>
      <c r="C148" s="822" t="s">
        <v>5465</v>
      </c>
      <c r="D148" s="822" t="s">
        <v>6921</v>
      </c>
      <c r="E148" s="822" t="s">
        <v>6922</v>
      </c>
      <c r="F148" s="831">
        <v>1</v>
      </c>
      <c r="G148" s="831">
        <v>28</v>
      </c>
      <c r="H148" s="831"/>
      <c r="I148" s="831">
        <v>28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6741</v>
      </c>
      <c r="B149" s="822" t="s">
        <v>6742</v>
      </c>
      <c r="C149" s="822" t="s">
        <v>5465</v>
      </c>
      <c r="D149" s="822" t="s">
        <v>6923</v>
      </c>
      <c r="E149" s="822" t="s">
        <v>6924</v>
      </c>
      <c r="F149" s="831">
        <v>1642</v>
      </c>
      <c r="G149" s="831">
        <v>73890</v>
      </c>
      <c r="H149" s="831">
        <v>0.95354239256678286</v>
      </c>
      <c r="I149" s="831">
        <v>45</v>
      </c>
      <c r="J149" s="831">
        <v>1722</v>
      </c>
      <c r="K149" s="831">
        <v>77490</v>
      </c>
      <c r="L149" s="831">
        <v>1</v>
      </c>
      <c r="M149" s="831">
        <v>45</v>
      </c>
      <c r="N149" s="831">
        <v>1525</v>
      </c>
      <c r="O149" s="831">
        <v>68625</v>
      </c>
      <c r="P149" s="827">
        <v>0.88559814169570272</v>
      </c>
      <c r="Q149" s="832">
        <v>45</v>
      </c>
    </row>
    <row r="150" spans="1:17" ht="14.45" customHeight="1" x14ac:dyDescent="0.2">
      <c r="A150" s="821" t="s">
        <v>6741</v>
      </c>
      <c r="B150" s="822" t="s">
        <v>6742</v>
      </c>
      <c r="C150" s="822" t="s">
        <v>5465</v>
      </c>
      <c r="D150" s="822" t="s">
        <v>6925</v>
      </c>
      <c r="E150" s="822" t="s">
        <v>6926</v>
      </c>
      <c r="F150" s="831">
        <v>2</v>
      </c>
      <c r="G150" s="831">
        <v>2210</v>
      </c>
      <c r="H150" s="831"/>
      <c r="I150" s="831">
        <v>1105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6741</v>
      </c>
      <c r="B151" s="822" t="s">
        <v>6742</v>
      </c>
      <c r="C151" s="822" t="s">
        <v>5465</v>
      </c>
      <c r="D151" s="822" t="s">
        <v>6927</v>
      </c>
      <c r="E151" s="822" t="s">
        <v>6928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46</v>
      </c>
      <c r="P151" s="827"/>
      <c r="Q151" s="832">
        <v>46</v>
      </c>
    </row>
    <row r="152" spans="1:17" ht="14.45" customHeight="1" x14ac:dyDescent="0.2">
      <c r="A152" s="821" t="s">
        <v>6741</v>
      </c>
      <c r="B152" s="822" t="s">
        <v>6742</v>
      </c>
      <c r="C152" s="822" t="s">
        <v>5465</v>
      </c>
      <c r="D152" s="822" t="s">
        <v>6929</v>
      </c>
      <c r="E152" s="822" t="s">
        <v>6930</v>
      </c>
      <c r="F152" s="831"/>
      <c r="G152" s="831"/>
      <c r="H152" s="831"/>
      <c r="I152" s="831"/>
      <c r="J152" s="831">
        <v>1</v>
      </c>
      <c r="K152" s="831">
        <v>310</v>
      </c>
      <c r="L152" s="831">
        <v>1</v>
      </c>
      <c r="M152" s="831">
        <v>310</v>
      </c>
      <c r="N152" s="831">
        <v>2</v>
      </c>
      <c r="O152" s="831">
        <v>620</v>
      </c>
      <c r="P152" s="827">
        <v>2</v>
      </c>
      <c r="Q152" s="832">
        <v>310</v>
      </c>
    </row>
    <row r="153" spans="1:17" ht="14.45" customHeight="1" x14ac:dyDescent="0.2">
      <c r="A153" s="821" t="s">
        <v>6741</v>
      </c>
      <c r="B153" s="822" t="s">
        <v>6742</v>
      </c>
      <c r="C153" s="822" t="s">
        <v>5465</v>
      </c>
      <c r="D153" s="822" t="s">
        <v>6931</v>
      </c>
      <c r="E153" s="822" t="s">
        <v>6932</v>
      </c>
      <c r="F153" s="831">
        <v>1</v>
      </c>
      <c r="G153" s="831">
        <v>26</v>
      </c>
      <c r="H153" s="831">
        <v>0.5</v>
      </c>
      <c r="I153" s="831">
        <v>26</v>
      </c>
      <c r="J153" s="831">
        <v>2</v>
      </c>
      <c r="K153" s="831">
        <v>52</v>
      </c>
      <c r="L153" s="831">
        <v>1</v>
      </c>
      <c r="M153" s="831">
        <v>26</v>
      </c>
      <c r="N153" s="831"/>
      <c r="O153" s="831"/>
      <c r="P153" s="827"/>
      <c r="Q153" s="832"/>
    </row>
    <row r="154" spans="1:17" ht="14.45" customHeight="1" x14ac:dyDescent="0.2">
      <c r="A154" s="821" t="s">
        <v>6741</v>
      </c>
      <c r="B154" s="822" t="s">
        <v>6742</v>
      </c>
      <c r="C154" s="822" t="s">
        <v>5465</v>
      </c>
      <c r="D154" s="822" t="s">
        <v>6933</v>
      </c>
      <c r="E154" s="822" t="s">
        <v>6934</v>
      </c>
      <c r="F154" s="831">
        <v>2</v>
      </c>
      <c r="G154" s="831">
        <v>712</v>
      </c>
      <c r="H154" s="831"/>
      <c r="I154" s="831">
        <v>356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6741</v>
      </c>
      <c r="B155" s="822" t="s">
        <v>6742</v>
      </c>
      <c r="C155" s="822" t="s">
        <v>5465</v>
      </c>
      <c r="D155" s="822" t="s">
        <v>6935</v>
      </c>
      <c r="E155" s="822" t="s">
        <v>6936</v>
      </c>
      <c r="F155" s="831">
        <v>2</v>
      </c>
      <c r="G155" s="831">
        <v>712</v>
      </c>
      <c r="H155" s="831"/>
      <c r="I155" s="831">
        <v>356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6741</v>
      </c>
      <c r="B156" s="822" t="s">
        <v>6742</v>
      </c>
      <c r="C156" s="822" t="s">
        <v>5465</v>
      </c>
      <c r="D156" s="822" t="s">
        <v>6937</v>
      </c>
      <c r="E156" s="822" t="s">
        <v>6938</v>
      </c>
      <c r="F156" s="831"/>
      <c r="G156" s="831"/>
      <c r="H156" s="831"/>
      <c r="I156" s="831"/>
      <c r="J156" s="831">
        <v>1</v>
      </c>
      <c r="K156" s="831">
        <v>408</v>
      </c>
      <c r="L156" s="831">
        <v>1</v>
      </c>
      <c r="M156" s="831">
        <v>408</v>
      </c>
      <c r="N156" s="831">
        <v>1</v>
      </c>
      <c r="O156" s="831">
        <v>409</v>
      </c>
      <c r="P156" s="827">
        <v>1.0024509803921569</v>
      </c>
      <c r="Q156" s="832">
        <v>409</v>
      </c>
    </row>
    <row r="157" spans="1:17" ht="14.45" customHeight="1" x14ac:dyDescent="0.2">
      <c r="A157" s="821" t="s">
        <v>6741</v>
      </c>
      <c r="B157" s="822" t="s">
        <v>6742</v>
      </c>
      <c r="C157" s="822" t="s">
        <v>5465</v>
      </c>
      <c r="D157" s="822" t="s">
        <v>6939</v>
      </c>
      <c r="E157" s="822" t="s">
        <v>6940</v>
      </c>
      <c r="F157" s="831">
        <v>1</v>
      </c>
      <c r="G157" s="831">
        <v>190</v>
      </c>
      <c r="H157" s="831">
        <v>1</v>
      </c>
      <c r="I157" s="831">
        <v>190</v>
      </c>
      <c r="J157" s="831">
        <v>1</v>
      </c>
      <c r="K157" s="831">
        <v>190</v>
      </c>
      <c r="L157" s="831">
        <v>1</v>
      </c>
      <c r="M157" s="831">
        <v>190</v>
      </c>
      <c r="N157" s="831"/>
      <c r="O157" s="831"/>
      <c r="P157" s="827"/>
      <c r="Q157" s="832"/>
    </row>
    <row r="158" spans="1:17" ht="14.45" customHeight="1" x14ac:dyDescent="0.2">
      <c r="A158" s="821" t="s">
        <v>6741</v>
      </c>
      <c r="B158" s="822" t="s">
        <v>6742</v>
      </c>
      <c r="C158" s="822" t="s">
        <v>5465</v>
      </c>
      <c r="D158" s="822" t="s">
        <v>6941</v>
      </c>
      <c r="E158" s="822" t="s">
        <v>6942</v>
      </c>
      <c r="F158" s="831">
        <v>1651</v>
      </c>
      <c r="G158" s="831">
        <v>219583</v>
      </c>
      <c r="H158" s="831">
        <v>0.95488721804511278</v>
      </c>
      <c r="I158" s="831">
        <v>133</v>
      </c>
      <c r="J158" s="831">
        <v>1729</v>
      </c>
      <c r="K158" s="831">
        <v>229957</v>
      </c>
      <c r="L158" s="831">
        <v>1</v>
      </c>
      <c r="M158" s="831">
        <v>133</v>
      </c>
      <c r="N158" s="831">
        <v>1539</v>
      </c>
      <c r="O158" s="831">
        <v>204687</v>
      </c>
      <c r="P158" s="827">
        <v>0.89010989010989006</v>
      </c>
      <c r="Q158" s="832">
        <v>133</v>
      </c>
    </row>
    <row r="159" spans="1:17" ht="14.45" customHeight="1" x14ac:dyDescent="0.2">
      <c r="A159" s="821" t="s">
        <v>6741</v>
      </c>
      <c r="B159" s="822" t="s">
        <v>6742</v>
      </c>
      <c r="C159" s="822" t="s">
        <v>5465</v>
      </c>
      <c r="D159" s="822" t="s">
        <v>6943</v>
      </c>
      <c r="E159" s="822" t="s">
        <v>6944</v>
      </c>
      <c r="F159" s="831">
        <v>766</v>
      </c>
      <c r="G159" s="831">
        <v>28342</v>
      </c>
      <c r="H159" s="831">
        <v>0.96595208070617911</v>
      </c>
      <c r="I159" s="831">
        <v>37</v>
      </c>
      <c r="J159" s="831">
        <v>793</v>
      </c>
      <c r="K159" s="831">
        <v>29341</v>
      </c>
      <c r="L159" s="831">
        <v>1</v>
      </c>
      <c r="M159" s="831">
        <v>37</v>
      </c>
      <c r="N159" s="831">
        <v>749</v>
      </c>
      <c r="O159" s="831">
        <v>27713</v>
      </c>
      <c r="P159" s="827">
        <v>0.94451450189155106</v>
      </c>
      <c r="Q159" s="832">
        <v>37</v>
      </c>
    </row>
    <row r="160" spans="1:17" ht="14.45" customHeight="1" x14ac:dyDescent="0.2">
      <c r="A160" s="821" t="s">
        <v>6741</v>
      </c>
      <c r="B160" s="822" t="s">
        <v>6742</v>
      </c>
      <c r="C160" s="822" t="s">
        <v>5465</v>
      </c>
      <c r="D160" s="822" t="s">
        <v>6945</v>
      </c>
      <c r="E160" s="822" t="s">
        <v>6946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475</v>
      </c>
      <c r="P160" s="827"/>
      <c r="Q160" s="832">
        <v>475</v>
      </c>
    </row>
    <row r="161" spans="1:17" ht="14.45" customHeight="1" x14ac:dyDescent="0.2">
      <c r="A161" s="821" t="s">
        <v>6741</v>
      </c>
      <c r="B161" s="822" t="s">
        <v>6742</v>
      </c>
      <c r="C161" s="822" t="s">
        <v>5465</v>
      </c>
      <c r="D161" s="822" t="s">
        <v>6947</v>
      </c>
      <c r="E161" s="822" t="s">
        <v>6948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171</v>
      </c>
      <c r="P161" s="827"/>
      <c r="Q161" s="832">
        <v>171</v>
      </c>
    </row>
    <row r="162" spans="1:17" ht="14.45" customHeight="1" x14ac:dyDescent="0.2">
      <c r="A162" s="821" t="s">
        <v>6741</v>
      </c>
      <c r="B162" s="822" t="s">
        <v>6742</v>
      </c>
      <c r="C162" s="822" t="s">
        <v>5465</v>
      </c>
      <c r="D162" s="822" t="s">
        <v>6949</v>
      </c>
      <c r="E162" s="822" t="s">
        <v>6950</v>
      </c>
      <c r="F162" s="831">
        <v>1</v>
      </c>
      <c r="G162" s="831">
        <v>254</v>
      </c>
      <c r="H162" s="831"/>
      <c r="I162" s="831">
        <v>254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6741</v>
      </c>
      <c r="B163" s="822" t="s">
        <v>6742</v>
      </c>
      <c r="C163" s="822" t="s">
        <v>5465</v>
      </c>
      <c r="D163" s="822" t="s">
        <v>6951</v>
      </c>
      <c r="E163" s="822" t="s">
        <v>6952</v>
      </c>
      <c r="F163" s="831"/>
      <c r="G163" s="831"/>
      <c r="H163" s="831"/>
      <c r="I163" s="831"/>
      <c r="J163" s="831">
        <v>1</v>
      </c>
      <c r="K163" s="831">
        <v>931</v>
      </c>
      <c r="L163" s="831">
        <v>1</v>
      </c>
      <c r="M163" s="831">
        <v>931</v>
      </c>
      <c r="N163" s="831"/>
      <c r="O163" s="831"/>
      <c r="P163" s="827"/>
      <c r="Q163" s="832"/>
    </row>
    <row r="164" spans="1:17" ht="14.45" customHeight="1" x14ac:dyDescent="0.2">
      <c r="A164" s="821" t="s">
        <v>6741</v>
      </c>
      <c r="B164" s="822" t="s">
        <v>6742</v>
      </c>
      <c r="C164" s="822" t="s">
        <v>5465</v>
      </c>
      <c r="D164" s="822" t="s">
        <v>6953</v>
      </c>
      <c r="E164" s="822" t="s">
        <v>6954</v>
      </c>
      <c r="F164" s="831"/>
      <c r="G164" s="831"/>
      <c r="H164" s="831"/>
      <c r="I164" s="831"/>
      <c r="J164" s="831">
        <v>1</v>
      </c>
      <c r="K164" s="831">
        <v>933</v>
      </c>
      <c r="L164" s="831">
        <v>1</v>
      </c>
      <c r="M164" s="831">
        <v>933</v>
      </c>
      <c r="N164" s="831"/>
      <c r="O164" s="831"/>
      <c r="P164" s="827"/>
      <c r="Q164" s="832"/>
    </row>
    <row r="165" spans="1:17" ht="14.45" customHeight="1" x14ac:dyDescent="0.2">
      <c r="A165" s="821" t="s">
        <v>6741</v>
      </c>
      <c r="B165" s="822" t="s">
        <v>6742</v>
      </c>
      <c r="C165" s="822" t="s">
        <v>5465</v>
      </c>
      <c r="D165" s="822" t="s">
        <v>6955</v>
      </c>
      <c r="E165" s="822" t="s">
        <v>6956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840</v>
      </c>
      <c r="P165" s="827"/>
      <c r="Q165" s="832">
        <v>840</v>
      </c>
    </row>
    <row r="166" spans="1:17" ht="14.45" customHeight="1" x14ac:dyDescent="0.2">
      <c r="A166" s="821" t="s">
        <v>6741</v>
      </c>
      <c r="B166" s="822" t="s">
        <v>6742</v>
      </c>
      <c r="C166" s="822" t="s">
        <v>5465</v>
      </c>
      <c r="D166" s="822" t="s">
        <v>6957</v>
      </c>
      <c r="E166" s="822" t="s">
        <v>6958</v>
      </c>
      <c r="F166" s="831">
        <v>5</v>
      </c>
      <c r="G166" s="831">
        <v>465</v>
      </c>
      <c r="H166" s="831">
        <v>0.44970986460348161</v>
      </c>
      <c r="I166" s="831">
        <v>93</v>
      </c>
      <c r="J166" s="831">
        <v>11</v>
      </c>
      <c r="K166" s="831">
        <v>1034</v>
      </c>
      <c r="L166" s="831">
        <v>1</v>
      </c>
      <c r="M166" s="831">
        <v>94</v>
      </c>
      <c r="N166" s="831">
        <v>12</v>
      </c>
      <c r="O166" s="831">
        <v>1128</v>
      </c>
      <c r="P166" s="827">
        <v>1.0909090909090908</v>
      </c>
      <c r="Q166" s="832">
        <v>94</v>
      </c>
    </row>
    <row r="167" spans="1:17" ht="14.45" customHeight="1" x14ac:dyDescent="0.2">
      <c r="A167" s="821" t="s">
        <v>6741</v>
      </c>
      <c r="B167" s="822" t="s">
        <v>6742</v>
      </c>
      <c r="C167" s="822" t="s">
        <v>5465</v>
      </c>
      <c r="D167" s="822" t="s">
        <v>6959</v>
      </c>
      <c r="E167" s="822" t="s">
        <v>6960</v>
      </c>
      <c r="F167" s="831">
        <v>1</v>
      </c>
      <c r="G167" s="831">
        <v>102</v>
      </c>
      <c r="H167" s="831"/>
      <c r="I167" s="831">
        <v>102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6741</v>
      </c>
      <c r="B168" s="822" t="s">
        <v>6742</v>
      </c>
      <c r="C168" s="822" t="s">
        <v>5465</v>
      </c>
      <c r="D168" s="822" t="s">
        <v>6961</v>
      </c>
      <c r="E168" s="822" t="s">
        <v>6962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1068</v>
      </c>
      <c r="P168" s="827"/>
      <c r="Q168" s="832">
        <v>534</v>
      </c>
    </row>
    <row r="169" spans="1:17" ht="14.45" customHeight="1" x14ac:dyDescent="0.2">
      <c r="A169" s="821" t="s">
        <v>6741</v>
      </c>
      <c r="B169" s="822" t="s">
        <v>6742</v>
      </c>
      <c r="C169" s="822" t="s">
        <v>5465</v>
      </c>
      <c r="D169" s="822" t="s">
        <v>6963</v>
      </c>
      <c r="E169" s="822" t="s">
        <v>6964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773</v>
      </c>
      <c r="P169" s="827"/>
      <c r="Q169" s="832">
        <v>773</v>
      </c>
    </row>
    <row r="170" spans="1:17" ht="14.45" customHeight="1" x14ac:dyDescent="0.2">
      <c r="A170" s="821" t="s">
        <v>6741</v>
      </c>
      <c r="B170" s="822" t="s">
        <v>6965</v>
      </c>
      <c r="C170" s="822" t="s">
        <v>5465</v>
      </c>
      <c r="D170" s="822" t="s">
        <v>6966</v>
      </c>
      <c r="E170" s="822" t="s">
        <v>6967</v>
      </c>
      <c r="F170" s="831">
        <v>1</v>
      </c>
      <c r="G170" s="831">
        <v>1038</v>
      </c>
      <c r="H170" s="831"/>
      <c r="I170" s="831">
        <v>1038</v>
      </c>
      <c r="J170" s="831"/>
      <c r="K170" s="831"/>
      <c r="L170" s="831"/>
      <c r="M170" s="831"/>
      <c r="N170" s="831">
        <v>1</v>
      </c>
      <c r="O170" s="831">
        <v>1040</v>
      </c>
      <c r="P170" s="827"/>
      <c r="Q170" s="832">
        <v>1040</v>
      </c>
    </row>
    <row r="171" spans="1:17" ht="14.45" customHeight="1" x14ac:dyDescent="0.2">
      <c r="A171" s="821" t="s">
        <v>6968</v>
      </c>
      <c r="B171" s="822" t="s">
        <v>6969</v>
      </c>
      <c r="C171" s="822" t="s">
        <v>5728</v>
      </c>
      <c r="D171" s="822" t="s">
        <v>6970</v>
      </c>
      <c r="E171" s="822" t="s">
        <v>6971</v>
      </c>
      <c r="F171" s="831">
        <v>2.0100000000000002</v>
      </c>
      <c r="G171" s="831">
        <v>5206.9500000000007</v>
      </c>
      <c r="H171" s="831"/>
      <c r="I171" s="831">
        <v>2590.5223880597014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6968</v>
      </c>
      <c r="B172" s="822" t="s">
        <v>6969</v>
      </c>
      <c r="C172" s="822" t="s">
        <v>5728</v>
      </c>
      <c r="D172" s="822" t="s">
        <v>5735</v>
      </c>
      <c r="E172" s="822" t="s">
        <v>5736</v>
      </c>
      <c r="F172" s="831"/>
      <c r="G172" s="831"/>
      <c r="H172" s="831"/>
      <c r="I172" s="831"/>
      <c r="J172" s="831"/>
      <c r="K172" s="831"/>
      <c r="L172" s="831"/>
      <c r="M172" s="831"/>
      <c r="N172" s="831">
        <v>0.38</v>
      </c>
      <c r="O172" s="831">
        <v>1861.52</v>
      </c>
      <c r="P172" s="827"/>
      <c r="Q172" s="832">
        <v>4898.7368421052633</v>
      </c>
    </row>
    <row r="173" spans="1:17" ht="14.45" customHeight="1" x14ac:dyDescent="0.2">
      <c r="A173" s="821" t="s">
        <v>6968</v>
      </c>
      <c r="B173" s="822" t="s">
        <v>6969</v>
      </c>
      <c r="C173" s="822" t="s">
        <v>5728</v>
      </c>
      <c r="D173" s="822" t="s">
        <v>6972</v>
      </c>
      <c r="E173" s="822" t="s">
        <v>5736</v>
      </c>
      <c r="F173" s="831">
        <v>1.6599999999999997</v>
      </c>
      <c r="G173" s="831">
        <v>15753.470000000001</v>
      </c>
      <c r="H173" s="831">
        <v>1.2953686177062143</v>
      </c>
      <c r="I173" s="831">
        <v>9490.0421686747013</v>
      </c>
      <c r="J173" s="831">
        <v>1.3900000000000001</v>
      </c>
      <c r="K173" s="831">
        <v>12161.380000000001</v>
      </c>
      <c r="L173" s="831">
        <v>1</v>
      </c>
      <c r="M173" s="831">
        <v>8749.1942446043158</v>
      </c>
      <c r="N173" s="831">
        <v>1.6000000000000003</v>
      </c>
      <c r="O173" s="831">
        <v>14414.470000000001</v>
      </c>
      <c r="P173" s="827">
        <v>1.1852659813277771</v>
      </c>
      <c r="Q173" s="832">
        <v>9009.0437499999989</v>
      </c>
    </row>
    <row r="174" spans="1:17" ht="14.45" customHeight="1" x14ac:dyDescent="0.2">
      <c r="A174" s="821" t="s">
        <v>6968</v>
      </c>
      <c r="B174" s="822" t="s">
        <v>6969</v>
      </c>
      <c r="C174" s="822" t="s">
        <v>5728</v>
      </c>
      <c r="D174" s="822" t="s">
        <v>6973</v>
      </c>
      <c r="E174" s="822" t="s">
        <v>6974</v>
      </c>
      <c r="F174" s="831">
        <v>0.1</v>
      </c>
      <c r="G174" s="831">
        <v>53.23</v>
      </c>
      <c r="H174" s="831"/>
      <c r="I174" s="831">
        <v>532.29999999999995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6968</v>
      </c>
      <c r="B175" s="822" t="s">
        <v>6969</v>
      </c>
      <c r="C175" s="822" t="s">
        <v>5728</v>
      </c>
      <c r="D175" s="822" t="s">
        <v>5751</v>
      </c>
      <c r="E175" s="822" t="s">
        <v>5752</v>
      </c>
      <c r="F175" s="831">
        <v>7.6</v>
      </c>
      <c r="G175" s="831">
        <v>10217.790000000001</v>
      </c>
      <c r="H175" s="831"/>
      <c r="I175" s="831">
        <v>1344.4460526315791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6968</v>
      </c>
      <c r="B176" s="822" t="s">
        <v>6969</v>
      </c>
      <c r="C176" s="822" t="s">
        <v>5728</v>
      </c>
      <c r="D176" s="822" t="s">
        <v>6975</v>
      </c>
      <c r="E176" s="822" t="s">
        <v>6976</v>
      </c>
      <c r="F176" s="831"/>
      <c r="G176" s="831"/>
      <c r="H176" s="831"/>
      <c r="I176" s="831"/>
      <c r="J176" s="831">
        <v>0.05</v>
      </c>
      <c r="K176" s="831">
        <v>35.94</v>
      </c>
      <c r="L176" s="831">
        <v>1</v>
      </c>
      <c r="M176" s="831">
        <v>718.8</v>
      </c>
      <c r="N176" s="831"/>
      <c r="O176" s="831"/>
      <c r="P176" s="827"/>
      <c r="Q176" s="832"/>
    </row>
    <row r="177" spans="1:17" ht="14.45" customHeight="1" x14ac:dyDescent="0.2">
      <c r="A177" s="821" t="s">
        <v>6968</v>
      </c>
      <c r="B177" s="822" t="s">
        <v>6969</v>
      </c>
      <c r="C177" s="822" t="s">
        <v>5728</v>
      </c>
      <c r="D177" s="822" t="s">
        <v>6977</v>
      </c>
      <c r="E177" s="822" t="s">
        <v>5752</v>
      </c>
      <c r="F177" s="831">
        <v>0.23</v>
      </c>
      <c r="G177" s="831">
        <v>5697.1500000000005</v>
      </c>
      <c r="H177" s="831"/>
      <c r="I177" s="831">
        <v>24770.217391304348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6968</v>
      </c>
      <c r="B178" s="822" t="s">
        <v>6969</v>
      </c>
      <c r="C178" s="822" t="s">
        <v>5728</v>
      </c>
      <c r="D178" s="822" t="s">
        <v>6978</v>
      </c>
      <c r="E178" s="822" t="s">
        <v>5752</v>
      </c>
      <c r="F178" s="831"/>
      <c r="G178" s="831"/>
      <c r="H178" s="831"/>
      <c r="I178" s="831"/>
      <c r="J178" s="831">
        <v>4.9499999999999993</v>
      </c>
      <c r="K178" s="831">
        <v>3244.8300000000004</v>
      </c>
      <c r="L178" s="831">
        <v>1</v>
      </c>
      <c r="M178" s="831">
        <v>655.52121212121233</v>
      </c>
      <c r="N178" s="831">
        <v>3.15</v>
      </c>
      <c r="O178" s="831">
        <v>2064.8999999999996</v>
      </c>
      <c r="P178" s="827">
        <v>0.63636615785726813</v>
      </c>
      <c r="Q178" s="832">
        <v>655.5238095238094</v>
      </c>
    </row>
    <row r="179" spans="1:17" ht="14.45" customHeight="1" x14ac:dyDescent="0.2">
      <c r="A179" s="821" t="s">
        <v>6968</v>
      </c>
      <c r="B179" s="822" t="s">
        <v>6969</v>
      </c>
      <c r="C179" s="822" t="s">
        <v>5728</v>
      </c>
      <c r="D179" s="822" t="s">
        <v>6978</v>
      </c>
      <c r="E179" s="822" t="s">
        <v>6979</v>
      </c>
      <c r="F179" s="831">
        <v>3.3499999999999996</v>
      </c>
      <c r="G179" s="831">
        <v>2196</v>
      </c>
      <c r="H179" s="831">
        <v>0.72826642081595039</v>
      </c>
      <c r="I179" s="831">
        <v>655.5223880597016</v>
      </c>
      <c r="J179" s="831">
        <v>4.5999999999999996</v>
      </c>
      <c r="K179" s="831">
        <v>3015.3799999999992</v>
      </c>
      <c r="L179" s="831">
        <v>1</v>
      </c>
      <c r="M179" s="831">
        <v>655.51739130434771</v>
      </c>
      <c r="N179" s="831">
        <v>1.8499999999999999</v>
      </c>
      <c r="O179" s="831">
        <v>1794.47</v>
      </c>
      <c r="P179" s="827">
        <v>0.59510575781493558</v>
      </c>
      <c r="Q179" s="832">
        <v>969.98378378378391</v>
      </c>
    </row>
    <row r="180" spans="1:17" ht="14.45" customHeight="1" x14ac:dyDescent="0.2">
      <c r="A180" s="821" t="s">
        <v>6968</v>
      </c>
      <c r="B180" s="822" t="s">
        <v>6969</v>
      </c>
      <c r="C180" s="822" t="s">
        <v>5728</v>
      </c>
      <c r="D180" s="822" t="s">
        <v>6980</v>
      </c>
      <c r="E180" s="822" t="s">
        <v>5752</v>
      </c>
      <c r="F180" s="831"/>
      <c r="G180" s="831"/>
      <c r="H180" s="831"/>
      <c r="I180" s="831"/>
      <c r="J180" s="831">
        <v>0.11000000000000001</v>
      </c>
      <c r="K180" s="831">
        <v>1286.5999999999999</v>
      </c>
      <c r="L180" s="831">
        <v>1</v>
      </c>
      <c r="M180" s="831">
        <v>11696.363636363634</v>
      </c>
      <c r="N180" s="831">
        <v>0.52</v>
      </c>
      <c r="O180" s="831">
        <v>6700.01</v>
      </c>
      <c r="P180" s="827">
        <v>5.2075314783149391</v>
      </c>
      <c r="Q180" s="832">
        <v>12884.634615384615</v>
      </c>
    </row>
    <row r="181" spans="1:17" ht="14.45" customHeight="1" x14ac:dyDescent="0.2">
      <c r="A181" s="821" t="s">
        <v>6968</v>
      </c>
      <c r="B181" s="822" t="s">
        <v>6969</v>
      </c>
      <c r="C181" s="822" t="s">
        <v>5728</v>
      </c>
      <c r="D181" s="822" t="s">
        <v>6980</v>
      </c>
      <c r="E181" s="822" t="s">
        <v>6979</v>
      </c>
      <c r="F181" s="831">
        <v>0.02</v>
      </c>
      <c r="G181" s="831">
        <v>262.23</v>
      </c>
      <c r="H181" s="831">
        <v>0.22727115147943353</v>
      </c>
      <c r="I181" s="831">
        <v>13111.5</v>
      </c>
      <c r="J181" s="831">
        <v>0.09</v>
      </c>
      <c r="K181" s="831">
        <v>1153.8200000000002</v>
      </c>
      <c r="L181" s="831">
        <v>1</v>
      </c>
      <c r="M181" s="831">
        <v>12820.222222222224</v>
      </c>
      <c r="N181" s="831">
        <v>0.22</v>
      </c>
      <c r="O181" s="831">
        <v>5138.7000000000007</v>
      </c>
      <c r="P181" s="827">
        <v>4.4536409491948481</v>
      </c>
      <c r="Q181" s="832">
        <v>23357.727272727276</v>
      </c>
    </row>
    <row r="182" spans="1:17" ht="14.45" customHeight="1" x14ac:dyDescent="0.2">
      <c r="A182" s="821" t="s">
        <v>6968</v>
      </c>
      <c r="B182" s="822" t="s">
        <v>6969</v>
      </c>
      <c r="C182" s="822" t="s">
        <v>5728</v>
      </c>
      <c r="D182" s="822" t="s">
        <v>6981</v>
      </c>
      <c r="E182" s="822" t="s">
        <v>6971</v>
      </c>
      <c r="F182" s="831"/>
      <c r="G182" s="831"/>
      <c r="H182" s="831"/>
      <c r="I182" s="831"/>
      <c r="J182" s="831"/>
      <c r="K182" s="831"/>
      <c r="L182" s="831"/>
      <c r="M182" s="831"/>
      <c r="N182" s="831">
        <v>1.34</v>
      </c>
      <c r="O182" s="831">
        <v>2711.56</v>
      </c>
      <c r="P182" s="827"/>
      <c r="Q182" s="832">
        <v>2023.5522388059701</v>
      </c>
    </row>
    <row r="183" spans="1:17" ht="14.45" customHeight="1" x14ac:dyDescent="0.2">
      <c r="A183" s="821" t="s">
        <v>6968</v>
      </c>
      <c r="B183" s="822" t="s">
        <v>6969</v>
      </c>
      <c r="C183" s="822" t="s">
        <v>5728</v>
      </c>
      <c r="D183" s="822" t="s">
        <v>6982</v>
      </c>
      <c r="E183" s="822" t="s">
        <v>6974</v>
      </c>
      <c r="F183" s="831"/>
      <c r="G183" s="831"/>
      <c r="H183" s="831"/>
      <c r="I183" s="831"/>
      <c r="J183" s="831"/>
      <c r="K183" s="831"/>
      <c r="L183" s="831"/>
      <c r="M183" s="831"/>
      <c r="N183" s="831">
        <v>0.1</v>
      </c>
      <c r="O183" s="831">
        <v>53.23</v>
      </c>
      <c r="P183" s="827"/>
      <c r="Q183" s="832">
        <v>532.29999999999995</v>
      </c>
    </row>
    <row r="184" spans="1:17" ht="14.45" customHeight="1" x14ac:dyDescent="0.2">
      <c r="A184" s="821" t="s">
        <v>6968</v>
      </c>
      <c r="B184" s="822" t="s">
        <v>6969</v>
      </c>
      <c r="C184" s="822" t="s">
        <v>5728</v>
      </c>
      <c r="D184" s="822" t="s">
        <v>6982</v>
      </c>
      <c r="E184" s="822" t="s">
        <v>6979</v>
      </c>
      <c r="F184" s="831"/>
      <c r="G184" s="831"/>
      <c r="H184" s="831"/>
      <c r="I184" s="831"/>
      <c r="J184" s="831"/>
      <c r="K184" s="831"/>
      <c r="L184" s="831"/>
      <c r="M184" s="831"/>
      <c r="N184" s="831">
        <v>0.1</v>
      </c>
      <c r="O184" s="831">
        <v>53.23</v>
      </c>
      <c r="P184" s="827"/>
      <c r="Q184" s="832">
        <v>532.29999999999995</v>
      </c>
    </row>
    <row r="185" spans="1:17" ht="14.45" customHeight="1" x14ac:dyDescent="0.2">
      <c r="A185" s="821" t="s">
        <v>6968</v>
      </c>
      <c r="B185" s="822" t="s">
        <v>6969</v>
      </c>
      <c r="C185" s="822" t="s">
        <v>5510</v>
      </c>
      <c r="D185" s="822" t="s">
        <v>6983</v>
      </c>
      <c r="E185" s="822" t="s">
        <v>6984</v>
      </c>
      <c r="F185" s="831">
        <v>1</v>
      </c>
      <c r="G185" s="831">
        <v>972.32</v>
      </c>
      <c r="H185" s="831"/>
      <c r="I185" s="831">
        <v>972.32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6968</v>
      </c>
      <c r="B186" s="822" t="s">
        <v>6969</v>
      </c>
      <c r="C186" s="822" t="s">
        <v>5510</v>
      </c>
      <c r="D186" s="822" t="s">
        <v>6985</v>
      </c>
      <c r="E186" s="822" t="s">
        <v>6984</v>
      </c>
      <c r="F186" s="831">
        <v>1</v>
      </c>
      <c r="G186" s="831">
        <v>1408.42</v>
      </c>
      <c r="H186" s="831"/>
      <c r="I186" s="831">
        <v>1408.42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6968</v>
      </c>
      <c r="B187" s="822" t="s">
        <v>6969</v>
      </c>
      <c r="C187" s="822" t="s">
        <v>5510</v>
      </c>
      <c r="D187" s="822" t="s">
        <v>6986</v>
      </c>
      <c r="E187" s="822" t="s">
        <v>6984</v>
      </c>
      <c r="F187" s="831">
        <v>6</v>
      </c>
      <c r="G187" s="831">
        <v>9611.7000000000007</v>
      </c>
      <c r="H187" s="831">
        <v>2.1182809917355372</v>
      </c>
      <c r="I187" s="831">
        <v>1601.95</v>
      </c>
      <c r="J187" s="831">
        <v>5</v>
      </c>
      <c r="K187" s="831">
        <v>4537.5</v>
      </c>
      <c r="L187" s="831">
        <v>1</v>
      </c>
      <c r="M187" s="831">
        <v>907.5</v>
      </c>
      <c r="N187" s="831">
        <v>9</v>
      </c>
      <c r="O187" s="831">
        <v>10945.05</v>
      </c>
      <c r="P187" s="827">
        <v>2.4121322314049585</v>
      </c>
      <c r="Q187" s="832">
        <v>1216.1166666666666</v>
      </c>
    </row>
    <row r="188" spans="1:17" ht="14.45" customHeight="1" x14ac:dyDescent="0.2">
      <c r="A188" s="821" t="s">
        <v>6968</v>
      </c>
      <c r="B188" s="822" t="s">
        <v>6969</v>
      </c>
      <c r="C188" s="822" t="s">
        <v>5510</v>
      </c>
      <c r="D188" s="822" t="s">
        <v>6987</v>
      </c>
      <c r="E188" s="822" t="s">
        <v>6984</v>
      </c>
      <c r="F188" s="831"/>
      <c r="G188" s="831"/>
      <c r="H188" s="831"/>
      <c r="I188" s="831"/>
      <c r="J188" s="831">
        <v>2</v>
      </c>
      <c r="K188" s="831">
        <v>2621.66</v>
      </c>
      <c r="L188" s="831">
        <v>1</v>
      </c>
      <c r="M188" s="831">
        <v>1310.83</v>
      </c>
      <c r="N188" s="831">
        <v>2</v>
      </c>
      <c r="O188" s="831">
        <v>3263.53</v>
      </c>
      <c r="P188" s="827">
        <v>1.2448334261498442</v>
      </c>
      <c r="Q188" s="832">
        <v>1631.7650000000001</v>
      </c>
    </row>
    <row r="189" spans="1:17" ht="14.45" customHeight="1" x14ac:dyDescent="0.2">
      <c r="A189" s="821" t="s">
        <v>6968</v>
      </c>
      <c r="B189" s="822" t="s">
        <v>6969</v>
      </c>
      <c r="C189" s="822" t="s">
        <v>5510</v>
      </c>
      <c r="D189" s="822" t="s">
        <v>6988</v>
      </c>
      <c r="E189" s="822" t="s">
        <v>6989</v>
      </c>
      <c r="F189" s="831">
        <v>11</v>
      </c>
      <c r="G189" s="831">
        <v>10330.540000000001</v>
      </c>
      <c r="H189" s="831">
        <v>2.6319981248312097</v>
      </c>
      <c r="I189" s="831">
        <v>939.1400000000001</v>
      </c>
      <c r="J189" s="831">
        <v>5</v>
      </c>
      <c r="K189" s="831">
        <v>3924.98</v>
      </c>
      <c r="L189" s="831">
        <v>1</v>
      </c>
      <c r="M189" s="831">
        <v>784.99599999999998</v>
      </c>
      <c r="N189" s="831">
        <v>12</v>
      </c>
      <c r="O189" s="831">
        <v>7659.96</v>
      </c>
      <c r="P189" s="827">
        <v>1.9515921100234905</v>
      </c>
      <c r="Q189" s="832">
        <v>638.33000000000004</v>
      </c>
    </row>
    <row r="190" spans="1:17" ht="14.45" customHeight="1" x14ac:dyDescent="0.2">
      <c r="A190" s="821" t="s">
        <v>6968</v>
      </c>
      <c r="B190" s="822" t="s">
        <v>6969</v>
      </c>
      <c r="C190" s="822" t="s">
        <v>5510</v>
      </c>
      <c r="D190" s="822" t="s">
        <v>6990</v>
      </c>
      <c r="E190" s="822" t="s">
        <v>6989</v>
      </c>
      <c r="F190" s="831"/>
      <c r="G190" s="831"/>
      <c r="H190" s="831"/>
      <c r="I190" s="831"/>
      <c r="J190" s="831">
        <v>4</v>
      </c>
      <c r="K190" s="831">
        <v>3993</v>
      </c>
      <c r="L190" s="831">
        <v>1</v>
      </c>
      <c r="M190" s="831">
        <v>998.25</v>
      </c>
      <c r="N190" s="831">
        <v>1</v>
      </c>
      <c r="O190" s="831">
        <v>2031.2</v>
      </c>
      <c r="P190" s="827">
        <v>0.50869020786376162</v>
      </c>
      <c r="Q190" s="832">
        <v>2031.2</v>
      </c>
    </row>
    <row r="191" spans="1:17" ht="14.45" customHeight="1" x14ac:dyDescent="0.2">
      <c r="A191" s="821" t="s">
        <v>6968</v>
      </c>
      <c r="B191" s="822" t="s">
        <v>6969</v>
      </c>
      <c r="C191" s="822" t="s">
        <v>5510</v>
      </c>
      <c r="D191" s="822" t="s">
        <v>6991</v>
      </c>
      <c r="E191" s="822" t="s">
        <v>6992</v>
      </c>
      <c r="F191" s="831">
        <v>2</v>
      </c>
      <c r="G191" s="831">
        <v>4473</v>
      </c>
      <c r="H191" s="831">
        <v>2.850188292117219</v>
      </c>
      <c r="I191" s="831">
        <v>2236.5</v>
      </c>
      <c r="J191" s="831">
        <v>1</v>
      </c>
      <c r="K191" s="831">
        <v>1569.37</v>
      </c>
      <c r="L191" s="831">
        <v>1</v>
      </c>
      <c r="M191" s="831">
        <v>1569.37</v>
      </c>
      <c r="N191" s="831">
        <v>1</v>
      </c>
      <c r="O191" s="831">
        <v>2236.5</v>
      </c>
      <c r="P191" s="827">
        <v>1.4250941460586095</v>
      </c>
      <c r="Q191" s="832">
        <v>2236.5</v>
      </c>
    </row>
    <row r="192" spans="1:17" ht="14.45" customHeight="1" x14ac:dyDescent="0.2">
      <c r="A192" s="821" t="s">
        <v>6968</v>
      </c>
      <c r="B192" s="822" t="s">
        <v>6969</v>
      </c>
      <c r="C192" s="822" t="s">
        <v>5510</v>
      </c>
      <c r="D192" s="822" t="s">
        <v>6993</v>
      </c>
      <c r="E192" s="822" t="s">
        <v>6994</v>
      </c>
      <c r="F192" s="831">
        <v>6</v>
      </c>
      <c r="G192" s="831">
        <v>990795.54</v>
      </c>
      <c r="H192" s="831"/>
      <c r="I192" s="831">
        <v>165132.59</v>
      </c>
      <c r="J192" s="831"/>
      <c r="K192" s="831"/>
      <c r="L192" s="831"/>
      <c r="M192" s="831"/>
      <c r="N192" s="831">
        <v>1</v>
      </c>
      <c r="O192" s="831">
        <v>128800</v>
      </c>
      <c r="P192" s="827"/>
      <c r="Q192" s="832">
        <v>128800</v>
      </c>
    </row>
    <row r="193" spans="1:17" ht="14.45" customHeight="1" x14ac:dyDescent="0.2">
      <c r="A193" s="821" t="s">
        <v>6968</v>
      </c>
      <c r="B193" s="822" t="s">
        <v>6969</v>
      </c>
      <c r="C193" s="822" t="s">
        <v>5510</v>
      </c>
      <c r="D193" s="822" t="s">
        <v>6995</v>
      </c>
      <c r="E193" s="822" t="s">
        <v>6996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3101.43</v>
      </c>
      <c r="P193" s="827"/>
      <c r="Q193" s="832">
        <v>3101.43</v>
      </c>
    </row>
    <row r="194" spans="1:17" ht="14.45" customHeight="1" x14ac:dyDescent="0.2">
      <c r="A194" s="821" t="s">
        <v>6968</v>
      </c>
      <c r="B194" s="822" t="s">
        <v>6969</v>
      </c>
      <c r="C194" s="822" t="s">
        <v>5510</v>
      </c>
      <c r="D194" s="822" t="s">
        <v>6997</v>
      </c>
      <c r="E194" s="822" t="s">
        <v>6998</v>
      </c>
      <c r="F194" s="831">
        <v>6</v>
      </c>
      <c r="G194" s="831">
        <v>5611.65</v>
      </c>
      <c r="H194" s="831">
        <v>2.0890663390663389</v>
      </c>
      <c r="I194" s="831">
        <v>935.27499999999998</v>
      </c>
      <c r="J194" s="831">
        <v>3</v>
      </c>
      <c r="K194" s="831">
        <v>2686.2</v>
      </c>
      <c r="L194" s="831">
        <v>1</v>
      </c>
      <c r="M194" s="831">
        <v>895.4</v>
      </c>
      <c r="N194" s="831">
        <v>10</v>
      </c>
      <c r="O194" s="831">
        <v>7602.82</v>
      </c>
      <c r="P194" s="827">
        <v>2.8303253666890029</v>
      </c>
      <c r="Q194" s="832">
        <v>760.28199999999993</v>
      </c>
    </row>
    <row r="195" spans="1:17" ht="14.45" customHeight="1" x14ac:dyDescent="0.2">
      <c r="A195" s="821" t="s">
        <v>6968</v>
      </c>
      <c r="B195" s="822" t="s">
        <v>6969</v>
      </c>
      <c r="C195" s="822" t="s">
        <v>5510</v>
      </c>
      <c r="D195" s="822" t="s">
        <v>6999</v>
      </c>
      <c r="E195" s="822" t="s">
        <v>7000</v>
      </c>
      <c r="F195" s="831">
        <v>1</v>
      </c>
      <c r="G195" s="831">
        <v>7650</v>
      </c>
      <c r="H195" s="831"/>
      <c r="I195" s="831">
        <v>7650</v>
      </c>
      <c r="J195" s="831"/>
      <c r="K195" s="831"/>
      <c r="L195" s="831"/>
      <c r="M195" s="831"/>
      <c r="N195" s="831">
        <v>2</v>
      </c>
      <c r="O195" s="831">
        <v>15300</v>
      </c>
      <c r="P195" s="827"/>
      <c r="Q195" s="832">
        <v>7650</v>
      </c>
    </row>
    <row r="196" spans="1:17" ht="14.45" customHeight="1" x14ac:dyDescent="0.2">
      <c r="A196" s="821" t="s">
        <v>6968</v>
      </c>
      <c r="B196" s="822" t="s">
        <v>6969</v>
      </c>
      <c r="C196" s="822" t="s">
        <v>5510</v>
      </c>
      <c r="D196" s="822" t="s">
        <v>7001</v>
      </c>
      <c r="E196" s="822" t="s">
        <v>7002</v>
      </c>
      <c r="F196" s="831"/>
      <c r="G196" s="831"/>
      <c r="H196" s="831"/>
      <c r="I196" s="831"/>
      <c r="J196" s="831">
        <v>3</v>
      </c>
      <c r="K196" s="831">
        <v>8913.66</v>
      </c>
      <c r="L196" s="831">
        <v>1</v>
      </c>
      <c r="M196" s="831">
        <v>2971.22</v>
      </c>
      <c r="N196" s="831">
        <v>4</v>
      </c>
      <c r="O196" s="831">
        <v>29608.58</v>
      </c>
      <c r="P196" s="827">
        <v>3.3217084788964355</v>
      </c>
      <c r="Q196" s="832">
        <v>7402.1450000000004</v>
      </c>
    </row>
    <row r="197" spans="1:17" ht="14.45" customHeight="1" x14ac:dyDescent="0.2">
      <c r="A197" s="821" t="s">
        <v>6968</v>
      </c>
      <c r="B197" s="822" t="s">
        <v>6969</v>
      </c>
      <c r="C197" s="822" t="s">
        <v>5510</v>
      </c>
      <c r="D197" s="822" t="s">
        <v>7003</v>
      </c>
      <c r="E197" s="822" t="s">
        <v>7004</v>
      </c>
      <c r="F197" s="831">
        <v>1</v>
      </c>
      <c r="G197" s="831">
        <v>750.76</v>
      </c>
      <c r="H197" s="831">
        <v>0.5</v>
      </c>
      <c r="I197" s="831">
        <v>750.76</v>
      </c>
      <c r="J197" s="831">
        <v>2</v>
      </c>
      <c r="K197" s="831">
        <v>1501.52</v>
      </c>
      <c r="L197" s="831">
        <v>1</v>
      </c>
      <c r="M197" s="831">
        <v>750.76</v>
      </c>
      <c r="N197" s="831">
        <v>1</v>
      </c>
      <c r="O197" s="831">
        <v>750.76</v>
      </c>
      <c r="P197" s="827">
        <v>0.5</v>
      </c>
      <c r="Q197" s="832">
        <v>750.76</v>
      </c>
    </row>
    <row r="198" spans="1:17" ht="14.45" customHeight="1" x14ac:dyDescent="0.2">
      <c r="A198" s="821" t="s">
        <v>6968</v>
      </c>
      <c r="B198" s="822" t="s">
        <v>6969</v>
      </c>
      <c r="C198" s="822" t="s">
        <v>5510</v>
      </c>
      <c r="D198" s="822" t="s">
        <v>7005</v>
      </c>
      <c r="E198" s="822" t="s">
        <v>7006</v>
      </c>
      <c r="F198" s="831">
        <v>1</v>
      </c>
      <c r="G198" s="831">
        <v>10072.94</v>
      </c>
      <c r="H198" s="831">
        <v>1</v>
      </c>
      <c r="I198" s="831">
        <v>10072.94</v>
      </c>
      <c r="J198" s="831">
        <v>1</v>
      </c>
      <c r="K198" s="831">
        <v>10072.94</v>
      </c>
      <c r="L198" s="831">
        <v>1</v>
      </c>
      <c r="M198" s="831">
        <v>10072.94</v>
      </c>
      <c r="N198" s="831">
        <v>1</v>
      </c>
      <c r="O198" s="831">
        <v>9426.65</v>
      </c>
      <c r="P198" s="827">
        <v>0.93583899040399321</v>
      </c>
      <c r="Q198" s="832">
        <v>9426.65</v>
      </c>
    </row>
    <row r="199" spans="1:17" ht="14.45" customHeight="1" x14ac:dyDescent="0.2">
      <c r="A199" s="821" t="s">
        <v>6968</v>
      </c>
      <c r="B199" s="822" t="s">
        <v>6969</v>
      </c>
      <c r="C199" s="822" t="s">
        <v>5510</v>
      </c>
      <c r="D199" s="822" t="s">
        <v>7007</v>
      </c>
      <c r="E199" s="822" t="s">
        <v>7008</v>
      </c>
      <c r="F199" s="831">
        <v>2</v>
      </c>
      <c r="G199" s="831">
        <v>9935.7800000000007</v>
      </c>
      <c r="H199" s="831">
        <v>2.8920408899859122</v>
      </c>
      <c r="I199" s="831">
        <v>4967.8900000000003</v>
      </c>
      <c r="J199" s="831">
        <v>1</v>
      </c>
      <c r="K199" s="831">
        <v>3435.56</v>
      </c>
      <c r="L199" s="831">
        <v>1</v>
      </c>
      <c r="M199" s="831">
        <v>3435.56</v>
      </c>
      <c r="N199" s="831">
        <v>1</v>
      </c>
      <c r="O199" s="831">
        <v>3251.37</v>
      </c>
      <c r="P199" s="827">
        <v>0.94638719742924005</v>
      </c>
      <c r="Q199" s="832">
        <v>3251.37</v>
      </c>
    </row>
    <row r="200" spans="1:17" ht="14.45" customHeight="1" x14ac:dyDescent="0.2">
      <c r="A200" s="821" t="s">
        <v>6968</v>
      </c>
      <c r="B200" s="822" t="s">
        <v>6969</v>
      </c>
      <c r="C200" s="822" t="s">
        <v>5510</v>
      </c>
      <c r="D200" s="822" t="s">
        <v>7009</v>
      </c>
      <c r="E200" s="822" t="s">
        <v>7010</v>
      </c>
      <c r="F200" s="831">
        <v>2</v>
      </c>
      <c r="G200" s="831">
        <v>2673.44</v>
      </c>
      <c r="H200" s="831">
        <v>2</v>
      </c>
      <c r="I200" s="831">
        <v>1336.72</v>
      </c>
      <c r="J200" s="831">
        <v>1</v>
      </c>
      <c r="K200" s="831">
        <v>1336.72</v>
      </c>
      <c r="L200" s="831">
        <v>1</v>
      </c>
      <c r="M200" s="831">
        <v>1336.72</v>
      </c>
      <c r="N200" s="831"/>
      <c r="O200" s="831"/>
      <c r="P200" s="827"/>
      <c r="Q200" s="832"/>
    </row>
    <row r="201" spans="1:17" ht="14.45" customHeight="1" x14ac:dyDescent="0.2">
      <c r="A201" s="821" t="s">
        <v>6968</v>
      </c>
      <c r="B201" s="822" t="s">
        <v>6969</v>
      </c>
      <c r="C201" s="822" t="s">
        <v>5510</v>
      </c>
      <c r="D201" s="822" t="s">
        <v>7011</v>
      </c>
      <c r="E201" s="822" t="s">
        <v>7012</v>
      </c>
      <c r="F201" s="831"/>
      <c r="G201" s="831"/>
      <c r="H201" s="831"/>
      <c r="I201" s="831"/>
      <c r="J201" s="831">
        <v>3</v>
      </c>
      <c r="K201" s="831">
        <v>56925</v>
      </c>
      <c r="L201" s="831">
        <v>1</v>
      </c>
      <c r="M201" s="831">
        <v>18975</v>
      </c>
      <c r="N201" s="831"/>
      <c r="O201" s="831"/>
      <c r="P201" s="827"/>
      <c r="Q201" s="832"/>
    </row>
    <row r="202" spans="1:17" ht="14.45" customHeight="1" x14ac:dyDescent="0.2">
      <c r="A202" s="821" t="s">
        <v>6968</v>
      </c>
      <c r="B202" s="822" t="s">
        <v>6969</v>
      </c>
      <c r="C202" s="822" t="s">
        <v>5510</v>
      </c>
      <c r="D202" s="822" t="s">
        <v>7013</v>
      </c>
      <c r="E202" s="822" t="s">
        <v>7014</v>
      </c>
      <c r="F202" s="831">
        <v>5</v>
      </c>
      <c r="G202" s="831">
        <v>4155.8</v>
      </c>
      <c r="H202" s="831">
        <v>1.3065923839227327</v>
      </c>
      <c r="I202" s="831">
        <v>831.16000000000008</v>
      </c>
      <c r="J202" s="831">
        <v>4</v>
      </c>
      <c r="K202" s="831">
        <v>3180.64</v>
      </c>
      <c r="L202" s="831">
        <v>1</v>
      </c>
      <c r="M202" s="831">
        <v>795.16</v>
      </c>
      <c r="N202" s="831">
        <v>5</v>
      </c>
      <c r="O202" s="831">
        <v>3435.8</v>
      </c>
      <c r="P202" s="827">
        <v>1.0802228482318026</v>
      </c>
      <c r="Q202" s="832">
        <v>687.16000000000008</v>
      </c>
    </row>
    <row r="203" spans="1:17" ht="14.45" customHeight="1" x14ac:dyDescent="0.2">
      <c r="A203" s="821" t="s">
        <v>6968</v>
      </c>
      <c r="B203" s="822" t="s">
        <v>6969</v>
      </c>
      <c r="C203" s="822" t="s">
        <v>5510</v>
      </c>
      <c r="D203" s="822" t="s">
        <v>7015</v>
      </c>
      <c r="E203" s="822" t="s">
        <v>7016</v>
      </c>
      <c r="F203" s="831">
        <v>2</v>
      </c>
      <c r="G203" s="831">
        <v>2945.76</v>
      </c>
      <c r="H203" s="831"/>
      <c r="I203" s="831">
        <v>1472.88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6968</v>
      </c>
      <c r="B204" s="822" t="s">
        <v>6969</v>
      </c>
      <c r="C204" s="822" t="s">
        <v>5510</v>
      </c>
      <c r="D204" s="822" t="s">
        <v>7017</v>
      </c>
      <c r="E204" s="822" t="s">
        <v>7018</v>
      </c>
      <c r="F204" s="831">
        <v>3</v>
      </c>
      <c r="G204" s="831">
        <v>3936.42</v>
      </c>
      <c r="H204" s="831">
        <v>1.0692899867982855</v>
      </c>
      <c r="I204" s="831">
        <v>1312.14</v>
      </c>
      <c r="J204" s="831">
        <v>3</v>
      </c>
      <c r="K204" s="831">
        <v>3681.34</v>
      </c>
      <c r="L204" s="831">
        <v>1</v>
      </c>
      <c r="M204" s="831">
        <v>1227.1133333333335</v>
      </c>
      <c r="N204" s="831">
        <v>5</v>
      </c>
      <c r="O204" s="831">
        <v>5540.35</v>
      </c>
      <c r="P204" s="827">
        <v>1.5049818815974618</v>
      </c>
      <c r="Q204" s="832">
        <v>1108.0700000000002</v>
      </c>
    </row>
    <row r="205" spans="1:17" ht="14.45" customHeight="1" x14ac:dyDescent="0.2">
      <c r="A205" s="821" t="s">
        <v>6968</v>
      </c>
      <c r="B205" s="822" t="s">
        <v>6969</v>
      </c>
      <c r="C205" s="822" t="s">
        <v>5510</v>
      </c>
      <c r="D205" s="822" t="s">
        <v>7019</v>
      </c>
      <c r="E205" s="822" t="s">
        <v>7020</v>
      </c>
      <c r="F205" s="831">
        <v>4</v>
      </c>
      <c r="G205" s="831">
        <v>4344.68</v>
      </c>
      <c r="H205" s="831">
        <v>1.4205403355272408</v>
      </c>
      <c r="I205" s="831">
        <v>1086.17</v>
      </c>
      <c r="J205" s="831">
        <v>3</v>
      </c>
      <c r="K205" s="831">
        <v>3058.4700000000003</v>
      </c>
      <c r="L205" s="831">
        <v>1</v>
      </c>
      <c r="M205" s="831">
        <v>1019.4900000000001</v>
      </c>
      <c r="N205" s="831"/>
      <c r="O205" s="831"/>
      <c r="P205" s="827"/>
      <c r="Q205" s="832"/>
    </row>
    <row r="206" spans="1:17" ht="14.45" customHeight="1" x14ac:dyDescent="0.2">
      <c r="A206" s="821" t="s">
        <v>6968</v>
      </c>
      <c r="B206" s="822" t="s">
        <v>6969</v>
      </c>
      <c r="C206" s="822" t="s">
        <v>5510</v>
      </c>
      <c r="D206" s="822" t="s">
        <v>7021</v>
      </c>
      <c r="E206" s="822" t="s">
        <v>7022</v>
      </c>
      <c r="F206" s="831"/>
      <c r="G206" s="831"/>
      <c r="H206" s="831"/>
      <c r="I206" s="831"/>
      <c r="J206" s="831">
        <v>1</v>
      </c>
      <c r="K206" s="831">
        <v>272.64999999999998</v>
      </c>
      <c r="L206" s="831">
        <v>1</v>
      </c>
      <c r="M206" s="831">
        <v>272.64999999999998</v>
      </c>
      <c r="N206" s="831"/>
      <c r="O206" s="831"/>
      <c r="P206" s="827"/>
      <c r="Q206" s="832"/>
    </row>
    <row r="207" spans="1:17" ht="14.45" customHeight="1" x14ac:dyDescent="0.2">
      <c r="A207" s="821" t="s">
        <v>6968</v>
      </c>
      <c r="B207" s="822" t="s">
        <v>6969</v>
      </c>
      <c r="C207" s="822" t="s">
        <v>5510</v>
      </c>
      <c r="D207" s="822" t="s">
        <v>7023</v>
      </c>
      <c r="E207" s="822" t="s">
        <v>7024</v>
      </c>
      <c r="F207" s="831">
        <v>2</v>
      </c>
      <c r="G207" s="831">
        <v>10401.36</v>
      </c>
      <c r="H207" s="831"/>
      <c r="I207" s="831">
        <v>5200.68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6968</v>
      </c>
      <c r="B208" s="822" t="s">
        <v>6969</v>
      </c>
      <c r="C208" s="822" t="s">
        <v>5510</v>
      </c>
      <c r="D208" s="822" t="s">
        <v>7025</v>
      </c>
      <c r="E208" s="822" t="s">
        <v>7026</v>
      </c>
      <c r="F208" s="831">
        <v>3</v>
      </c>
      <c r="G208" s="831">
        <v>15697.46</v>
      </c>
      <c r="H208" s="831">
        <v>1.4927016947282938</v>
      </c>
      <c r="I208" s="831">
        <v>5232.4866666666667</v>
      </c>
      <c r="J208" s="831">
        <v>3</v>
      </c>
      <c r="K208" s="831">
        <v>10516.14</v>
      </c>
      <c r="L208" s="831">
        <v>1</v>
      </c>
      <c r="M208" s="831">
        <v>3505.3799999999997</v>
      </c>
      <c r="N208" s="831">
        <v>8</v>
      </c>
      <c r="O208" s="831">
        <v>35804.299999999996</v>
      </c>
      <c r="P208" s="827">
        <v>3.4046998233192025</v>
      </c>
      <c r="Q208" s="832">
        <v>4475.5374999999995</v>
      </c>
    </row>
    <row r="209" spans="1:17" ht="14.45" customHeight="1" x14ac:dyDescent="0.2">
      <c r="A209" s="821" t="s">
        <v>6968</v>
      </c>
      <c r="B209" s="822" t="s">
        <v>6969</v>
      </c>
      <c r="C209" s="822" t="s">
        <v>5510</v>
      </c>
      <c r="D209" s="822" t="s">
        <v>7027</v>
      </c>
      <c r="E209" s="822" t="s">
        <v>7028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1726.4</v>
      </c>
      <c r="P209" s="827"/>
      <c r="Q209" s="832">
        <v>1726.4</v>
      </c>
    </row>
    <row r="210" spans="1:17" ht="14.45" customHeight="1" x14ac:dyDescent="0.2">
      <c r="A210" s="821" t="s">
        <v>6968</v>
      </c>
      <c r="B210" s="822" t="s">
        <v>6969</v>
      </c>
      <c r="C210" s="822" t="s">
        <v>5510</v>
      </c>
      <c r="D210" s="822" t="s">
        <v>7029</v>
      </c>
      <c r="E210" s="822" t="s">
        <v>7030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23076.53</v>
      </c>
      <c r="P210" s="827"/>
      <c r="Q210" s="832">
        <v>23076.53</v>
      </c>
    </row>
    <row r="211" spans="1:17" ht="14.45" customHeight="1" x14ac:dyDescent="0.2">
      <c r="A211" s="821" t="s">
        <v>6968</v>
      </c>
      <c r="B211" s="822" t="s">
        <v>6969</v>
      </c>
      <c r="C211" s="822" t="s">
        <v>5510</v>
      </c>
      <c r="D211" s="822" t="s">
        <v>7031</v>
      </c>
      <c r="E211" s="822" t="s">
        <v>7032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3990.39</v>
      </c>
      <c r="P211" s="827"/>
      <c r="Q211" s="832">
        <v>3990.39</v>
      </c>
    </row>
    <row r="212" spans="1:17" ht="14.45" customHeight="1" x14ac:dyDescent="0.2">
      <c r="A212" s="821" t="s">
        <v>6968</v>
      </c>
      <c r="B212" s="822" t="s">
        <v>6969</v>
      </c>
      <c r="C212" s="822" t="s">
        <v>5510</v>
      </c>
      <c r="D212" s="822" t="s">
        <v>7033</v>
      </c>
      <c r="E212" s="822" t="s">
        <v>7034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12535</v>
      </c>
      <c r="P212" s="827"/>
      <c r="Q212" s="832">
        <v>12535</v>
      </c>
    </row>
    <row r="213" spans="1:17" ht="14.45" customHeight="1" x14ac:dyDescent="0.2">
      <c r="A213" s="821" t="s">
        <v>6968</v>
      </c>
      <c r="B213" s="822" t="s">
        <v>6969</v>
      </c>
      <c r="C213" s="822" t="s">
        <v>5510</v>
      </c>
      <c r="D213" s="822" t="s">
        <v>7035</v>
      </c>
      <c r="E213" s="822" t="s">
        <v>7036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26684.1</v>
      </c>
      <c r="P213" s="827"/>
      <c r="Q213" s="832">
        <v>26684.1</v>
      </c>
    </row>
    <row r="214" spans="1:17" ht="14.45" customHeight="1" x14ac:dyDescent="0.2">
      <c r="A214" s="821" t="s">
        <v>6968</v>
      </c>
      <c r="B214" s="822" t="s">
        <v>6969</v>
      </c>
      <c r="C214" s="822" t="s">
        <v>5510</v>
      </c>
      <c r="D214" s="822" t="s">
        <v>7037</v>
      </c>
      <c r="E214" s="822" t="s">
        <v>7038</v>
      </c>
      <c r="F214" s="831">
        <v>1</v>
      </c>
      <c r="G214" s="831">
        <v>16952.3</v>
      </c>
      <c r="H214" s="831"/>
      <c r="I214" s="831">
        <v>16952.3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6968</v>
      </c>
      <c r="B215" s="822" t="s">
        <v>6969</v>
      </c>
      <c r="C215" s="822" t="s">
        <v>5510</v>
      </c>
      <c r="D215" s="822" t="s">
        <v>7039</v>
      </c>
      <c r="E215" s="822" t="s">
        <v>7040</v>
      </c>
      <c r="F215" s="831"/>
      <c r="G215" s="831"/>
      <c r="H215" s="831"/>
      <c r="I215" s="831"/>
      <c r="J215" s="831">
        <v>1</v>
      </c>
      <c r="K215" s="831">
        <v>34649.800000000003</v>
      </c>
      <c r="L215" s="831">
        <v>1</v>
      </c>
      <c r="M215" s="831">
        <v>34649.800000000003</v>
      </c>
      <c r="N215" s="831"/>
      <c r="O215" s="831"/>
      <c r="P215" s="827"/>
      <c r="Q215" s="832"/>
    </row>
    <row r="216" spans="1:17" ht="14.45" customHeight="1" x14ac:dyDescent="0.2">
      <c r="A216" s="821" t="s">
        <v>6968</v>
      </c>
      <c r="B216" s="822" t="s">
        <v>6969</v>
      </c>
      <c r="C216" s="822" t="s">
        <v>5510</v>
      </c>
      <c r="D216" s="822" t="s">
        <v>7041</v>
      </c>
      <c r="E216" s="822" t="s">
        <v>7042</v>
      </c>
      <c r="F216" s="831"/>
      <c r="G216" s="831"/>
      <c r="H216" s="831"/>
      <c r="I216" s="831"/>
      <c r="J216" s="831">
        <v>1</v>
      </c>
      <c r="K216" s="831">
        <v>26703</v>
      </c>
      <c r="L216" s="831">
        <v>1</v>
      </c>
      <c r="M216" s="831">
        <v>26703</v>
      </c>
      <c r="N216" s="831"/>
      <c r="O216" s="831"/>
      <c r="P216" s="827"/>
      <c r="Q216" s="832"/>
    </row>
    <row r="217" spans="1:17" ht="14.45" customHeight="1" x14ac:dyDescent="0.2">
      <c r="A217" s="821" t="s">
        <v>6968</v>
      </c>
      <c r="B217" s="822" t="s">
        <v>6969</v>
      </c>
      <c r="C217" s="822" t="s">
        <v>5510</v>
      </c>
      <c r="D217" s="822" t="s">
        <v>7043</v>
      </c>
      <c r="E217" s="822" t="s">
        <v>7044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24994.7</v>
      </c>
      <c r="P217" s="827"/>
      <c r="Q217" s="832">
        <v>24994.7</v>
      </c>
    </row>
    <row r="218" spans="1:17" ht="14.45" customHeight="1" x14ac:dyDescent="0.2">
      <c r="A218" s="821" t="s">
        <v>6968</v>
      </c>
      <c r="B218" s="822" t="s">
        <v>6969</v>
      </c>
      <c r="C218" s="822" t="s">
        <v>5510</v>
      </c>
      <c r="D218" s="822" t="s">
        <v>7045</v>
      </c>
      <c r="E218" s="822" t="s">
        <v>7046</v>
      </c>
      <c r="F218" s="831">
        <v>2</v>
      </c>
      <c r="G218" s="831">
        <v>53000</v>
      </c>
      <c r="H218" s="831"/>
      <c r="I218" s="831">
        <v>26500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6968</v>
      </c>
      <c r="B219" s="822" t="s">
        <v>6969</v>
      </c>
      <c r="C219" s="822" t="s">
        <v>5510</v>
      </c>
      <c r="D219" s="822" t="s">
        <v>7047</v>
      </c>
      <c r="E219" s="822" t="s">
        <v>7048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2891.9</v>
      </c>
      <c r="P219" s="827"/>
      <c r="Q219" s="832">
        <v>2891.9</v>
      </c>
    </row>
    <row r="220" spans="1:17" ht="14.45" customHeight="1" x14ac:dyDescent="0.2">
      <c r="A220" s="821" t="s">
        <v>6968</v>
      </c>
      <c r="B220" s="822" t="s">
        <v>6969</v>
      </c>
      <c r="C220" s="822" t="s">
        <v>5510</v>
      </c>
      <c r="D220" s="822" t="s">
        <v>7049</v>
      </c>
      <c r="E220" s="822" t="s">
        <v>7050</v>
      </c>
      <c r="F220" s="831"/>
      <c r="G220" s="831"/>
      <c r="H220" s="831"/>
      <c r="I220" s="831"/>
      <c r="J220" s="831"/>
      <c r="K220" s="831"/>
      <c r="L220" s="831"/>
      <c r="M220" s="831"/>
      <c r="N220" s="831">
        <v>5</v>
      </c>
      <c r="O220" s="831">
        <v>9487.9500000000007</v>
      </c>
      <c r="P220" s="827"/>
      <c r="Q220" s="832">
        <v>1897.5900000000001</v>
      </c>
    </row>
    <row r="221" spans="1:17" ht="14.45" customHeight="1" x14ac:dyDescent="0.2">
      <c r="A221" s="821" t="s">
        <v>6968</v>
      </c>
      <c r="B221" s="822" t="s">
        <v>6969</v>
      </c>
      <c r="C221" s="822" t="s">
        <v>5510</v>
      </c>
      <c r="D221" s="822" t="s">
        <v>7051</v>
      </c>
      <c r="E221" s="822" t="s">
        <v>7052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6632.73</v>
      </c>
      <c r="P221" s="827"/>
      <c r="Q221" s="832">
        <v>6632.73</v>
      </c>
    </row>
    <row r="222" spans="1:17" ht="14.45" customHeight="1" x14ac:dyDescent="0.2">
      <c r="A222" s="821" t="s">
        <v>6968</v>
      </c>
      <c r="B222" s="822" t="s">
        <v>6969</v>
      </c>
      <c r="C222" s="822" t="s">
        <v>5510</v>
      </c>
      <c r="D222" s="822" t="s">
        <v>7053</v>
      </c>
      <c r="E222" s="822" t="s">
        <v>7054</v>
      </c>
      <c r="F222" s="831"/>
      <c r="G222" s="831"/>
      <c r="H222" s="831"/>
      <c r="I222" s="831"/>
      <c r="J222" s="831">
        <v>2</v>
      </c>
      <c r="K222" s="831">
        <v>284248.11</v>
      </c>
      <c r="L222" s="831">
        <v>1</v>
      </c>
      <c r="M222" s="831">
        <v>142124.05499999999</v>
      </c>
      <c r="N222" s="831">
        <v>6</v>
      </c>
      <c r="O222" s="831">
        <v>897198.11</v>
      </c>
      <c r="P222" s="827">
        <v>3.1563907672068603</v>
      </c>
      <c r="Q222" s="832">
        <v>149533.01833333334</v>
      </c>
    </row>
    <row r="223" spans="1:17" ht="14.45" customHeight="1" x14ac:dyDescent="0.2">
      <c r="A223" s="821" t="s">
        <v>6968</v>
      </c>
      <c r="B223" s="822" t="s">
        <v>6969</v>
      </c>
      <c r="C223" s="822" t="s">
        <v>5510</v>
      </c>
      <c r="D223" s="822" t="s">
        <v>7055</v>
      </c>
      <c r="E223" s="822" t="s">
        <v>7056</v>
      </c>
      <c r="F223" s="831"/>
      <c r="G223" s="831"/>
      <c r="H223" s="831"/>
      <c r="I223" s="831"/>
      <c r="J223" s="831"/>
      <c r="K223" s="831"/>
      <c r="L223" s="831"/>
      <c r="M223" s="831"/>
      <c r="N223" s="831">
        <v>2</v>
      </c>
      <c r="O223" s="831">
        <v>9126.24</v>
      </c>
      <c r="P223" s="827"/>
      <c r="Q223" s="832">
        <v>4563.12</v>
      </c>
    </row>
    <row r="224" spans="1:17" ht="14.45" customHeight="1" x14ac:dyDescent="0.2">
      <c r="A224" s="821" t="s">
        <v>6968</v>
      </c>
      <c r="B224" s="822" t="s">
        <v>6969</v>
      </c>
      <c r="C224" s="822" t="s">
        <v>5510</v>
      </c>
      <c r="D224" s="822" t="s">
        <v>7057</v>
      </c>
      <c r="E224" s="822" t="s">
        <v>7058</v>
      </c>
      <c r="F224" s="831"/>
      <c r="G224" s="831"/>
      <c r="H224" s="831"/>
      <c r="I224" s="831"/>
      <c r="J224" s="831">
        <v>1</v>
      </c>
      <c r="K224" s="831">
        <v>171786.86</v>
      </c>
      <c r="L224" s="831">
        <v>1</v>
      </c>
      <c r="M224" s="831">
        <v>171786.86</v>
      </c>
      <c r="N224" s="831">
        <v>1</v>
      </c>
      <c r="O224" s="831">
        <v>147200</v>
      </c>
      <c r="P224" s="827">
        <v>0.85687578200102155</v>
      </c>
      <c r="Q224" s="832">
        <v>147200</v>
      </c>
    </row>
    <row r="225" spans="1:17" ht="14.45" customHeight="1" x14ac:dyDescent="0.2">
      <c r="A225" s="821" t="s">
        <v>6968</v>
      </c>
      <c r="B225" s="822" t="s">
        <v>6969</v>
      </c>
      <c r="C225" s="822" t="s">
        <v>5510</v>
      </c>
      <c r="D225" s="822" t="s">
        <v>7059</v>
      </c>
      <c r="E225" s="822" t="s">
        <v>7060</v>
      </c>
      <c r="F225" s="831"/>
      <c r="G225" s="831"/>
      <c r="H225" s="831"/>
      <c r="I225" s="831"/>
      <c r="J225" s="831"/>
      <c r="K225" s="831"/>
      <c r="L225" s="831"/>
      <c r="M225" s="831"/>
      <c r="N225" s="831">
        <v>3</v>
      </c>
      <c r="O225" s="831">
        <v>35583.42</v>
      </c>
      <c r="P225" s="827"/>
      <c r="Q225" s="832">
        <v>11861.14</v>
      </c>
    </row>
    <row r="226" spans="1:17" ht="14.45" customHeight="1" x14ac:dyDescent="0.2">
      <c r="A226" s="821" t="s">
        <v>6968</v>
      </c>
      <c r="B226" s="822" t="s">
        <v>6969</v>
      </c>
      <c r="C226" s="822" t="s">
        <v>5510</v>
      </c>
      <c r="D226" s="822" t="s">
        <v>7061</v>
      </c>
      <c r="E226" s="822" t="s">
        <v>7062</v>
      </c>
      <c r="F226" s="831"/>
      <c r="G226" s="831"/>
      <c r="H226" s="831"/>
      <c r="I226" s="831"/>
      <c r="J226" s="831"/>
      <c r="K226" s="831"/>
      <c r="L226" s="831"/>
      <c r="M226" s="831"/>
      <c r="N226" s="831">
        <v>2</v>
      </c>
      <c r="O226" s="831">
        <v>1384.78</v>
      </c>
      <c r="P226" s="827"/>
      <c r="Q226" s="832">
        <v>692.39</v>
      </c>
    </row>
    <row r="227" spans="1:17" ht="14.45" customHeight="1" x14ac:dyDescent="0.2">
      <c r="A227" s="821" t="s">
        <v>6968</v>
      </c>
      <c r="B227" s="822" t="s">
        <v>6969</v>
      </c>
      <c r="C227" s="822" t="s">
        <v>5510</v>
      </c>
      <c r="D227" s="822" t="s">
        <v>7063</v>
      </c>
      <c r="E227" s="822" t="s">
        <v>7064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92751.13</v>
      </c>
      <c r="P227" s="827"/>
      <c r="Q227" s="832">
        <v>92751.13</v>
      </c>
    </row>
    <row r="228" spans="1:17" ht="14.45" customHeight="1" x14ac:dyDescent="0.2">
      <c r="A228" s="821" t="s">
        <v>6968</v>
      </c>
      <c r="B228" s="822" t="s">
        <v>6969</v>
      </c>
      <c r="C228" s="822" t="s">
        <v>5465</v>
      </c>
      <c r="D228" s="822" t="s">
        <v>7065</v>
      </c>
      <c r="E228" s="822" t="s">
        <v>7066</v>
      </c>
      <c r="F228" s="831">
        <v>6</v>
      </c>
      <c r="G228" s="831">
        <v>1284</v>
      </c>
      <c r="H228" s="831">
        <v>0.85315614617940194</v>
      </c>
      <c r="I228" s="831">
        <v>214</v>
      </c>
      <c r="J228" s="831">
        <v>7</v>
      </c>
      <c r="K228" s="831">
        <v>1505</v>
      </c>
      <c r="L228" s="831">
        <v>1</v>
      </c>
      <c r="M228" s="831">
        <v>215</v>
      </c>
      <c r="N228" s="831">
        <v>5</v>
      </c>
      <c r="O228" s="831">
        <v>1080</v>
      </c>
      <c r="P228" s="827">
        <v>0.71760797342192695</v>
      </c>
      <c r="Q228" s="832">
        <v>216</v>
      </c>
    </row>
    <row r="229" spans="1:17" ht="14.45" customHeight="1" x14ac:dyDescent="0.2">
      <c r="A229" s="821" t="s">
        <v>6968</v>
      </c>
      <c r="B229" s="822" t="s">
        <v>6969</v>
      </c>
      <c r="C229" s="822" t="s">
        <v>5465</v>
      </c>
      <c r="D229" s="822" t="s">
        <v>7067</v>
      </c>
      <c r="E229" s="822" t="s">
        <v>7068</v>
      </c>
      <c r="F229" s="831">
        <v>2</v>
      </c>
      <c r="G229" s="831">
        <v>374</v>
      </c>
      <c r="H229" s="831">
        <v>0.99468085106382975</v>
      </c>
      <c r="I229" s="831">
        <v>187</v>
      </c>
      <c r="J229" s="831">
        <v>2</v>
      </c>
      <c r="K229" s="831">
        <v>376</v>
      </c>
      <c r="L229" s="831">
        <v>1</v>
      </c>
      <c r="M229" s="831">
        <v>188</v>
      </c>
      <c r="N229" s="831">
        <v>2</v>
      </c>
      <c r="O229" s="831">
        <v>378</v>
      </c>
      <c r="P229" s="827">
        <v>1.0053191489361701</v>
      </c>
      <c r="Q229" s="832">
        <v>189</v>
      </c>
    </row>
    <row r="230" spans="1:17" ht="14.45" customHeight="1" x14ac:dyDescent="0.2">
      <c r="A230" s="821" t="s">
        <v>6968</v>
      </c>
      <c r="B230" s="822" t="s">
        <v>6969</v>
      </c>
      <c r="C230" s="822" t="s">
        <v>5465</v>
      </c>
      <c r="D230" s="822" t="s">
        <v>7069</v>
      </c>
      <c r="E230" s="822" t="s">
        <v>7070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130</v>
      </c>
      <c r="P230" s="827"/>
      <c r="Q230" s="832">
        <v>130</v>
      </c>
    </row>
    <row r="231" spans="1:17" ht="14.45" customHeight="1" x14ac:dyDescent="0.2">
      <c r="A231" s="821" t="s">
        <v>6968</v>
      </c>
      <c r="B231" s="822" t="s">
        <v>6969</v>
      </c>
      <c r="C231" s="822" t="s">
        <v>5465</v>
      </c>
      <c r="D231" s="822" t="s">
        <v>7071</v>
      </c>
      <c r="E231" s="822" t="s">
        <v>7072</v>
      </c>
      <c r="F231" s="831">
        <v>14</v>
      </c>
      <c r="G231" s="831">
        <v>3136</v>
      </c>
      <c r="H231" s="831">
        <v>4.6459259259259262</v>
      </c>
      <c r="I231" s="831">
        <v>224</v>
      </c>
      <c r="J231" s="831">
        <v>3</v>
      </c>
      <c r="K231" s="831">
        <v>675</v>
      </c>
      <c r="L231" s="831">
        <v>1</v>
      </c>
      <c r="M231" s="831">
        <v>225</v>
      </c>
      <c r="N231" s="831">
        <v>8</v>
      </c>
      <c r="O231" s="831">
        <v>1808</v>
      </c>
      <c r="P231" s="827">
        <v>2.6785185185185183</v>
      </c>
      <c r="Q231" s="832">
        <v>226</v>
      </c>
    </row>
    <row r="232" spans="1:17" ht="14.45" customHeight="1" x14ac:dyDescent="0.2">
      <c r="A232" s="821" t="s">
        <v>6968</v>
      </c>
      <c r="B232" s="822" t="s">
        <v>6969</v>
      </c>
      <c r="C232" s="822" t="s">
        <v>5465</v>
      </c>
      <c r="D232" s="822" t="s">
        <v>7073</v>
      </c>
      <c r="E232" s="822" t="s">
        <v>7074</v>
      </c>
      <c r="F232" s="831"/>
      <c r="G232" s="831"/>
      <c r="H232" s="831"/>
      <c r="I232" s="831"/>
      <c r="J232" s="831">
        <v>1</v>
      </c>
      <c r="K232" s="831">
        <v>225</v>
      </c>
      <c r="L232" s="831">
        <v>1</v>
      </c>
      <c r="M232" s="831">
        <v>225</v>
      </c>
      <c r="N232" s="831"/>
      <c r="O232" s="831"/>
      <c r="P232" s="827"/>
      <c r="Q232" s="832"/>
    </row>
    <row r="233" spans="1:17" ht="14.45" customHeight="1" x14ac:dyDescent="0.2">
      <c r="A233" s="821" t="s">
        <v>6968</v>
      </c>
      <c r="B233" s="822" t="s">
        <v>6969</v>
      </c>
      <c r="C233" s="822" t="s">
        <v>5465</v>
      </c>
      <c r="D233" s="822" t="s">
        <v>7075</v>
      </c>
      <c r="E233" s="822" t="s">
        <v>7076</v>
      </c>
      <c r="F233" s="831">
        <v>12</v>
      </c>
      <c r="G233" s="831">
        <v>2712</v>
      </c>
      <c r="H233" s="831">
        <v>1.327459618208517</v>
      </c>
      <c r="I233" s="831">
        <v>226</v>
      </c>
      <c r="J233" s="831">
        <v>9</v>
      </c>
      <c r="K233" s="831">
        <v>2043</v>
      </c>
      <c r="L233" s="831">
        <v>1</v>
      </c>
      <c r="M233" s="831">
        <v>227</v>
      </c>
      <c r="N233" s="831">
        <v>10</v>
      </c>
      <c r="O233" s="831">
        <v>2280</v>
      </c>
      <c r="P233" s="827">
        <v>1.1160058737151248</v>
      </c>
      <c r="Q233" s="832">
        <v>228</v>
      </c>
    </row>
    <row r="234" spans="1:17" ht="14.45" customHeight="1" x14ac:dyDescent="0.2">
      <c r="A234" s="821" t="s">
        <v>6968</v>
      </c>
      <c r="B234" s="822" t="s">
        <v>6969</v>
      </c>
      <c r="C234" s="822" t="s">
        <v>5465</v>
      </c>
      <c r="D234" s="822" t="s">
        <v>7077</v>
      </c>
      <c r="E234" s="822" t="s">
        <v>7078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13874</v>
      </c>
      <c r="P234" s="827"/>
      <c r="Q234" s="832">
        <v>13874</v>
      </c>
    </row>
    <row r="235" spans="1:17" ht="14.45" customHeight="1" x14ac:dyDescent="0.2">
      <c r="A235" s="821" t="s">
        <v>6968</v>
      </c>
      <c r="B235" s="822" t="s">
        <v>6969</v>
      </c>
      <c r="C235" s="822" t="s">
        <v>5465</v>
      </c>
      <c r="D235" s="822" t="s">
        <v>7079</v>
      </c>
      <c r="E235" s="822" t="s">
        <v>7080</v>
      </c>
      <c r="F235" s="831">
        <v>3</v>
      </c>
      <c r="G235" s="831">
        <v>12498</v>
      </c>
      <c r="H235" s="831">
        <v>2.9949676491732569</v>
      </c>
      <c r="I235" s="831">
        <v>4166</v>
      </c>
      <c r="J235" s="831">
        <v>1</v>
      </c>
      <c r="K235" s="831">
        <v>4173</v>
      </c>
      <c r="L235" s="831">
        <v>1</v>
      </c>
      <c r="M235" s="831">
        <v>4173</v>
      </c>
      <c r="N235" s="831">
        <v>6</v>
      </c>
      <c r="O235" s="831">
        <v>25074</v>
      </c>
      <c r="P235" s="827">
        <v>6.0086268871315598</v>
      </c>
      <c r="Q235" s="832">
        <v>4179</v>
      </c>
    </row>
    <row r="236" spans="1:17" ht="14.45" customHeight="1" x14ac:dyDescent="0.2">
      <c r="A236" s="821" t="s">
        <v>6968</v>
      </c>
      <c r="B236" s="822" t="s">
        <v>6969</v>
      </c>
      <c r="C236" s="822" t="s">
        <v>5465</v>
      </c>
      <c r="D236" s="822" t="s">
        <v>7081</v>
      </c>
      <c r="E236" s="822" t="s">
        <v>7082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285</v>
      </c>
      <c r="P236" s="827"/>
      <c r="Q236" s="832">
        <v>285</v>
      </c>
    </row>
    <row r="237" spans="1:17" ht="14.45" customHeight="1" x14ac:dyDescent="0.2">
      <c r="A237" s="821" t="s">
        <v>6968</v>
      </c>
      <c r="B237" s="822" t="s">
        <v>6969</v>
      </c>
      <c r="C237" s="822" t="s">
        <v>5465</v>
      </c>
      <c r="D237" s="822" t="s">
        <v>7083</v>
      </c>
      <c r="E237" s="822" t="s">
        <v>7084</v>
      </c>
      <c r="F237" s="831">
        <v>5</v>
      </c>
      <c r="G237" s="831">
        <v>76325</v>
      </c>
      <c r="H237" s="831">
        <v>1.2487729057591623</v>
      </c>
      <c r="I237" s="831">
        <v>15265</v>
      </c>
      <c r="J237" s="831">
        <v>4</v>
      </c>
      <c r="K237" s="831">
        <v>61120</v>
      </c>
      <c r="L237" s="831">
        <v>1</v>
      </c>
      <c r="M237" s="831">
        <v>15280</v>
      </c>
      <c r="N237" s="831">
        <v>5</v>
      </c>
      <c r="O237" s="831">
        <v>76460</v>
      </c>
      <c r="P237" s="827">
        <v>1.2509816753926701</v>
      </c>
      <c r="Q237" s="832">
        <v>15292</v>
      </c>
    </row>
    <row r="238" spans="1:17" ht="14.45" customHeight="1" x14ac:dyDescent="0.2">
      <c r="A238" s="821" t="s">
        <v>6968</v>
      </c>
      <c r="B238" s="822" t="s">
        <v>6969</v>
      </c>
      <c r="C238" s="822" t="s">
        <v>5465</v>
      </c>
      <c r="D238" s="822" t="s">
        <v>7085</v>
      </c>
      <c r="E238" s="822" t="s">
        <v>7086</v>
      </c>
      <c r="F238" s="831">
        <v>14</v>
      </c>
      <c r="G238" s="831">
        <v>54068</v>
      </c>
      <c r="H238" s="831">
        <v>1.747737264028963</v>
      </c>
      <c r="I238" s="831">
        <v>3862</v>
      </c>
      <c r="J238" s="831">
        <v>8</v>
      </c>
      <c r="K238" s="831">
        <v>30936</v>
      </c>
      <c r="L238" s="831">
        <v>1</v>
      </c>
      <c r="M238" s="831">
        <v>3867</v>
      </c>
      <c r="N238" s="831">
        <v>19</v>
      </c>
      <c r="O238" s="831">
        <v>73549</v>
      </c>
      <c r="P238" s="827">
        <v>2.3774566847685543</v>
      </c>
      <c r="Q238" s="832">
        <v>3871</v>
      </c>
    </row>
    <row r="239" spans="1:17" ht="14.45" customHeight="1" x14ac:dyDescent="0.2">
      <c r="A239" s="821" t="s">
        <v>6968</v>
      </c>
      <c r="B239" s="822" t="s">
        <v>6969</v>
      </c>
      <c r="C239" s="822" t="s">
        <v>5465</v>
      </c>
      <c r="D239" s="822" t="s">
        <v>7087</v>
      </c>
      <c r="E239" s="822" t="s">
        <v>7088</v>
      </c>
      <c r="F239" s="831">
        <v>3</v>
      </c>
      <c r="G239" s="831">
        <v>23784</v>
      </c>
      <c r="H239" s="831">
        <v>0.74905517762660623</v>
      </c>
      <c r="I239" s="831">
        <v>7928</v>
      </c>
      <c r="J239" s="831">
        <v>4</v>
      </c>
      <c r="K239" s="831">
        <v>31752</v>
      </c>
      <c r="L239" s="831">
        <v>1</v>
      </c>
      <c r="M239" s="831">
        <v>7938</v>
      </c>
      <c r="N239" s="831">
        <v>10</v>
      </c>
      <c r="O239" s="831">
        <v>79470</v>
      </c>
      <c r="P239" s="827">
        <v>2.5028344671201812</v>
      </c>
      <c r="Q239" s="832">
        <v>7947</v>
      </c>
    </row>
    <row r="240" spans="1:17" ht="14.45" customHeight="1" x14ac:dyDescent="0.2">
      <c r="A240" s="821" t="s">
        <v>6968</v>
      </c>
      <c r="B240" s="822" t="s">
        <v>6969</v>
      </c>
      <c r="C240" s="822" t="s">
        <v>5465</v>
      </c>
      <c r="D240" s="822" t="s">
        <v>7089</v>
      </c>
      <c r="E240" s="822" t="s">
        <v>7090</v>
      </c>
      <c r="F240" s="831">
        <v>2</v>
      </c>
      <c r="G240" s="831">
        <v>2588</v>
      </c>
      <c r="H240" s="831">
        <v>0.99768696993060912</v>
      </c>
      <c r="I240" s="831">
        <v>1294</v>
      </c>
      <c r="J240" s="831">
        <v>2</v>
      </c>
      <c r="K240" s="831">
        <v>2594</v>
      </c>
      <c r="L240" s="831">
        <v>1</v>
      </c>
      <c r="M240" s="831">
        <v>1297</v>
      </c>
      <c r="N240" s="831">
        <v>5</v>
      </c>
      <c r="O240" s="831">
        <v>6495</v>
      </c>
      <c r="P240" s="827">
        <v>2.5038550501156513</v>
      </c>
      <c r="Q240" s="832">
        <v>1299</v>
      </c>
    </row>
    <row r="241" spans="1:17" ht="14.45" customHeight="1" x14ac:dyDescent="0.2">
      <c r="A241" s="821" t="s">
        <v>6968</v>
      </c>
      <c r="B241" s="822" t="s">
        <v>6969</v>
      </c>
      <c r="C241" s="822" t="s">
        <v>5465</v>
      </c>
      <c r="D241" s="822" t="s">
        <v>7091</v>
      </c>
      <c r="E241" s="822" t="s">
        <v>7092</v>
      </c>
      <c r="F241" s="831">
        <v>1</v>
      </c>
      <c r="G241" s="831">
        <v>1178</v>
      </c>
      <c r="H241" s="831">
        <v>0.33276836158192091</v>
      </c>
      <c r="I241" s="831">
        <v>1178</v>
      </c>
      <c r="J241" s="831">
        <v>3</v>
      </c>
      <c r="K241" s="831">
        <v>3540</v>
      </c>
      <c r="L241" s="831">
        <v>1</v>
      </c>
      <c r="M241" s="831">
        <v>1180</v>
      </c>
      <c r="N241" s="831">
        <v>2</v>
      </c>
      <c r="O241" s="831">
        <v>2364</v>
      </c>
      <c r="P241" s="827">
        <v>0.66779661016949154</v>
      </c>
      <c r="Q241" s="832">
        <v>1182</v>
      </c>
    </row>
    <row r="242" spans="1:17" ht="14.45" customHeight="1" x14ac:dyDescent="0.2">
      <c r="A242" s="821" t="s">
        <v>6968</v>
      </c>
      <c r="B242" s="822" t="s">
        <v>6969</v>
      </c>
      <c r="C242" s="822" t="s">
        <v>5465</v>
      </c>
      <c r="D242" s="822" t="s">
        <v>7093</v>
      </c>
      <c r="E242" s="822" t="s">
        <v>7094</v>
      </c>
      <c r="F242" s="831">
        <v>6</v>
      </c>
      <c r="G242" s="831">
        <v>30947</v>
      </c>
      <c r="H242" s="831">
        <v>1.4987892289810152</v>
      </c>
      <c r="I242" s="831">
        <v>5157.833333333333</v>
      </c>
      <c r="J242" s="831">
        <v>4</v>
      </c>
      <c r="K242" s="831">
        <v>20648</v>
      </c>
      <c r="L242" s="831">
        <v>1</v>
      </c>
      <c r="M242" s="831">
        <v>5162</v>
      </c>
      <c r="N242" s="831">
        <v>3</v>
      </c>
      <c r="O242" s="831">
        <v>15498</v>
      </c>
      <c r="P242" s="827">
        <v>0.75058117008911274</v>
      </c>
      <c r="Q242" s="832">
        <v>5166</v>
      </c>
    </row>
    <row r="243" spans="1:17" ht="14.45" customHeight="1" x14ac:dyDescent="0.2">
      <c r="A243" s="821" t="s">
        <v>6968</v>
      </c>
      <c r="B243" s="822" t="s">
        <v>6969</v>
      </c>
      <c r="C243" s="822" t="s">
        <v>5465</v>
      </c>
      <c r="D243" s="822" t="s">
        <v>7095</v>
      </c>
      <c r="E243" s="822" t="s">
        <v>7096</v>
      </c>
      <c r="F243" s="831"/>
      <c r="G243" s="831"/>
      <c r="H243" s="831"/>
      <c r="I243" s="831"/>
      <c r="J243" s="831"/>
      <c r="K243" s="831"/>
      <c r="L243" s="831"/>
      <c r="M243" s="831"/>
      <c r="N243" s="831">
        <v>2</v>
      </c>
      <c r="O243" s="831">
        <v>15644</v>
      </c>
      <c r="P243" s="827"/>
      <c r="Q243" s="832">
        <v>7822</v>
      </c>
    </row>
    <row r="244" spans="1:17" ht="14.45" customHeight="1" x14ac:dyDescent="0.2">
      <c r="A244" s="821" t="s">
        <v>6968</v>
      </c>
      <c r="B244" s="822" t="s">
        <v>6969</v>
      </c>
      <c r="C244" s="822" t="s">
        <v>5465</v>
      </c>
      <c r="D244" s="822" t="s">
        <v>7097</v>
      </c>
      <c r="E244" s="822" t="s">
        <v>7098</v>
      </c>
      <c r="F244" s="831">
        <v>1</v>
      </c>
      <c r="G244" s="831">
        <v>5621</v>
      </c>
      <c r="H244" s="831">
        <v>0.99911126910771419</v>
      </c>
      <c r="I244" s="831">
        <v>5621</v>
      </c>
      <c r="J244" s="831">
        <v>1</v>
      </c>
      <c r="K244" s="831">
        <v>5626</v>
      </c>
      <c r="L244" s="831">
        <v>1</v>
      </c>
      <c r="M244" s="831">
        <v>5626</v>
      </c>
      <c r="N244" s="831"/>
      <c r="O244" s="831"/>
      <c r="P244" s="827"/>
      <c r="Q244" s="832"/>
    </row>
    <row r="245" spans="1:17" ht="14.45" customHeight="1" x14ac:dyDescent="0.2">
      <c r="A245" s="821" t="s">
        <v>6968</v>
      </c>
      <c r="B245" s="822" t="s">
        <v>6969</v>
      </c>
      <c r="C245" s="822" t="s">
        <v>5465</v>
      </c>
      <c r="D245" s="822" t="s">
        <v>7099</v>
      </c>
      <c r="E245" s="822" t="s">
        <v>7100</v>
      </c>
      <c r="F245" s="831">
        <v>2393</v>
      </c>
      <c r="G245" s="831">
        <v>425954</v>
      </c>
      <c r="H245" s="831">
        <v>1.0053364110334606</v>
      </c>
      <c r="I245" s="831">
        <v>178</v>
      </c>
      <c r="J245" s="831">
        <v>2367</v>
      </c>
      <c r="K245" s="831">
        <v>423693</v>
      </c>
      <c r="L245" s="831">
        <v>1</v>
      </c>
      <c r="M245" s="831">
        <v>179</v>
      </c>
      <c r="N245" s="831">
        <v>2188</v>
      </c>
      <c r="O245" s="831">
        <v>393840</v>
      </c>
      <c r="P245" s="827">
        <v>0.92954096480234505</v>
      </c>
      <c r="Q245" s="832">
        <v>180</v>
      </c>
    </row>
    <row r="246" spans="1:17" ht="14.45" customHeight="1" x14ac:dyDescent="0.2">
      <c r="A246" s="821" t="s">
        <v>6968</v>
      </c>
      <c r="B246" s="822" t="s">
        <v>6969</v>
      </c>
      <c r="C246" s="822" t="s">
        <v>5465</v>
      </c>
      <c r="D246" s="822" t="s">
        <v>7101</v>
      </c>
      <c r="E246" s="822" t="s">
        <v>7102</v>
      </c>
      <c r="F246" s="831">
        <v>44</v>
      </c>
      <c r="G246" s="831">
        <v>90200</v>
      </c>
      <c r="H246" s="831">
        <v>1.1265565089237763</v>
      </c>
      <c r="I246" s="831">
        <v>2050</v>
      </c>
      <c r="J246" s="831">
        <v>39</v>
      </c>
      <c r="K246" s="831">
        <v>80067</v>
      </c>
      <c r="L246" s="831">
        <v>1</v>
      </c>
      <c r="M246" s="831">
        <v>2053</v>
      </c>
      <c r="N246" s="831">
        <v>43</v>
      </c>
      <c r="O246" s="831">
        <v>88408</v>
      </c>
      <c r="P246" s="827">
        <v>1.1041752532254236</v>
      </c>
      <c r="Q246" s="832">
        <v>2056</v>
      </c>
    </row>
    <row r="247" spans="1:17" ht="14.45" customHeight="1" x14ac:dyDescent="0.2">
      <c r="A247" s="821" t="s">
        <v>6968</v>
      </c>
      <c r="B247" s="822" t="s">
        <v>6969</v>
      </c>
      <c r="C247" s="822" t="s">
        <v>5465</v>
      </c>
      <c r="D247" s="822" t="s">
        <v>7103</v>
      </c>
      <c r="E247" s="822" t="s">
        <v>7104</v>
      </c>
      <c r="F247" s="831">
        <v>3</v>
      </c>
      <c r="G247" s="831">
        <v>8211</v>
      </c>
      <c r="H247" s="831"/>
      <c r="I247" s="831">
        <v>2737</v>
      </c>
      <c r="J247" s="831"/>
      <c r="K247" s="831"/>
      <c r="L247" s="831"/>
      <c r="M247" s="831"/>
      <c r="N247" s="831">
        <v>2</v>
      </c>
      <c r="O247" s="831">
        <v>5484</v>
      </c>
      <c r="P247" s="827"/>
      <c r="Q247" s="832">
        <v>2742</v>
      </c>
    </row>
    <row r="248" spans="1:17" ht="14.45" customHeight="1" x14ac:dyDescent="0.2">
      <c r="A248" s="821" t="s">
        <v>6968</v>
      </c>
      <c r="B248" s="822" t="s">
        <v>6969</v>
      </c>
      <c r="C248" s="822" t="s">
        <v>5465</v>
      </c>
      <c r="D248" s="822" t="s">
        <v>7105</v>
      </c>
      <c r="E248" s="822" t="s">
        <v>7106</v>
      </c>
      <c r="F248" s="831">
        <v>2</v>
      </c>
      <c r="G248" s="831">
        <v>4228</v>
      </c>
      <c r="H248" s="831">
        <v>0.66572193355377107</v>
      </c>
      <c r="I248" s="831">
        <v>2114</v>
      </c>
      <c r="J248" s="831">
        <v>3</v>
      </c>
      <c r="K248" s="831">
        <v>6351</v>
      </c>
      <c r="L248" s="831">
        <v>1</v>
      </c>
      <c r="M248" s="831">
        <v>2117</v>
      </c>
      <c r="N248" s="831">
        <v>4</v>
      </c>
      <c r="O248" s="831">
        <v>8480</v>
      </c>
      <c r="P248" s="827">
        <v>1.3352227995591246</v>
      </c>
      <c r="Q248" s="832">
        <v>2120</v>
      </c>
    </row>
    <row r="249" spans="1:17" ht="14.45" customHeight="1" x14ac:dyDescent="0.2">
      <c r="A249" s="821" t="s">
        <v>6968</v>
      </c>
      <c r="B249" s="822" t="s">
        <v>6969</v>
      </c>
      <c r="C249" s="822" t="s">
        <v>5465</v>
      </c>
      <c r="D249" s="822" t="s">
        <v>7107</v>
      </c>
      <c r="E249" s="822" t="s">
        <v>7108</v>
      </c>
      <c r="F249" s="831">
        <v>2</v>
      </c>
      <c r="G249" s="831">
        <v>310</v>
      </c>
      <c r="H249" s="831">
        <v>1.9871794871794872</v>
      </c>
      <c r="I249" s="831">
        <v>155</v>
      </c>
      <c r="J249" s="831">
        <v>1</v>
      </c>
      <c r="K249" s="831">
        <v>156</v>
      </c>
      <c r="L249" s="831">
        <v>1</v>
      </c>
      <c r="M249" s="831">
        <v>156</v>
      </c>
      <c r="N249" s="831">
        <v>4</v>
      </c>
      <c r="O249" s="831">
        <v>628</v>
      </c>
      <c r="P249" s="827">
        <v>4.0256410256410255</v>
      </c>
      <c r="Q249" s="832">
        <v>157</v>
      </c>
    </row>
    <row r="250" spans="1:17" ht="14.45" customHeight="1" x14ac:dyDescent="0.2">
      <c r="A250" s="821" t="s">
        <v>6968</v>
      </c>
      <c r="B250" s="822" t="s">
        <v>6969</v>
      </c>
      <c r="C250" s="822" t="s">
        <v>5465</v>
      </c>
      <c r="D250" s="822" t="s">
        <v>7109</v>
      </c>
      <c r="E250" s="822" t="s">
        <v>7110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202</v>
      </c>
      <c r="P250" s="827"/>
      <c r="Q250" s="832">
        <v>202</v>
      </c>
    </row>
    <row r="251" spans="1:17" ht="14.45" customHeight="1" x14ac:dyDescent="0.2">
      <c r="A251" s="821" t="s">
        <v>6968</v>
      </c>
      <c r="B251" s="822" t="s">
        <v>6969</v>
      </c>
      <c r="C251" s="822" t="s">
        <v>5465</v>
      </c>
      <c r="D251" s="822" t="s">
        <v>7111</v>
      </c>
      <c r="E251" s="822" t="s">
        <v>7112</v>
      </c>
      <c r="F251" s="831">
        <v>9</v>
      </c>
      <c r="G251" s="831">
        <v>1849</v>
      </c>
      <c r="H251" s="831">
        <v>4.4661835748792269</v>
      </c>
      <c r="I251" s="831">
        <v>205.44444444444446</v>
      </c>
      <c r="J251" s="831">
        <v>2</v>
      </c>
      <c r="K251" s="831">
        <v>414</v>
      </c>
      <c r="L251" s="831">
        <v>1</v>
      </c>
      <c r="M251" s="831">
        <v>207</v>
      </c>
      <c r="N251" s="831"/>
      <c r="O251" s="831"/>
      <c r="P251" s="827"/>
      <c r="Q251" s="832"/>
    </row>
    <row r="252" spans="1:17" ht="14.45" customHeight="1" x14ac:dyDescent="0.2">
      <c r="A252" s="821" t="s">
        <v>6968</v>
      </c>
      <c r="B252" s="822" t="s">
        <v>6969</v>
      </c>
      <c r="C252" s="822" t="s">
        <v>5465</v>
      </c>
      <c r="D252" s="822" t="s">
        <v>7113</v>
      </c>
      <c r="E252" s="822" t="s">
        <v>7114</v>
      </c>
      <c r="F252" s="831">
        <v>1</v>
      </c>
      <c r="G252" s="831">
        <v>427</v>
      </c>
      <c r="H252" s="831"/>
      <c r="I252" s="831">
        <v>427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6968</v>
      </c>
      <c r="B253" s="822" t="s">
        <v>6969</v>
      </c>
      <c r="C253" s="822" t="s">
        <v>5465</v>
      </c>
      <c r="D253" s="822" t="s">
        <v>7115</v>
      </c>
      <c r="E253" s="822" t="s">
        <v>7116</v>
      </c>
      <c r="F253" s="831">
        <v>3</v>
      </c>
      <c r="G253" s="831">
        <v>489</v>
      </c>
      <c r="H253" s="831"/>
      <c r="I253" s="831">
        <v>163</v>
      </c>
      <c r="J253" s="831"/>
      <c r="K253" s="831"/>
      <c r="L253" s="831"/>
      <c r="M253" s="831"/>
      <c r="N253" s="831">
        <v>3</v>
      </c>
      <c r="O253" s="831">
        <v>495</v>
      </c>
      <c r="P253" s="827"/>
      <c r="Q253" s="832">
        <v>165</v>
      </c>
    </row>
    <row r="254" spans="1:17" ht="14.45" customHeight="1" x14ac:dyDescent="0.2">
      <c r="A254" s="821" t="s">
        <v>6968</v>
      </c>
      <c r="B254" s="822" t="s">
        <v>6969</v>
      </c>
      <c r="C254" s="822" t="s">
        <v>5465</v>
      </c>
      <c r="D254" s="822" t="s">
        <v>7117</v>
      </c>
      <c r="E254" s="822" t="s">
        <v>7118</v>
      </c>
      <c r="F254" s="831">
        <v>75</v>
      </c>
      <c r="G254" s="831">
        <v>161700</v>
      </c>
      <c r="H254" s="831">
        <v>1.1014086042012914</v>
      </c>
      <c r="I254" s="831">
        <v>2156</v>
      </c>
      <c r="J254" s="831">
        <v>68</v>
      </c>
      <c r="K254" s="831">
        <v>146812</v>
      </c>
      <c r="L254" s="831">
        <v>1</v>
      </c>
      <c r="M254" s="831">
        <v>2159</v>
      </c>
      <c r="N254" s="831">
        <v>91</v>
      </c>
      <c r="O254" s="831">
        <v>196742</v>
      </c>
      <c r="P254" s="827">
        <v>1.3400948151377272</v>
      </c>
      <c r="Q254" s="832">
        <v>2162</v>
      </c>
    </row>
    <row r="255" spans="1:17" ht="14.45" customHeight="1" x14ac:dyDescent="0.2">
      <c r="A255" s="821" t="s">
        <v>6968</v>
      </c>
      <c r="B255" s="822" t="s">
        <v>6969</v>
      </c>
      <c r="C255" s="822" t="s">
        <v>5465</v>
      </c>
      <c r="D255" s="822" t="s">
        <v>7119</v>
      </c>
      <c r="E255" s="822" t="s">
        <v>7086</v>
      </c>
      <c r="F255" s="831">
        <v>18</v>
      </c>
      <c r="G255" s="831">
        <v>34002</v>
      </c>
      <c r="H255" s="831">
        <v>1.9968287526427062</v>
      </c>
      <c r="I255" s="831">
        <v>1889</v>
      </c>
      <c r="J255" s="831">
        <v>9</v>
      </c>
      <c r="K255" s="831">
        <v>17028</v>
      </c>
      <c r="L255" s="831">
        <v>1</v>
      </c>
      <c r="M255" s="831">
        <v>1892</v>
      </c>
      <c r="N255" s="831">
        <v>20</v>
      </c>
      <c r="O255" s="831">
        <v>37900</v>
      </c>
      <c r="P255" s="827">
        <v>2.2257458303969933</v>
      </c>
      <c r="Q255" s="832">
        <v>1895</v>
      </c>
    </row>
    <row r="256" spans="1:17" ht="14.45" customHeight="1" x14ac:dyDescent="0.2">
      <c r="A256" s="821" t="s">
        <v>6968</v>
      </c>
      <c r="B256" s="822" t="s">
        <v>6969</v>
      </c>
      <c r="C256" s="822" t="s">
        <v>5465</v>
      </c>
      <c r="D256" s="822" t="s">
        <v>7120</v>
      </c>
      <c r="E256" s="822" t="s">
        <v>7121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165</v>
      </c>
      <c r="P256" s="827"/>
      <c r="Q256" s="832">
        <v>165</v>
      </c>
    </row>
    <row r="257" spans="1:17" ht="14.45" customHeight="1" x14ac:dyDescent="0.2">
      <c r="A257" s="821" t="s">
        <v>6968</v>
      </c>
      <c r="B257" s="822" t="s">
        <v>6969</v>
      </c>
      <c r="C257" s="822" t="s">
        <v>5465</v>
      </c>
      <c r="D257" s="822" t="s">
        <v>7122</v>
      </c>
      <c r="E257" s="822" t="s">
        <v>7123</v>
      </c>
      <c r="F257" s="831">
        <v>14</v>
      </c>
      <c r="G257" s="831">
        <v>118468</v>
      </c>
      <c r="H257" s="831">
        <v>1.5540863177226814</v>
      </c>
      <c r="I257" s="831">
        <v>8462</v>
      </c>
      <c r="J257" s="831">
        <v>9</v>
      </c>
      <c r="K257" s="831">
        <v>76230</v>
      </c>
      <c r="L257" s="831">
        <v>1</v>
      </c>
      <c r="M257" s="831">
        <v>8470</v>
      </c>
      <c r="N257" s="831">
        <v>15</v>
      </c>
      <c r="O257" s="831">
        <v>127170</v>
      </c>
      <c r="P257" s="827">
        <v>1.6682408500590318</v>
      </c>
      <c r="Q257" s="832">
        <v>8478</v>
      </c>
    </row>
    <row r="258" spans="1:17" ht="14.45" customHeight="1" x14ac:dyDescent="0.2">
      <c r="A258" s="821" t="s">
        <v>6968</v>
      </c>
      <c r="B258" s="822" t="s">
        <v>6969</v>
      </c>
      <c r="C258" s="822" t="s">
        <v>5465</v>
      </c>
      <c r="D258" s="822" t="s">
        <v>7124</v>
      </c>
      <c r="E258" s="822" t="s">
        <v>7125</v>
      </c>
      <c r="F258" s="831"/>
      <c r="G258" s="831"/>
      <c r="H258" s="831"/>
      <c r="I258" s="831"/>
      <c r="J258" s="831"/>
      <c r="K258" s="831"/>
      <c r="L258" s="831"/>
      <c r="M258" s="831"/>
      <c r="N258" s="831">
        <v>2</v>
      </c>
      <c r="O258" s="831">
        <v>4136</v>
      </c>
      <c r="P258" s="827"/>
      <c r="Q258" s="832">
        <v>2068</v>
      </c>
    </row>
    <row r="259" spans="1:17" ht="14.45" customHeight="1" x14ac:dyDescent="0.2">
      <c r="A259" s="821" t="s">
        <v>7126</v>
      </c>
      <c r="B259" s="822" t="s">
        <v>7127</v>
      </c>
      <c r="C259" s="822" t="s">
        <v>5465</v>
      </c>
      <c r="D259" s="822" t="s">
        <v>7128</v>
      </c>
      <c r="E259" s="822" t="s">
        <v>7129</v>
      </c>
      <c r="F259" s="831">
        <v>1021</v>
      </c>
      <c r="G259" s="831">
        <v>216452</v>
      </c>
      <c r="H259" s="831">
        <v>0.88596911313858151</v>
      </c>
      <c r="I259" s="831">
        <v>212</v>
      </c>
      <c r="J259" s="831">
        <v>1147</v>
      </c>
      <c r="K259" s="831">
        <v>244311</v>
      </c>
      <c r="L259" s="831">
        <v>1</v>
      </c>
      <c r="M259" s="831">
        <v>213</v>
      </c>
      <c r="N259" s="831">
        <v>1014</v>
      </c>
      <c r="O259" s="831">
        <v>218010</v>
      </c>
      <c r="P259" s="827">
        <v>0.89234623082873876</v>
      </c>
      <c r="Q259" s="832">
        <v>215</v>
      </c>
    </row>
    <row r="260" spans="1:17" ht="14.45" customHeight="1" x14ac:dyDescent="0.2">
      <c r="A260" s="821" t="s">
        <v>7126</v>
      </c>
      <c r="B260" s="822" t="s">
        <v>7127</v>
      </c>
      <c r="C260" s="822" t="s">
        <v>5465</v>
      </c>
      <c r="D260" s="822" t="s">
        <v>7130</v>
      </c>
      <c r="E260" s="822" t="s">
        <v>7129</v>
      </c>
      <c r="F260" s="831">
        <v>4</v>
      </c>
      <c r="G260" s="831">
        <v>348</v>
      </c>
      <c r="H260" s="831"/>
      <c r="I260" s="831">
        <v>87</v>
      </c>
      <c r="J260" s="831"/>
      <c r="K260" s="831"/>
      <c r="L260" s="831"/>
      <c r="M260" s="831"/>
      <c r="N260" s="831">
        <v>269</v>
      </c>
      <c r="O260" s="831">
        <v>23941</v>
      </c>
      <c r="P260" s="827"/>
      <c r="Q260" s="832">
        <v>89</v>
      </c>
    </row>
    <row r="261" spans="1:17" ht="14.45" customHeight="1" x14ac:dyDescent="0.2">
      <c r="A261" s="821" t="s">
        <v>7126</v>
      </c>
      <c r="B261" s="822" t="s">
        <v>7127</v>
      </c>
      <c r="C261" s="822" t="s">
        <v>5465</v>
      </c>
      <c r="D261" s="822" t="s">
        <v>7131</v>
      </c>
      <c r="E261" s="822" t="s">
        <v>7132</v>
      </c>
      <c r="F261" s="831">
        <v>773</v>
      </c>
      <c r="G261" s="831">
        <v>233446</v>
      </c>
      <c r="H261" s="831">
        <v>0.72410605722226362</v>
      </c>
      <c r="I261" s="831">
        <v>302</v>
      </c>
      <c r="J261" s="831">
        <v>1064</v>
      </c>
      <c r="K261" s="831">
        <v>322392</v>
      </c>
      <c r="L261" s="831">
        <v>1</v>
      </c>
      <c r="M261" s="831">
        <v>303</v>
      </c>
      <c r="N261" s="831">
        <v>743</v>
      </c>
      <c r="O261" s="831">
        <v>226615</v>
      </c>
      <c r="P261" s="827">
        <v>0.70291756619270951</v>
      </c>
      <c r="Q261" s="832">
        <v>305</v>
      </c>
    </row>
    <row r="262" spans="1:17" ht="14.45" customHeight="1" x14ac:dyDescent="0.2">
      <c r="A262" s="821" t="s">
        <v>7126</v>
      </c>
      <c r="B262" s="822" t="s">
        <v>7127</v>
      </c>
      <c r="C262" s="822" t="s">
        <v>5465</v>
      </c>
      <c r="D262" s="822" t="s">
        <v>7133</v>
      </c>
      <c r="E262" s="822" t="s">
        <v>7134</v>
      </c>
      <c r="F262" s="831">
        <v>9</v>
      </c>
      <c r="G262" s="831">
        <v>897</v>
      </c>
      <c r="H262" s="831">
        <v>0.49833333333333335</v>
      </c>
      <c r="I262" s="831">
        <v>99.666666666666671</v>
      </c>
      <c r="J262" s="831">
        <v>18</v>
      </c>
      <c r="K262" s="831">
        <v>1800</v>
      </c>
      <c r="L262" s="831">
        <v>1</v>
      </c>
      <c r="M262" s="831">
        <v>100</v>
      </c>
      <c r="N262" s="831">
        <v>12</v>
      </c>
      <c r="O262" s="831">
        <v>1212</v>
      </c>
      <c r="P262" s="827">
        <v>0.67333333333333334</v>
      </c>
      <c r="Q262" s="832">
        <v>101</v>
      </c>
    </row>
    <row r="263" spans="1:17" ht="14.45" customHeight="1" x14ac:dyDescent="0.2">
      <c r="A263" s="821" t="s">
        <v>7126</v>
      </c>
      <c r="B263" s="822" t="s">
        <v>7127</v>
      </c>
      <c r="C263" s="822" t="s">
        <v>5465</v>
      </c>
      <c r="D263" s="822" t="s">
        <v>7135</v>
      </c>
      <c r="E263" s="822" t="s">
        <v>7136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237</v>
      </c>
      <c r="P263" s="827"/>
      <c r="Q263" s="832">
        <v>237</v>
      </c>
    </row>
    <row r="264" spans="1:17" ht="14.45" customHeight="1" x14ac:dyDescent="0.2">
      <c r="A264" s="821" t="s">
        <v>7126</v>
      </c>
      <c r="B264" s="822" t="s">
        <v>7127</v>
      </c>
      <c r="C264" s="822" t="s">
        <v>5465</v>
      </c>
      <c r="D264" s="822" t="s">
        <v>7137</v>
      </c>
      <c r="E264" s="822" t="s">
        <v>7138</v>
      </c>
      <c r="F264" s="831">
        <v>556</v>
      </c>
      <c r="G264" s="831">
        <v>76172</v>
      </c>
      <c r="H264" s="831">
        <v>0.94032540799446951</v>
      </c>
      <c r="I264" s="831">
        <v>137</v>
      </c>
      <c r="J264" s="831">
        <v>587</v>
      </c>
      <c r="K264" s="831">
        <v>81006</v>
      </c>
      <c r="L264" s="831">
        <v>1</v>
      </c>
      <c r="M264" s="831">
        <v>138</v>
      </c>
      <c r="N264" s="831">
        <v>562</v>
      </c>
      <c r="O264" s="831">
        <v>78118</v>
      </c>
      <c r="P264" s="827">
        <v>0.96434831987753988</v>
      </c>
      <c r="Q264" s="832">
        <v>139</v>
      </c>
    </row>
    <row r="265" spans="1:17" ht="14.45" customHeight="1" x14ac:dyDescent="0.2">
      <c r="A265" s="821" t="s">
        <v>7126</v>
      </c>
      <c r="B265" s="822" t="s">
        <v>7127</v>
      </c>
      <c r="C265" s="822" t="s">
        <v>5465</v>
      </c>
      <c r="D265" s="822" t="s">
        <v>7139</v>
      </c>
      <c r="E265" s="822" t="s">
        <v>7138</v>
      </c>
      <c r="F265" s="831">
        <v>1</v>
      </c>
      <c r="G265" s="831">
        <v>184</v>
      </c>
      <c r="H265" s="831"/>
      <c r="I265" s="831">
        <v>184</v>
      </c>
      <c r="J265" s="831"/>
      <c r="K265" s="831"/>
      <c r="L265" s="831"/>
      <c r="M265" s="831"/>
      <c r="N265" s="831">
        <v>268</v>
      </c>
      <c r="O265" s="831">
        <v>50116</v>
      </c>
      <c r="P265" s="827"/>
      <c r="Q265" s="832">
        <v>187</v>
      </c>
    </row>
    <row r="266" spans="1:17" ht="14.45" customHeight="1" x14ac:dyDescent="0.2">
      <c r="A266" s="821" t="s">
        <v>7126</v>
      </c>
      <c r="B266" s="822" t="s">
        <v>7127</v>
      </c>
      <c r="C266" s="822" t="s">
        <v>5465</v>
      </c>
      <c r="D266" s="822" t="s">
        <v>7140</v>
      </c>
      <c r="E266" s="822" t="s">
        <v>7141</v>
      </c>
      <c r="F266" s="831">
        <v>2</v>
      </c>
      <c r="G266" s="831">
        <v>1280</v>
      </c>
      <c r="H266" s="831">
        <v>0.99224806201550386</v>
      </c>
      <c r="I266" s="831">
        <v>640</v>
      </c>
      <c r="J266" s="831">
        <v>2</v>
      </c>
      <c r="K266" s="831">
        <v>1290</v>
      </c>
      <c r="L266" s="831">
        <v>1</v>
      </c>
      <c r="M266" s="831">
        <v>645</v>
      </c>
      <c r="N266" s="831">
        <v>3</v>
      </c>
      <c r="O266" s="831">
        <v>1947</v>
      </c>
      <c r="P266" s="827">
        <v>1.5093023255813953</v>
      </c>
      <c r="Q266" s="832">
        <v>649</v>
      </c>
    </row>
    <row r="267" spans="1:17" ht="14.45" customHeight="1" x14ac:dyDescent="0.2">
      <c r="A267" s="821" t="s">
        <v>7126</v>
      </c>
      <c r="B267" s="822" t="s">
        <v>7127</v>
      </c>
      <c r="C267" s="822" t="s">
        <v>5465</v>
      </c>
      <c r="D267" s="822" t="s">
        <v>7142</v>
      </c>
      <c r="E267" s="822" t="s">
        <v>7143</v>
      </c>
      <c r="F267" s="831"/>
      <c r="G267" s="831"/>
      <c r="H267" s="831"/>
      <c r="I267" s="831"/>
      <c r="J267" s="831"/>
      <c r="K267" s="831"/>
      <c r="L267" s="831"/>
      <c r="M267" s="831"/>
      <c r="N267" s="831">
        <v>50</v>
      </c>
      <c r="O267" s="831">
        <v>30900</v>
      </c>
      <c r="P267" s="827"/>
      <c r="Q267" s="832">
        <v>618</v>
      </c>
    </row>
    <row r="268" spans="1:17" ht="14.45" customHeight="1" x14ac:dyDescent="0.2">
      <c r="A268" s="821" t="s">
        <v>7126</v>
      </c>
      <c r="B268" s="822" t="s">
        <v>7127</v>
      </c>
      <c r="C268" s="822" t="s">
        <v>5465</v>
      </c>
      <c r="D268" s="822" t="s">
        <v>7144</v>
      </c>
      <c r="E268" s="822" t="s">
        <v>7145</v>
      </c>
      <c r="F268" s="831">
        <v>25</v>
      </c>
      <c r="G268" s="831">
        <v>4350</v>
      </c>
      <c r="H268" s="831">
        <v>0.69047619047619047</v>
      </c>
      <c r="I268" s="831">
        <v>174</v>
      </c>
      <c r="J268" s="831">
        <v>36</v>
      </c>
      <c r="K268" s="831">
        <v>6300</v>
      </c>
      <c r="L268" s="831">
        <v>1</v>
      </c>
      <c r="M268" s="831">
        <v>175</v>
      </c>
      <c r="N268" s="831">
        <v>286</v>
      </c>
      <c r="O268" s="831">
        <v>50336</v>
      </c>
      <c r="P268" s="827">
        <v>7.9898412698412695</v>
      </c>
      <c r="Q268" s="832">
        <v>176</v>
      </c>
    </row>
    <row r="269" spans="1:17" ht="14.45" customHeight="1" x14ac:dyDescent="0.2">
      <c r="A269" s="821" t="s">
        <v>7126</v>
      </c>
      <c r="B269" s="822" t="s">
        <v>7127</v>
      </c>
      <c r="C269" s="822" t="s">
        <v>5465</v>
      </c>
      <c r="D269" s="822" t="s">
        <v>7146</v>
      </c>
      <c r="E269" s="822" t="s">
        <v>7147</v>
      </c>
      <c r="F269" s="831">
        <v>59</v>
      </c>
      <c r="G269" s="831">
        <v>20473</v>
      </c>
      <c r="H269" s="831">
        <v>1.1766091954022988</v>
      </c>
      <c r="I269" s="831">
        <v>347</v>
      </c>
      <c r="J269" s="831">
        <v>50</v>
      </c>
      <c r="K269" s="831">
        <v>17400</v>
      </c>
      <c r="L269" s="831">
        <v>1</v>
      </c>
      <c r="M269" s="831">
        <v>348</v>
      </c>
      <c r="N269" s="831">
        <v>29</v>
      </c>
      <c r="O269" s="831">
        <v>10092</v>
      </c>
      <c r="P269" s="827">
        <v>0.57999999999999996</v>
      </c>
      <c r="Q269" s="832">
        <v>348</v>
      </c>
    </row>
    <row r="270" spans="1:17" ht="14.45" customHeight="1" x14ac:dyDescent="0.2">
      <c r="A270" s="821" t="s">
        <v>7126</v>
      </c>
      <c r="B270" s="822" t="s">
        <v>7127</v>
      </c>
      <c r="C270" s="822" t="s">
        <v>5465</v>
      </c>
      <c r="D270" s="822" t="s">
        <v>7148</v>
      </c>
      <c r="E270" s="822" t="s">
        <v>7149</v>
      </c>
      <c r="F270" s="831">
        <v>169</v>
      </c>
      <c r="G270" s="831">
        <v>46306</v>
      </c>
      <c r="H270" s="831">
        <v>1.144997774590772</v>
      </c>
      <c r="I270" s="831">
        <v>274</v>
      </c>
      <c r="J270" s="831">
        <v>146</v>
      </c>
      <c r="K270" s="831">
        <v>40442</v>
      </c>
      <c r="L270" s="831">
        <v>1</v>
      </c>
      <c r="M270" s="831">
        <v>277</v>
      </c>
      <c r="N270" s="831">
        <v>113</v>
      </c>
      <c r="O270" s="831">
        <v>31527</v>
      </c>
      <c r="P270" s="827">
        <v>0.77956085257900198</v>
      </c>
      <c r="Q270" s="832">
        <v>279</v>
      </c>
    </row>
    <row r="271" spans="1:17" ht="14.45" customHeight="1" x14ac:dyDescent="0.2">
      <c r="A271" s="821" t="s">
        <v>7126</v>
      </c>
      <c r="B271" s="822" t="s">
        <v>7127</v>
      </c>
      <c r="C271" s="822" t="s">
        <v>5465</v>
      </c>
      <c r="D271" s="822" t="s">
        <v>7150</v>
      </c>
      <c r="E271" s="822" t="s">
        <v>7151</v>
      </c>
      <c r="F271" s="831">
        <v>214</v>
      </c>
      <c r="G271" s="831">
        <v>30354</v>
      </c>
      <c r="H271" s="831">
        <v>0.97852998065764019</v>
      </c>
      <c r="I271" s="831">
        <v>141.84112149532712</v>
      </c>
      <c r="J271" s="831">
        <v>220</v>
      </c>
      <c r="K271" s="831">
        <v>31020</v>
      </c>
      <c r="L271" s="831">
        <v>1</v>
      </c>
      <c r="M271" s="831">
        <v>141</v>
      </c>
      <c r="N271" s="831">
        <v>183</v>
      </c>
      <c r="O271" s="831">
        <v>25986</v>
      </c>
      <c r="P271" s="827">
        <v>0.83771760154738883</v>
      </c>
      <c r="Q271" s="832">
        <v>142</v>
      </c>
    </row>
    <row r="272" spans="1:17" ht="14.45" customHeight="1" x14ac:dyDescent="0.2">
      <c r="A272" s="821" t="s">
        <v>7126</v>
      </c>
      <c r="B272" s="822" t="s">
        <v>7127</v>
      </c>
      <c r="C272" s="822" t="s">
        <v>5465</v>
      </c>
      <c r="D272" s="822" t="s">
        <v>7152</v>
      </c>
      <c r="E272" s="822" t="s">
        <v>7151</v>
      </c>
      <c r="F272" s="831">
        <v>556</v>
      </c>
      <c r="G272" s="831">
        <v>43456</v>
      </c>
      <c r="H272" s="831">
        <v>0.93709701766113906</v>
      </c>
      <c r="I272" s="831">
        <v>78.158273381294961</v>
      </c>
      <c r="J272" s="831">
        <v>587</v>
      </c>
      <c r="K272" s="831">
        <v>46373</v>
      </c>
      <c r="L272" s="831">
        <v>1</v>
      </c>
      <c r="M272" s="831">
        <v>79</v>
      </c>
      <c r="N272" s="831">
        <v>562</v>
      </c>
      <c r="O272" s="831">
        <v>44398</v>
      </c>
      <c r="P272" s="827">
        <v>0.95741056218057918</v>
      </c>
      <c r="Q272" s="832">
        <v>79</v>
      </c>
    </row>
    <row r="273" spans="1:17" ht="14.45" customHeight="1" x14ac:dyDescent="0.2">
      <c r="A273" s="821" t="s">
        <v>7126</v>
      </c>
      <c r="B273" s="822" t="s">
        <v>7127</v>
      </c>
      <c r="C273" s="822" t="s">
        <v>5465</v>
      </c>
      <c r="D273" s="822" t="s">
        <v>7153</v>
      </c>
      <c r="E273" s="822" t="s">
        <v>7154</v>
      </c>
      <c r="F273" s="831">
        <v>214</v>
      </c>
      <c r="G273" s="831">
        <v>67196</v>
      </c>
      <c r="H273" s="831">
        <v>0.96657077100115074</v>
      </c>
      <c r="I273" s="831">
        <v>314</v>
      </c>
      <c r="J273" s="831">
        <v>220</v>
      </c>
      <c r="K273" s="831">
        <v>69520</v>
      </c>
      <c r="L273" s="831">
        <v>1</v>
      </c>
      <c r="M273" s="831">
        <v>316</v>
      </c>
      <c r="N273" s="831">
        <v>183</v>
      </c>
      <c r="O273" s="831">
        <v>58194</v>
      </c>
      <c r="P273" s="827">
        <v>0.8370828538550058</v>
      </c>
      <c r="Q273" s="832">
        <v>318</v>
      </c>
    </row>
    <row r="274" spans="1:17" ht="14.45" customHeight="1" x14ac:dyDescent="0.2">
      <c r="A274" s="821" t="s">
        <v>7126</v>
      </c>
      <c r="B274" s="822" t="s">
        <v>7127</v>
      </c>
      <c r="C274" s="822" t="s">
        <v>5465</v>
      </c>
      <c r="D274" s="822" t="s">
        <v>7155</v>
      </c>
      <c r="E274" s="822" t="s">
        <v>7156</v>
      </c>
      <c r="F274" s="831">
        <v>144</v>
      </c>
      <c r="G274" s="831">
        <v>47232</v>
      </c>
      <c r="H274" s="831">
        <v>1.0110021833126419</v>
      </c>
      <c r="I274" s="831">
        <v>328</v>
      </c>
      <c r="J274" s="831">
        <v>142</v>
      </c>
      <c r="K274" s="831">
        <v>46718</v>
      </c>
      <c r="L274" s="831">
        <v>1</v>
      </c>
      <c r="M274" s="831">
        <v>329</v>
      </c>
      <c r="N274" s="831">
        <v>216</v>
      </c>
      <c r="O274" s="831">
        <v>71064</v>
      </c>
      <c r="P274" s="827">
        <v>1.5211267605633803</v>
      </c>
      <c r="Q274" s="832">
        <v>329</v>
      </c>
    </row>
    <row r="275" spans="1:17" ht="14.45" customHeight="1" x14ac:dyDescent="0.2">
      <c r="A275" s="821" t="s">
        <v>7126</v>
      </c>
      <c r="B275" s="822" t="s">
        <v>7127</v>
      </c>
      <c r="C275" s="822" t="s">
        <v>5465</v>
      </c>
      <c r="D275" s="822" t="s">
        <v>7157</v>
      </c>
      <c r="E275" s="822" t="s">
        <v>7158</v>
      </c>
      <c r="F275" s="831">
        <v>451</v>
      </c>
      <c r="G275" s="831">
        <v>73578</v>
      </c>
      <c r="H275" s="831">
        <v>1.0542015903718032</v>
      </c>
      <c r="I275" s="831">
        <v>163.14412416851442</v>
      </c>
      <c r="J275" s="831">
        <v>423</v>
      </c>
      <c r="K275" s="831">
        <v>69795</v>
      </c>
      <c r="L275" s="831">
        <v>1</v>
      </c>
      <c r="M275" s="831">
        <v>165</v>
      </c>
      <c r="N275" s="831">
        <v>357</v>
      </c>
      <c r="O275" s="831">
        <v>59262</v>
      </c>
      <c r="P275" s="827">
        <v>0.84908661078873848</v>
      </c>
      <c r="Q275" s="832">
        <v>166</v>
      </c>
    </row>
    <row r="276" spans="1:17" ht="14.45" customHeight="1" x14ac:dyDescent="0.2">
      <c r="A276" s="821" t="s">
        <v>7126</v>
      </c>
      <c r="B276" s="822" t="s">
        <v>7127</v>
      </c>
      <c r="C276" s="822" t="s">
        <v>5465</v>
      </c>
      <c r="D276" s="822" t="s">
        <v>7159</v>
      </c>
      <c r="E276" s="822" t="s">
        <v>7129</v>
      </c>
      <c r="F276" s="831">
        <v>1596</v>
      </c>
      <c r="G276" s="831">
        <v>115167</v>
      </c>
      <c r="H276" s="831">
        <v>0.90588522165937768</v>
      </c>
      <c r="I276" s="831">
        <v>72.159774436090231</v>
      </c>
      <c r="J276" s="831">
        <v>1718</v>
      </c>
      <c r="K276" s="831">
        <v>127132</v>
      </c>
      <c r="L276" s="831">
        <v>1</v>
      </c>
      <c r="M276" s="831">
        <v>74</v>
      </c>
      <c r="N276" s="831">
        <v>1673</v>
      </c>
      <c r="O276" s="831">
        <v>123802</v>
      </c>
      <c r="P276" s="827">
        <v>0.97380675203725264</v>
      </c>
      <c r="Q276" s="832">
        <v>74</v>
      </c>
    </row>
    <row r="277" spans="1:17" ht="14.45" customHeight="1" x14ac:dyDescent="0.2">
      <c r="A277" s="821" t="s">
        <v>7126</v>
      </c>
      <c r="B277" s="822" t="s">
        <v>7127</v>
      </c>
      <c r="C277" s="822" t="s">
        <v>5465</v>
      </c>
      <c r="D277" s="822" t="s">
        <v>7160</v>
      </c>
      <c r="E277" s="822" t="s">
        <v>7161</v>
      </c>
      <c r="F277" s="831"/>
      <c r="G277" s="831"/>
      <c r="H277" s="831"/>
      <c r="I277" s="831"/>
      <c r="J277" s="831"/>
      <c r="K277" s="831"/>
      <c r="L277" s="831"/>
      <c r="M277" s="831"/>
      <c r="N277" s="831">
        <v>56</v>
      </c>
      <c r="O277" s="831">
        <v>13160</v>
      </c>
      <c r="P277" s="827"/>
      <c r="Q277" s="832">
        <v>235</v>
      </c>
    </row>
    <row r="278" spans="1:17" ht="14.45" customHeight="1" x14ac:dyDescent="0.2">
      <c r="A278" s="821" t="s">
        <v>7126</v>
      </c>
      <c r="B278" s="822" t="s">
        <v>7127</v>
      </c>
      <c r="C278" s="822" t="s">
        <v>5465</v>
      </c>
      <c r="D278" s="822" t="s">
        <v>7162</v>
      </c>
      <c r="E278" s="822" t="s">
        <v>7163</v>
      </c>
      <c r="F278" s="831">
        <v>44</v>
      </c>
      <c r="G278" s="831">
        <v>53328</v>
      </c>
      <c r="H278" s="831">
        <v>1.0963815789473683</v>
      </c>
      <c r="I278" s="831">
        <v>1212</v>
      </c>
      <c r="J278" s="831">
        <v>40</v>
      </c>
      <c r="K278" s="831">
        <v>48640</v>
      </c>
      <c r="L278" s="831">
        <v>1</v>
      </c>
      <c r="M278" s="831">
        <v>1216</v>
      </c>
      <c r="N278" s="831">
        <v>52</v>
      </c>
      <c r="O278" s="831">
        <v>63440</v>
      </c>
      <c r="P278" s="827">
        <v>1.3042763157894737</v>
      </c>
      <c r="Q278" s="832">
        <v>1220</v>
      </c>
    </row>
    <row r="279" spans="1:17" ht="14.45" customHeight="1" x14ac:dyDescent="0.2">
      <c r="A279" s="821" t="s">
        <v>7126</v>
      </c>
      <c r="B279" s="822" t="s">
        <v>7127</v>
      </c>
      <c r="C279" s="822" t="s">
        <v>5465</v>
      </c>
      <c r="D279" s="822" t="s">
        <v>7164</v>
      </c>
      <c r="E279" s="822" t="s">
        <v>7165</v>
      </c>
      <c r="F279" s="831">
        <v>29</v>
      </c>
      <c r="G279" s="831">
        <v>3335</v>
      </c>
      <c r="H279" s="831">
        <v>1.0648148148148149</v>
      </c>
      <c r="I279" s="831">
        <v>115</v>
      </c>
      <c r="J279" s="831">
        <v>27</v>
      </c>
      <c r="K279" s="831">
        <v>3132</v>
      </c>
      <c r="L279" s="831">
        <v>1</v>
      </c>
      <c r="M279" s="831">
        <v>116</v>
      </c>
      <c r="N279" s="831">
        <v>25</v>
      </c>
      <c r="O279" s="831">
        <v>2925</v>
      </c>
      <c r="P279" s="827">
        <v>0.93390804597701149</v>
      </c>
      <c r="Q279" s="832">
        <v>117</v>
      </c>
    </row>
    <row r="280" spans="1:17" ht="14.45" customHeight="1" x14ac:dyDescent="0.2">
      <c r="A280" s="821" t="s">
        <v>7126</v>
      </c>
      <c r="B280" s="822" t="s">
        <v>7127</v>
      </c>
      <c r="C280" s="822" t="s">
        <v>5465</v>
      </c>
      <c r="D280" s="822" t="s">
        <v>7166</v>
      </c>
      <c r="E280" s="822" t="s">
        <v>7167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352</v>
      </c>
      <c r="P280" s="827"/>
      <c r="Q280" s="832">
        <v>352</v>
      </c>
    </row>
    <row r="281" spans="1:17" ht="14.45" customHeight="1" x14ac:dyDescent="0.2">
      <c r="A281" s="821" t="s">
        <v>7126</v>
      </c>
      <c r="B281" s="822" t="s">
        <v>7127</v>
      </c>
      <c r="C281" s="822" t="s">
        <v>5465</v>
      </c>
      <c r="D281" s="822" t="s">
        <v>7168</v>
      </c>
      <c r="E281" s="822" t="s">
        <v>7169</v>
      </c>
      <c r="F281" s="831"/>
      <c r="G281" s="831"/>
      <c r="H281" s="831"/>
      <c r="I281" s="831"/>
      <c r="J281" s="831"/>
      <c r="K281" s="831"/>
      <c r="L281" s="831"/>
      <c r="M281" s="831"/>
      <c r="N281" s="831">
        <v>48</v>
      </c>
      <c r="O281" s="831">
        <v>51936</v>
      </c>
      <c r="P281" s="827"/>
      <c r="Q281" s="832">
        <v>1082</v>
      </c>
    </row>
    <row r="282" spans="1:17" ht="14.45" customHeight="1" x14ac:dyDescent="0.2">
      <c r="A282" s="821" t="s">
        <v>7126</v>
      </c>
      <c r="B282" s="822" t="s">
        <v>7127</v>
      </c>
      <c r="C282" s="822" t="s">
        <v>5465</v>
      </c>
      <c r="D282" s="822" t="s">
        <v>7170</v>
      </c>
      <c r="E282" s="822" t="s">
        <v>7171</v>
      </c>
      <c r="F282" s="831"/>
      <c r="G282" s="831"/>
      <c r="H282" s="831"/>
      <c r="I282" s="831"/>
      <c r="J282" s="831">
        <v>1</v>
      </c>
      <c r="K282" s="831">
        <v>757</v>
      </c>
      <c r="L282" s="831">
        <v>1</v>
      </c>
      <c r="M282" s="831">
        <v>757</v>
      </c>
      <c r="N282" s="831"/>
      <c r="O282" s="831"/>
      <c r="P282" s="827"/>
      <c r="Q282" s="832"/>
    </row>
    <row r="283" spans="1:17" ht="14.45" customHeight="1" x14ac:dyDescent="0.2">
      <c r="A283" s="821" t="s">
        <v>7172</v>
      </c>
      <c r="B283" s="822" t="s">
        <v>7173</v>
      </c>
      <c r="C283" s="822" t="s">
        <v>5465</v>
      </c>
      <c r="D283" s="822" t="s">
        <v>7174</v>
      </c>
      <c r="E283" s="822" t="s">
        <v>7175</v>
      </c>
      <c r="F283" s="831">
        <v>27</v>
      </c>
      <c r="G283" s="831">
        <v>1566</v>
      </c>
      <c r="H283" s="831">
        <v>0.71736142922583601</v>
      </c>
      <c r="I283" s="831">
        <v>58</v>
      </c>
      <c r="J283" s="831">
        <v>37</v>
      </c>
      <c r="K283" s="831">
        <v>2183</v>
      </c>
      <c r="L283" s="831">
        <v>1</v>
      </c>
      <c r="M283" s="831">
        <v>59</v>
      </c>
      <c r="N283" s="831">
        <v>26</v>
      </c>
      <c r="O283" s="831">
        <v>1534</v>
      </c>
      <c r="P283" s="827">
        <v>0.70270270270270274</v>
      </c>
      <c r="Q283" s="832">
        <v>59</v>
      </c>
    </row>
    <row r="284" spans="1:17" ht="14.45" customHeight="1" x14ac:dyDescent="0.2">
      <c r="A284" s="821" t="s">
        <v>7172</v>
      </c>
      <c r="B284" s="822" t="s">
        <v>7173</v>
      </c>
      <c r="C284" s="822" t="s">
        <v>5465</v>
      </c>
      <c r="D284" s="822" t="s">
        <v>7176</v>
      </c>
      <c r="E284" s="822" t="s">
        <v>7177</v>
      </c>
      <c r="F284" s="831">
        <v>12</v>
      </c>
      <c r="G284" s="831">
        <v>1584</v>
      </c>
      <c r="H284" s="831">
        <v>0.8571428571428571</v>
      </c>
      <c r="I284" s="831">
        <v>132</v>
      </c>
      <c r="J284" s="831">
        <v>14</v>
      </c>
      <c r="K284" s="831">
        <v>1848</v>
      </c>
      <c r="L284" s="831">
        <v>1</v>
      </c>
      <c r="M284" s="831">
        <v>132</v>
      </c>
      <c r="N284" s="831">
        <v>23</v>
      </c>
      <c r="O284" s="831">
        <v>3059</v>
      </c>
      <c r="P284" s="827">
        <v>1.6553030303030303</v>
      </c>
      <c r="Q284" s="832">
        <v>133</v>
      </c>
    </row>
    <row r="285" spans="1:17" ht="14.45" customHeight="1" x14ac:dyDescent="0.2">
      <c r="A285" s="821" t="s">
        <v>7172</v>
      </c>
      <c r="B285" s="822" t="s">
        <v>7173</v>
      </c>
      <c r="C285" s="822" t="s">
        <v>5465</v>
      </c>
      <c r="D285" s="822" t="s">
        <v>7178</v>
      </c>
      <c r="E285" s="822" t="s">
        <v>7179</v>
      </c>
      <c r="F285" s="831"/>
      <c r="G285" s="831"/>
      <c r="H285" s="831"/>
      <c r="I285" s="831"/>
      <c r="J285" s="831">
        <v>1</v>
      </c>
      <c r="K285" s="831">
        <v>411</v>
      </c>
      <c r="L285" s="831">
        <v>1</v>
      </c>
      <c r="M285" s="831">
        <v>411</v>
      </c>
      <c r="N285" s="831">
        <v>1</v>
      </c>
      <c r="O285" s="831">
        <v>413</v>
      </c>
      <c r="P285" s="827">
        <v>1.0048661800486618</v>
      </c>
      <c r="Q285" s="832">
        <v>413</v>
      </c>
    </row>
    <row r="286" spans="1:17" ht="14.45" customHeight="1" x14ac:dyDescent="0.2">
      <c r="A286" s="821" t="s">
        <v>7172</v>
      </c>
      <c r="B286" s="822" t="s">
        <v>7173</v>
      </c>
      <c r="C286" s="822" t="s">
        <v>5465</v>
      </c>
      <c r="D286" s="822" t="s">
        <v>7180</v>
      </c>
      <c r="E286" s="822" t="s">
        <v>7181</v>
      </c>
      <c r="F286" s="831">
        <v>6</v>
      </c>
      <c r="G286" s="831">
        <v>1080</v>
      </c>
      <c r="H286" s="831">
        <v>1.4754098360655739</v>
      </c>
      <c r="I286" s="831">
        <v>180</v>
      </c>
      <c r="J286" s="831">
        <v>4</v>
      </c>
      <c r="K286" s="831">
        <v>732</v>
      </c>
      <c r="L286" s="831">
        <v>1</v>
      </c>
      <c r="M286" s="831">
        <v>183</v>
      </c>
      <c r="N286" s="831">
        <v>3</v>
      </c>
      <c r="O286" s="831">
        <v>555</v>
      </c>
      <c r="P286" s="827">
        <v>0.75819672131147542</v>
      </c>
      <c r="Q286" s="832">
        <v>185</v>
      </c>
    </row>
    <row r="287" spans="1:17" ht="14.45" customHeight="1" x14ac:dyDescent="0.2">
      <c r="A287" s="821" t="s">
        <v>7172</v>
      </c>
      <c r="B287" s="822" t="s">
        <v>7173</v>
      </c>
      <c r="C287" s="822" t="s">
        <v>5465</v>
      </c>
      <c r="D287" s="822" t="s">
        <v>7182</v>
      </c>
      <c r="E287" s="822" t="s">
        <v>7183</v>
      </c>
      <c r="F287" s="831">
        <v>1</v>
      </c>
      <c r="G287" s="831">
        <v>570</v>
      </c>
      <c r="H287" s="831"/>
      <c r="I287" s="831">
        <v>570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7172</v>
      </c>
      <c r="B288" s="822" t="s">
        <v>7173</v>
      </c>
      <c r="C288" s="822" t="s">
        <v>5465</v>
      </c>
      <c r="D288" s="822" t="s">
        <v>7184</v>
      </c>
      <c r="E288" s="822" t="s">
        <v>7185</v>
      </c>
      <c r="F288" s="831">
        <v>69</v>
      </c>
      <c r="G288" s="831">
        <v>23253</v>
      </c>
      <c r="H288" s="831">
        <v>0.86317235235160916</v>
      </c>
      <c r="I288" s="831">
        <v>337</v>
      </c>
      <c r="J288" s="831">
        <v>79</v>
      </c>
      <c r="K288" s="831">
        <v>26939</v>
      </c>
      <c r="L288" s="831">
        <v>1</v>
      </c>
      <c r="M288" s="831">
        <v>341</v>
      </c>
      <c r="N288" s="831">
        <v>82</v>
      </c>
      <c r="O288" s="831">
        <v>28208</v>
      </c>
      <c r="P288" s="827">
        <v>1.0471064256282714</v>
      </c>
      <c r="Q288" s="832">
        <v>344</v>
      </c>
    </row>
    <row r="289" spans="1:17" ht="14.45" customHeight="1" x14ac:dyDescent="0.2">
      <c r="A289" s="821" t="s">
        <v>7172</v>
      </c>
      <c r="B289" s="822" t="s">
        <v>7173</v>
      </c>
      <c r="C289" s="822" t="s">
        <v>5465</v>
      </c>
      <c r="D289" s="822" t="s">
        <v>7186</v>
      </c>
      <c r="E289" s="822" t="s">
        <v>7187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464</v>
      </c>
      <c r="P289" s="827"/>
      <c r="Q289" s="832">
        <v>464</v>
      </c>
    </row>
    <row r="290" spans="1:17" ht="14.45" customHeight="1" x14ac:dyDescent="0.2">
      <c r="A290" s="821" t="s">
        <v>7172</v>
      </c>
      <c r="B290" s="822" t="s">
        <v>7173</v>
      </c>
      <c r="C290" s="822" t="s">
        <v>5465</v>
      </c>
      <c r="D290" s="822" t="s">
        <v>7188</v>
      </c>
      <c r="E290" s="822" t="s">
        <v>7189</v>
      </c>
      <c r="F290" s="831">
        <v>52</v>
      </c>
      <c r="G290" s="831">
        <v>18200</v>
      </c>
      <c r="H290" s="831">
        <v>1.1032308904649331</v>
      </c>
      <c r="I290" s="831">
        <v>350</v>
      </c>
      <c r="J290" s="831">
        <v>47</v>
      </c>
      <c r="K290" s="831">
        <v>16497</v>
      </c>
      <c r="L290" s="831">
        <v>1</v>
      </c>
      <c r="M290" s="831">
        <v>351</v>
      </c>
      <c r="N290" s="831">
        <v>100</v>
      </c>
      <c r="O290" s="831">
        <v>35300</v>
      </c>
      <c r="P290" s="827">
        <v>2.1397829908468204</v>
      </c>
      <c r="Q290" s="832">
        <v>353</v>
      </c>
    </row>
    <row r="291" spans="1:17" ht="14.45" customHeight="1" x14ac:dyDescent="0.2">
      <c r="A291" s="821" t="s">
        <v>7172</v>
      </c>
      <c r="B291" s="822" t="s">
        <v>7173</v>
      </c>
      <c r="C291" s="822" t="s">
        <v>5465</v>
      </c>
      <c r="D291" s="822" t="s">
        <v>7190</v>
      </c>
      <c r="E291" s="822" t="s">
        <v>7191</v>
      </c>
      <c r="F291" s="831"/>
      <c r="G291" s="831"/>
      <c r="H291" s="831"/>
      <c r="I291" s="831"/>
      <c r="J291" s="831">
        <v>1</v>
      </c>
      <c r="K291" s="831">
        <v>118</v>
      </c>
      <c r="L291" s="831">
        <v>1</v>
      </c>
      <c r="M291" s="831">
        <v>118</v>
      </c>
      <c r="N291" s="831">
        <v>1</v>
      </c>
      <c r="O291" s="831">
        <v>119</v>
      </c>
      <c r="P291" s="827">
        <v>1.0084745762711864</v>
      </c>
      <c r="Q291" s="832">
        <v>119</v>
      </c>
    </row>
    <row r="292" spans="1:17" ht="14.45" customHeight="1" x14ac:dyDescent="0.2">
      <c r="A292" s="821" t="s">
        <v>7172</v>
      </c>
      <c r="B292" s="822" t="s">
        <v>7173</v>
      </c>
      <c r="C292" s="822" t="s">
        <v>5465</v>
      </c>
      <c r="D292" s="822" t="s">
        <v>7192</v>
      </c>
      <c r="E292" s="822" t="s">
        <v>7193</v>
      </c>
      <c r="F292" s="831"/>
      <c r="G292" s="831"/>
      <c r="H292" s="831"/>
      <c r="I292" s="831"/>
      <c r="J292" s="831">
        <v>4</v>
      </c>
      <c r="K292" s="831">
        <v>1596</v>
      </c>
      <c r="L292" s="831">
        <v>1</v>
      </c>
      <c r="M292" s="831">
        <v>399</v>
      </c>
      <c r="N292" s="831">
        <v>1</v>
      </c>
      <c r="O292" s="831">
        <v>405</v>
      </c>
      <c r="P292" s="827">
        <v>0.25375939849624063</v>
      </c>
      <c r="Q292" s="832">
        <v>405</v>
      </c>
    </row>
    <row r="293" spans="1:17" ht="14.45" customHeight="1" x14ac:dyDescent="0.2">
      <c r="A293" s="821" t="s">
        <v>7172</v>
      </c>
      <c r="B293" s="822" t="s">
        <v>7173</v>
      </c>
      <c r="C293" s="822" t="s">
        <v>5465</v>
      </c>
      <c r="D293" s="822" t="s">
        <v>7194</v>
      </c>
      <c r="E293" s="822" t="s">
        <v>7195</v>
      </c>
      <c r="F293" s="831"/>
      <c r="G293" s="831"/>
      <c r="H293" s="831"/>
      <c r="I293" s="831"/>
      <c r="J293" s="831">
        <v>1</v>
      </c>
      <c r="K293" s="831">
        <v>38</v>
      </c>
      <c r="L293" s="831">
        <v>1</v>
      </c>
      <c r="M293" s="831">
        <v>38</v>
      </c>
      <c r="N293" s="831">
        <v>1</v>
      </c>
      <c r="O293" s="831">
        <v>39</v>
      </c>
      <c r="P293" s="827">
        <v>1.0263157894736843</v>
      </c>
      <c r="Q293" s="832">
        <v>39</v>
      </c>
    </row>
    <row r="294" spans="1:17" ht="14.45" customHeight="1" x14ac:dyDescent="0.2">
      <c r="A294" s="821" t="s">
        <v>7172</v>
      </c>
      <c r="B294" s="822" t="s">
        <v>7173</v>
      </c>
      <c r="C294" s="822" t="s">
        <v>5465</v>
      </c>
      <c r="D294" s="822" t="s">
        <v>7196</v>
      </c>
      <c r="E294" s="822" t="s">
        <v>7197</v>
      </c>
      <c r="F294" s="831"/>
      <c r="G294" s="831"/>
      <c r="H294" s="831"/>
      <c r="I294" s="831"/>
      <c r="J294" s="831">
        <v>3</v>
      </c>
      <c r="K294" s="831">
        <v>2139</v>
      </c>
      <c r="L294" s="831">
        <v>1</v>
      </c>
      <c r="M294" s="831">
        <v>713</v>
      </c>
      <c r="N294" s="831">
        <v>1</v>
      </c>
      <c r="O294" s="831">
        <v>719</v>
      </c>
      <c r="P294" s="827">
        <v>0.33613838242169236</v>
      </c>
      <c r="Q294" s="832">
        <v>719</v>
      </c>
    </row>
    <row r="295" spans="1:17" ht="14.45" customHeight="1" x14ac:dyDescent="0.2">
      <c r="A295" s="821" t="s">
        <v>7172</v>
      </c>
      <c r="B295" s="822" t="s">
        <v>7173</v>
      </c>
      <c r="C295" s="822" t="s">
        <v>5465</v>
      </c>
      <c r="D295" s="822" t="s">
        <v>7198</v>
      </c>
      <c r="E295" s="822" t="s">
        <v>7199</v>
      </c>
      <c r="F295" s="831">
        <v>30</v>
      </c>
      <c r="G295" s="831">
        <v>9150</v>
      </c>
      <c r="H295" s="831">
        <v>1.0609925788497216</v>
      </c>
      <c r="I295" s="831">
        <v>305</v>
      </c>
      <c r="J295" s="831">
        <v>28</v>
      </c>
      <c r="K295" s="831">
        <v>8624</v>
      </c>
      <c r="L295" s="831">
        <v>1</v>
      </c>
      <c r="M295" s="831">
        <v>308</v>
      </c>
      <c r="N295" s="831">
        <v>31</v>
      </c>
      <c r="O295" s="831">
        <v>9610</v>
      </c>
      <c r="P295" s="827">
        <v>1.1143320964749537</v>
      </c>
      <c r="Q295" s="832">
        <v>310</v>
      </c>
    </row>
    <row r="296" spans="1:17" ht="14.45" customHeight="1" x14ac:dyDescent="0.2">
      <c r="A296" s="821" t="s">
        <v>7172</v>
      </c>
      <c r="B296" s="822" t="s">
        <v>7173</v>
      </c>
      <c r="C296" s="822" t="s">
        <v>5465</v>
      </c>
      <c r="D296" s="822" t="s">
        <v>7200</v>
      </c>
      <c r="E296" s="822" t="s">
        <v>7201</v>
      </c>
      <c r="F296" s="831">
        <v>17</v>
      </c>
      <c r="G296" s="831">
        <v>8415</v>
      </c>
      <c r="H296" s="831">
        <v>0.60227598053249354</v>
      </c>
      <c r="I296" s="831">
        <v>495</v>
      </c>
      <c r="J296" s="831">
        <v>28</v>
      </c>
      <c r="K296" s="831">
        <v>13972</v>
      </c>
      <c r="L296" s="831">
        <v>1</v>
      </c>
      <c r="M296" s="831">
        <v>499</v>
      </c>
      <c r="N296" s="831">
        <v>17</v>
      </c>
      <c r="O296" s="831">
        <v>8551</v>
      </c>
      <c r="P296" s="827">
        <v>0.61200973375322076</v>
      </c>
      <c r="Q296" s="832">
        <v>503</v>
      </c>
    </row>
    <row r="297" spans="1:17" ht="14.45" customHeight="1" x14ac:dyDescent="0.2">
      <c r="A297" s="821" t="s">
        <v>7172</v>
      </c>
      <c r="B297" s="822" t="s">
        <v>7173</v>
      </c>
      <c r="C297" s="822" t="s">
        <v>5465</v>
      </c>
      <c r="D297" s="822" t="s">
        <v>7202</v>
      </c>
      <c r="E297" s="822" t="s">
        <v>7203</v>
      </c>
      <c r="F297" s="831">
        <v>44</v>
      </c>
      <c r="G297" s="831">
        <v>16324</v>
      </c>
      <c r="H297" s="831">
        <v>0.86829787234042555</v>
      </c>
      <c r="I297" s="831">
        <v>371</v>
      </c>
      <c r="J297" s="831">
        <v>50</v>
      </c>
      <c r="K297" s="831">
        <v>18800</v>
      </c>
      <c r="L297" s="831">
        <v>1</v>
      </c>
      <c r="M297" s="831">
        <v>376</v>
      </c>
      <c r="N297" s="831">
        <v>55</v>
      </c>
      <c r="O297" s="831">
        <v>20900</v>
      </c>
      <c r="P297" s="827">
        <v>1.1117021276595744</v>
      </c>
      <c r="Q297" s="832">
        <v>380</v>
      </c>
    </row>
    <row r="298" spans="1:17" ht="14.45" customHeight="1" x14ac:dyDescent="0.2">
      <c r="A298" s="821" t="s">
        <v>7172</v>
      </c>
      <c r="B298" s="822" t="s">
        <v>7173</v>
      </c>
      <c r="C298" s="822" t="s">
        <v>5465</v>
      </c>
      <c r="D298" s="822" t="s">
        <v>7204</v>
      </c>
      <c r="E298" s="822" t="s">
        <v>7205</v>
      </c>
      <c r="F298" s="831">
        <v>1</v>
      </c>
      <c r="G298" s="831">
        <v>112</v>
      </c>
      <c r="H298" s="831">
        <v>9.9115044247787609E-2</v>
      </c>
      <c r="I298" s="831">
        <v>112</v>
      </c>
      <c r="J298" s="831">
        <v>10</v>
      </c>
      <c r="K298" s="831">
        <v>1130</v>
      </c>
      <c r="L298" s="831">
        <v>1</v>
      </c>
      <c r="M298" s="831">
        <v>113</v>
      </c>
      <c r="N298" s="831">
        <v>6</v>
      </c>
      <c r="O298" s="831">
        <v>684</v>
      </c>
      <c r="P298" s="827">
        <v>0.6053097345132743</v>
      </c>
      <c r="Q298" s="832">
        <v>114</v>
      </c>
    </row>
    <row r="299" spans="1:17" ht="14.45" customHeight="1" x14ac:dyDescent="0.2">
      <c r="A299" s="821" t="s">
        <v>7172</v>
      </c>
      <c r="B299" s="822" t="s">
        <v>7173</v>
      </c>
      <c r="C299" s="822" t="s">
        <v>5465</v>
      </c>
      <c r="D299" s="822" t="s">
        <v>7206</v>
      </c>
      <c r="E299" s="822" t="s">
        <v>7207</v>
      </c>
      <c r="F299" s="831"/>
      <c r="G299" s="831"/>
      <c r="H299" s="831"/>
      <c r="I299" s="831"/>
      <c r="J299" s="831"/>
      <c r="K299" s="831"/>
      <c r="L299" s="831"/>
      <c r="M299" s="831"/>
      <c r="N299" s="831">
        <v>2</v>
      </c>
      <c r="O299" s="831">
        <v>252</v>
      </c>
      <c r="P299" s="827"/>
      <c r="Q299" s="832">
        <v>126</v>
      </c>
    </row>
    <row r="300" spans="1:17" ht="14.45" customHeight="1" x14ac:dyDescent="0.2">
      <c r="A300" s="821" t="s">
        <v>7172</v>
      </c>
      <c r="B300" s="822" t="s">
        <v>7173</v>
      </c>
      <c r="C300" s="822" t="s">
        <v>5465</v>
      </c>
      <c r="D300" s="822" t="s">
        <v>7208</v>
      </c>
      <c r="E300" s="822" t="s">
        <v>7209</v>
      </c>
      <c r="F300" s="831"/>
      <c r="G300" s="831"/>
      <c r="H300" s="831"/>
      <c r="I300" s="831"/>
      <c r="J300" s="831">
        <v>1</v>
      </c>
      <c r="K300" s="831">
        <v>500</v>
      </c>
      <c r="L300" s="831">
        <v>1</v>
      </c>
      <c r="M300" s="831">
        <v>500</v>
      </c>
      <c r="N300" s="831">
        <v>1</v>
      </c>
      <c r="O300" s="831">
        <v>504</v>
      </c>
      <c r="P300" s="827">
        <v>1.008</v>
      </c>
      <c r="Q300" s="832">
        <v>504</v>
      </c>
    </row>
    <row r="301" spans="1:17" ht="14.45" customHeight="1" x14ac:dyDescent="0.2">
      <c r="A301" s="821" t="s">
        <v>7172</v>
      </c>
      <c r="B301" s="822" t="s">
        <v>7173</v>
      </c>
      <c r="C301" s="822" t="s">
        <v>5465</v>
      </c>
      <c r="D301" s="822" t="s">
        <v>7210</v>
      </c>
      <c r="E301" s="822" t="s">
        <v>7211</v>
      </c>
      <c r="F301" s="831">
        <v>17</v>
      </c>
      <c r="G301" s="831">
        <v>7786</v>
      </c>
      <c r="H301" s="831">
        <v>0.56054715622750184</v>
      </c>
      <c r="I301" s="831">
        <v>458</v>
      </c>
      <c r="J301" s="831">
        <v>30</v>
      </c>
      <c r="K301" s="831">
        <v>13890</v>
      </c>
      <c r="L301" s="831">
        <v>1</v>
      </c>
      <c r="M301" s="831">
        <v>463</v>
      </c>
      <c r="N301" s="831">
        <v>23</v>
      </c>
      <c r="O301" s="831">
        <v>10741</v>
      </c>
      <c r="P301" s="827">
        <v>0.77329013678905689</v>
      </c>
      <c r="Q301" s="832">
        <v>467</v>
      </c>
    </row>
    <row r="302" spans="1:17" ht="14.45" customHeight="1" x14ac:dyDescent="0.2">
      <c r="A302" s="821" t="s">
        <v>7172</v>
      </c>
      <c r="B302" s="822" t="s">
        <v>7173</v>
      </c>
      <c r="C302" s="822" t="s">
        <v>5465</v>
      </c>
      <c r="D302" s="822" t="s">
        <v>7212</v>
      </c>
      <c r="E302" s="822" t="s">
        <v>7213</v>
      </c>
      <c r="F302" s="831">
        <v>14</v>
      </c>
      <c r="G302" s="831">
        <v>812</v>
      </c>
      <c r="H302" s="831">
        <v>1.058670143415906</v>
      </c>
      <c r="I302" s="831">
        <v>58</v>
      </c>
      <c r="J302" s="831">
        <v>13</v>
      </c>
      <c r="K302" s="831">
        <v>767</v>
      </c>
      <c r="L302" s="831">
        <v>1</v>
      </c>
      <c r="M302" s="831">
        <v>59</v>
      </c>
      <c r="N302" s="831">
        <v>2</v>
      </c>
      <c r="O302" s="831">
        <v>118</v>
      </c>
      <c r="P302" s="827">
        <v>0.15384615384615385</v>
      </c>
      <c r="Q302" s="832">
        <v>59</v>
      </c>
    </row>
    <row r="303" spans="1:17" ht="14.45" customHeight="1" x14ac:dyDescent="0.2">
      <c r="A303" s="821" t="s">
        <v>7172</v>
      </c>
      <c r="B303" s="822" t="s">
        <v>7173</v>
      </c>
      <c r="C303" s="822" t="s">
        <v>5465</v>
      </c>
      <c r="D303" s="822" t="s">
        <v>6652</v>
      </c>
      <c r="E303" s="822" t="s">
        <v>6653</v>
      </c>
      <c r="F303" s="831"/>
      <c r="G303" s="831"/>
      <c r="H303" s="831"/>
      <c r="I303" s="831"/>
      <c r="J303" s="831"/>
      <c r="K303" s="831"/>
      <c r="L303" s="831"/>
      <c r="M303" s="831"/>
      <c r="N303" s="831">
        <v>4</v>
      </c>
      <c r="O303" s="831">
        <v>42120</v>
      </c>
      <c r="P303" s="827"/>
      <c r="Q303" s="832">
        <v>10530</v>
      </c>
    </row>
    <row r="304" spans="1:17" ht="14.45" customHeight="1" x14ac:dyDescent="0.2">
      <c r="A304" s="821" t="s">
        <v>7172</v>
      </c>
      <c r="B304" s="822" t="s">
        <v>7173</v>
      </c>
      <c r="C304" s="822" t="s">
        <v>5465</v>
      </c>
      <c r="D304" s="822" t="s">
        <v>7214</v>
      </c>
      <c r="E304" s="822" t="s">
        <v>7215</v>
      </c>
      <c r="F304" s="831">
        <v>304</v>
      </c>
      <c r="G304" s="831">
        <v>53504</v>
      </c>
      <c r="H304" s="831">
        <v>1.3838195737637078</v>
      </c>
      <c r="I304" s="831">
        <v>176</v>
      </c>
      <c r="J304" s="831">
        <v>216</v>
      </c>
      <c r="K304" s="831">
        <v>38664</v>
      </c>
      <c r="L304" s="831">
        <v>1</v>
      </c>
      <c r="M304" s="831">
        <v>179</v>
      </c>
      <c r="N304" s="831">
        <v>300</v>
      </c>
      <c r="O304" s="831">
        <v>54300</v>
      </c>
      <c r="P304" s="827">
        <v>1.404407200496586</v>
      </c>
      <c r="Q304" s="832">
        <v>181</v>
      </c>
    </row>
    <row r="305" spans="1:17" ht="14.45" customHeight="1" x14ac:dyDescent="0.2">
      <c r="A305" s="821" t="s">
        <v>7172</v>
      </c>
      <c r="B305" s="822" t="s">
        <v>7173</v>
      </c>
      <c r="C305" s="822" t="s">
        <v>5465</v>
      </c>
      <c r="D305" s="822" t="s">
        <v>7216</v>
      </c>
      <c r="E305" s="822" t="s">
        <v>7217</v>
      </c>
      <c r="F305" s="831"/>
      <c r="G305" s="831"/>
      <c r="H305" s="831"/>
      <c r="I305" s="831"/>
      <c r="J305" s="831">
        <v>6</v>
      </c>
      <c r="K305" s="831">
        <v>522</v>
      </c>
      <c r="L305" s="831">
        <v>1</v>
      </c>
      <c r="M305" s="831">
        <v>87</v>
      </c>
      <c r="N305" s="831">
        <v>2</v>
      </c>
      <c r="O305" s="831">
        <v>176</v>
      </c>
      <c r="P305" s="827">
        <v>0.33716475095785442</v>
      </c>
      <c r="Q305" s="832">
        <v>88</v>
      </c>
    </row>
    <row r="306" spans="1:17" ht="14.45" customHeight="1" x14ac:dyDescent="0.2">
      <c r="A306" s="821" t="s">
        <v>7172</v>
      </c>
      <c r="B306" s="822" t="s">
        <v>7173</v>
      </c>
      <c r="C306" s="822" t="s">
        <v>5465</v>
      </c>
      <c r="D306" s="822" t="s">
        <v>7218</v>
      </c>
      <c r="E306" s="822" t="s">
        <v>7219</v>
      </c>
      <c r="F306" s="831">
        <v>5</v>
      </c>
      <c r="G306" s="831">
        <v>850</v>
      </c>
      <c r="H306" s="831">
        <v>0.98837209302325579</v>
      </c>
      <c r="I306" s="831">
        <v>170</v>
      </c>
      <c r="J306" s="831">
        <v>5</v>
      </c>
      <c r="K306" s="831">
        <v>860</v>
      </c>
      <c r="L306" s="831">
        <v>1</v>
      </c>
      <c r="M306" s="831">
        <v>172</v>
      </c>
      <c r="N306" s="831">
        <v>8</v>
      </c>
      <c r="O306" s="831">
        <v>1392</v>
      </c>
      <c r="P306" s="827">
        <v>1.6186046511627907</v>
      </c>
      <c r="Q306" s="832">
        <v>174</v>
      </c>
    </row>
    <row r="307" spans="1:17" ht="14.45" customHeight="1" x14ac:dyDescent="0.2">
      <c r="A307" s="821" t="s">
        <v>7172</v>
      </c>
      <c r="B307" s="822" t="s">
        <v>7173</v>
      </c>
      <c r="C307" s="822" t="s">
        <v>5465</v>
      </c>
      <c r="D307" s="822" t="s">
        <v>7220</v>
      </c>
      <c r="E307" s="822" t="s">
        <v>7221</v>
      </c>
      <c r="F307" s="831"/>
      <c r="G307" s="831"/>
      <c r="H307" s="831"/>
      <c r="I307" s="831"/>
      <c r="J307" s="831">
        <v>3</v>
      </c>
      <c r="K307" s="831">
        <v>801</v>
      </c>
      <c r="L307" s="831">
        <v>1</v>
      </c>
      <c r="M307" s="831">
        <v>267</v>
      </c>
      <c r="N307" s="831">
        <v>1</v>
      </c>
      <c r="O307" s="831">
        <v>269</v>
      </c>
      <c r="P307" s="827">
        <v>0.3358302122347066</v>
      </c>
      <c r="Q307" s="832">
        <v>269</v>
      </c>
    </row>
    <row r="308" spans="1:17" ht="14.45" customHeight="1" x14ac:dyDescent="0.2">
      <c r="A308" s="821" t="s">
        <v>7172</v>
      </c>
      <c r="B308" s="822" t="s">
        <v>7173</v>
      </c>
      <c r="C308" s="822" t="s">
        <v>5465</v>
      </c>
      <c r="D308" s="822" t="s">
        <v>7222</v>
      </c>
      <c r="E308" s="822" t="s">
        <v>7223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2157</v>
      </c>
      <c r="P308" s="827"/>
      <c r="Q308" s="832">
        <v>2157</v>
      </c>
    </row>
    <row r="309" spans="1:17" ht="14.45" customHeight="1" x14ac:dyDescent="0.2">
      <c r="A309" s="821" t="s">
        <v>7172</v>
      </c>
      <c r="B309" s="822" t="s">
        <v>7173</v>
      </c>
      <c r="C309" s="822" t="s">
        <v>5465</v>
      </c>
      <c r="D309" s="822" t="s">
        <v>7224</v>
      </c>
      <c r="E309" s="822" t="s">
        <v>7225</v>
      </c>
      <c r="F309" s="831"/>
      <c r="G309" s="831"/>
      <c r="H309" s="831"/>
      <c r="I309" s="831"/>
      <c r="J309" s="831">
        <v>1</v>
      </c>
      <c r="K309" s="831">
        <v>244</v>
      </c>
      <c r="L309" s="831">
        <v>1</v>
      </c>
      <c r="M309" s="831">
        <v>244</v>
      </c>
      <c r="N309" s="831">
        <v>1</v>
      </c>
      <c r="O309" s="831">
        <v>246</v>
      </c>
      <c r="P309" s="827">
        <v>1.0081967213114753</v>
      </c>
      <c r="Q309" s="832">
        <v>246</v>
      </c>
    </row>
    <row r="310" spans="1:17" ht="14.45" customHeight="1" x14ac:dyDescent="0.2">
      <c r="A310" s="821" t="s">
        <v>7172</v>
      </c>
      <c r="B310" s="822" t="s">
        <v>7173</v>
      </c>
      <c r="C310" s="822" t="s">
        <v>5465</v>
      </c>
      <c r="D310" s="822" t="s">
        <v>7226</v>
      </c>
      <c r="E310" s="822" t="s">
        <v>7227</v>
      </c>
      <c r="F310" s="831">
        <v>15</v>
      </c>
      <c r="G310" s="831">
        <v>6390</v>
      </c>
      <c r="H310" s="831">
        <v>1.3354231974921631</v>
      </c>
      <c r="I310" s="831">
        <v>426</v>
      </c>
      <c r="J310" s="831">
        <v>11</v>
      </c>
      <c r="K310" s="831">
        <v>4785</v>
      </c>
      <c r="L310" s="831">
        <v>1</v>
      </c>
      <c r="M310" s="831">
        <v>435</v>
      </c>
      <c r="N310" s="831">
        <v>15</v>
      </c>
      <c r="O310" s="831">
        <v>6630</v>
      </c>
      <c r="P310" s="827">
        <v>1.3855799373040751</v>
      </c>
      <c r="Q310" s="832">
        <v>442</v>
      </c>
    </row>
    <row r="311" spans="1:17" ht="14.45" customHeight="1" x14ac:dyDescent="0.2">
      <c r="A311" s="821" t="s">
        <v>7172</v>
      </c>
      <c r="B311" s="822" t="s">
        <v>7173</v>
      </c>
      <c r="C311" s="822" t="s">
        <v>5465</v>
      </c>
      <c r="D311" s="822" t="s">
        <v>7228</v>
      </c>
      <c r="E311" s="822" t="s">
        <v>7229</v>
      </c>
      <c r="F311" s="831">
        <v>1</v>
      </c>
      <c r="G311" s="831">
        <v>289</v>
      </c>
      <c r="H311" s="831"/>
      <c r="I311" s="831">
        <v>289</v>
      </c>
      <c r="J311" s="831"/>
      <c r="K311" s="831"/>
      <c r="L311" s="831"/>
      <c r="M311" s="831"/>
      <c r="N311" s="831">
        <v>1</v>
      </c>
      <c r="O311" s="831">
        <v>293</v>
      </c>
      <c r="P311" s="827"/>
      <c r="Q311" s="832">
        <v>293</v>
      </c>
    </row>
    <row r="312" spans="1:17" ht="14.45" customHeight="1" x14ac:dyDescent="0.2">
      <c r="A312" s="821" t="s">
        <v>7230</v>
      </c>
      <c r="B312" s="822" t="s">
        <v>7231</v>
      </c>
      <c r="C312" s="822" t="s">
        <v>5465</v>
      </c>
      <c r="D312" s="822" t="s">
        <v>7232</v>
      </c>
      <c r="E312" s="822" t="s">
        <v>7233</v>
      </c>
      <c r="F312" s="831">
        <v>871</v>
      </c>
      <c r="G312" s="831">
        <v>151554</v>
      </c>
      <c r="H312" s="831">
        <v>1.1032138307552319</v>
      </c>
      <c r="I312" s="831">
        <v>174</v>
      </c>
      <c r="J312" s="831">
        <v>785</v>
      </c>
      <c r="K312" s="831">
        <v>137375</v>
      </c>
      <c r="L312" s="831">
        <v>1</v>
      </c>
      <c r="M312" s="831">
        <v>175</v>
      </c>
      <c r="N312" s="831">
        <v>706</v>
      </c>
      <c r="O312" s="831">
        <v>124256</v>
      </c>
      <c r="P312" s="827">
        <v>0.90450227479526846</v>
      </c>
      <c r="Q312" s="832">
        <v>176</v>
      </c>
    </row>
    <row r="313" spans="1:17" ht="14.45" customHeight="1" x14ac:dyDescent="0.2">
      <c r="A313" s="821" t="s">
        <v>7230</v>
      </c>
      <c r="B313" s="822" t="s">
        <v>7231</v>
      </c>
      <c r="C313" s="822" t="s">
        <v>5465</v>
      </c>
      <c r="D313" s="822" t="s">
        <v>7234</v>
      </c>
      <c r="E313" s="822" t="s">
        <v>7235</v>
      </c>
      <c r="F313" s="831">
        <v>1</v>
      </c>
      <c r="G313" s="831">
        <v>1070</v>
      </c>
      <c r="H313" s="831"/>
      <c r="I313" s="831">
        <v>1070</v>
      </c>
      <c r="J313" s="831"/>
      <c r="K313" s="831"/>
      <c r="L313" s="831"/>
      <c r="M313" s="831"/>
      <c r="N313" s="831">
        <v>63</v>
      </c>
      <c r="O313" s="831">
        <v>67725</v>
      </c>
      <c r="P313" s="827"/>
      <c r="Q313" s="832">
        <v>1075</v>
      </c>
    </row>
    <row r="314" spans="1:17" ht="14.45" customHeight="1" x14ac:dyDescent="0.2">
      <c r="A314" s="821" t="s">
        <v>7230</v>
      </c>
      <c r="B314" s="822" t="s">
        <v>7231</v>
      </c>
      <c r="C314" s="822" t="s">
        <v>5465</v>
      </c>
      <c r="D314" s="822" t="s">
        <v>7236</v>
      </c>
      <c r="E314" s="822" t="s">
        <v>7237</v>
      </c>
      <c r="F314" s="831">
        <v>16</v>
      </c>
      <c r="G314" s="831">
        <v>736</v>
      </c>
      <c r="H314" s="831">
        <v>0.48936170212765956</v>
      </c>
      <c r="I314" s="831">
        <v>46</v>
      </c>
      <c r="J314" s="831">
        <v>32</v>
      </c>
      <c r="K314" s="831">
        <v>1504</v>
      </c>
      <c r="L314" s="831">
        <v>1</v>
      </c>
      <c r="M314" s="831">
        <v>47</v>
      </c>
      <c r="N314" s="831">
        <v>33</v>
      </c>
      <c r="O314" s="831">
        <v>1551</v>
      </c>
      <c r="P314" s="827">
        <v>1.03125</v>
      </c>
      <c r="Q314" s="832">
        <v>47</v>
      </c>
    </row>
    <row r="315" spans="1:17" ht="14.45" customHeight="1" x14ac:dyDescent="0.2">
      <c r="A315" s="821" t="s">
        <v>7230</v>
      </c>
      <c r="B315" s="822" t="s">
        <v>7231</v>
      </c>
      <c r="C315" s="822" t="s">
        <v>5465</v>
      </c>
      <c r="D315" s="822" t="s">
        <v>7146</v>
      </c>
      <c r="E315" s="822" t="s">
        <v>7147</v>
      </c>
      <c r="F315" s="831">
        <v>35</v>
      </c>
      <c r="G315" s="831">
        <v>12145</v>
      </c>
      <c r="H315" s="831">
        <v>0.79316875653082552</v>
      </c>
      <c r="I315" s="831">
        <v>347</v>
      </c>
      <c r="J315" s="831">
        <v>44</v>
      </c>
      <c r="K315" s="831">
        <v>15312</v>
      </c>
      <c r="L315" s="831">
        <v>1</v>
      </c>
      <c r="M315" s="831">
        <v>348</v>
      </c>
      <c r="N315" s="831">
        <v>11</v>
      </c>
      <c r="O315" s="831">
        <v>3828</v>
      </c>
      <c r="P315" s="827">
        <v>0.25</v>
      </c>
      <c r="Q315" s="832">
        <v>348</v>
      </c>
    </row>
    <row r="316" spans="1:17" ht="14.45" customHeight="1" x14ac:dyDescent="0.2">
      <c r="A316" s="821" t="s">
        <v>7230</v>
      </c>
      <c r="B316" s="822" t="s">
        <v>7231</v>
      </c>
      <c r="C316" s="822" t="s">
        <v>5465</v>
      </c>
      <c r="D316" s="822" t="s">
        <v>7238</v>
      </c>
      <c r="E316" s="822" t="s">
        <v>7239</v>
      </c>
      <c r="F316" s="831"/>
      <c r="G316" s="831"/>
      <c r="H316" s="831"/>
      <c r="I316" s="831"/>
      <c r="J316" s="831">
        <v>3</v>
      </c>
      <c r="K316" s="831">
        <v>153</v>
      </c>
      <c r="L316" s="831">
        <v>1</v>
      </c>
      <c r="M316" s="831">
        <v>51</v>
      </c>
      <c r="N316" s="831"/>
      <c r="O316" s="831"/>
      <c r="P316" s="827"/>
      <c r="Q316" s="832"/>
    </row>
    <row r="317" spans="1:17" ht="14.45" customHeight="1" x14ac:dyDescent="0.2">
      <c r="A317" s="821" t="s">
        <v>7230</v>
      </c>
      <c r="B317" s="822" t="s">
        <v>7231</v>
      </c>
      <c r="C317" s="822" t="s">
        <v>5465</v>
      </c>
      <c r="D317" s="822" t="s">
        <v>7240</v>
      </c>
      <c r="E317" s="822" t="s">
        <v>7241</v>
      </c>
      <c r="F317" s="831">
        <v>39</v>
      </c>
      <c r="G317" s="831">
        <v>14703</v>
      </c>
      <c r="H317" s="831">
        <v>0.64828042328042323</v>
      </c>
      <c r="I317" s="831">
        <v>377</v>
      </c>
      <c r="J317" s="831">
        <v>60</v>
      </c>
      <c r="K317" s="831">
        <v>22680</v>
      </c>
      <c r="L317" s="831">
        <v>1</v>
      </c>
      <c r="M317" s="831">
        <v>378</v>
      </c>
      <c r="N317" s="831">
        <v>42</v>
      </c>
      <c r="O317" s="831">
        <v>15876</v>
      </c>
      <c r="P317" s="827">
        <v>0.7</v>
      </c>
      <c r="Q317" s="832">
        <v>378</v>
      </c>
    </row>
    <row r="318" spans="1:17" ht="14.45" customHeight="1" x14ac:dyDescent="0.2">
      <c r="A318" s="821" t="s">
        <v>7230</v>
      </c>
      <c r="B318" s="822" t="s">
        <v>7231</v>
      </c>
      <c r="C318" s="822" t="s">
        <v>5465</v>
      </c>
      <c r="D318" s="822" t="s">
        <v>7242</v>
      </c>
      <c r="E318" s="822" t="s">
        <v>7243</v>
      </c>
      <c r="F318" s="831">
        <v>37</v>
      </c>
      <c r="G318" s="831">
        <v>1258</v>
      </c>
      <c r="H318" s="831">
        <v>1.48</v>
      </c>
      <c r="I318" s="831">
        <v>34</v>
      </c>
      <c r="J318" s="831">
        <v>25</v>
      </c>
      <c r="K318" s="831">
        <v>850</v>
      </c>
      <c r="L318" s="831">
        <v>1</v>
      </c>
      <c r="M318" s="831">
        <v>34</v>
      </c>
      <c r="N318" s="831">
        <v>8</v>
      </c>
      <c r="O318" s="831">
        <v>280</v>
      </c>
      <c r="P318" s="827">
        <v>0.32941176470588235</v>
      </c>
      <c r="Q318" s="832">
        <v>35</v>
      </c>
    </row>
    <row r="319" spans="1:17" ht="14.45" customHeight="1" x14ac:dyDescent="0.2">
      <c r="A319" s="821" t="s">
        <v>7230</v>
      </c>
      <c r="B319" s="822" t="s">
        <v>7231</v>
      </c>
      <c r="C319" s="822" t="s">
        <v>5465</v>
      </c>
      <c r="D319" s="822" t="s">
        <v>7244</v>
      </c>
      <c r="E319" s="822" t="s">
        <v>7245</v>
      </c>
      <c r="F319" s="831">
        <v>7</v>
      </c>
      <c r="G319" s="831">
        <v>3668</v>
      </c>
      <c r="H319" s="831">
        <v>1.1644444444444444</v>
      </c>
      <c r="I319" s="831">
        <v>524</v>
      </c>
      <c r="J319" s="831">
        <v>6</v>
      </c>
      <c r="K319" s="831">
        <v>3150</v>
      </c>
      <c r="L319" s="831">
        <v>1</v>
      </c>
      <c r="M319" s="831">
        <v>525</v>
      </c>
      <c r="N319" s="831">
        <v>4</v>
      </c>
      <c r="O319" s="831">
        <v>2100</v>
      </c>
      <c r="P319" s="827">
        <v>0.66666666666666663</v>
      </c>
      <c r="Q319" s="832">
        <v>525</v>
      </c>
    </row>
    <row r="320" spans="1:17" ht="14.45" customHeight="1" x14ac:dyDescent="0.2">
      <c r="A320" s="821" t="s">
        <v>7230</v>
      </c>
      <c r="B320" s="822" t="s">
        <v>7231</v>
      </c>
      <c r="C320" s="822" t="s">
        <v>5465</v>
      </c>
      <c r="D320" s="822" t="s">
        <v>7246</v>
      </c>
      <c r="E320" s="822" t="s">
        <v>7247</v>
      </c>
      <c r="F320" s="831">
        <v>2</v>
      </c>
      <c r="G320" s="831">
        <v>114</v>
      </c>
      <c r="H320" s="831">
        <v>0.49137931034482757</v>
      </c>
      <c r="I320" s="831">
        <v>57</v>
      </c>
      <c r="J320" s="831">
        <v>4</v>
      </c>
      <c r="K320" s="831">
        <v>232</v>
      </c>
      <c r="L320" s="831">
        <v>1</v>
      </c>
      <c r="M320" s="831">
        <v>58</v>
      </c>
      <c r="N320" s="831">
        <v>5</v>
      </c>
      <c r="O320" s="831">
        <v>290</v>
      </c>
      <c r="P320" s="827">
        <v>1.25</v>
      </c>
      <c r="Q320" s="832">
        <v>58</v>
      </c>
    </row>
    <row r="321" spans="1:17" ht="14.45" customHeight="1" x14ac:dyDescent="0.2">
      <c r="A321" s="821" t="s">
        <v>7230</v>
      </c>
      <c r="B321" s="822" t="s">
        <v>7231</v>
      </c>
      <c r="C321" s="822" t="s">
        <v>5465</v>
      </c>
      <c r="D321" s="822" t="s">
        <v>7248</v>
      </c>
      <c r="E321" s="822" t="s">
        <v>7249</v>
      </c>
      <c r="F321" s="831">
        <v>1</v>
      </c>
      <c r="G321" s="831">
        <v>225</v>
      </c>
      <c r="H321" s="831"/>
      <c r="I321" s="831">
        <v>225</v>
      </c>
      <c r="J321" s="831"/>
      <c r="K321" s="831"/>
      <c r="L321" s="831"/>
      <c r="M321" s="831"/>
      <c r="N321" s="831">
        <v>1</v>
      </c>
      <c r="O321" s="831">
        <v>227</v>
      </c>
      <c r="P321" s="827"/>
      <c r="Q321" s="832">
        <v>227</v>
      </c>
    </row>
    <row r="322" spans="1:17" ht="14.45" customHeight="1" x14ac:dyDescent="0.2">
      <c r="A322" s="821" t="s">
        <v>7230</v>
      </c>
      <c r="B322" s="822" t="s">
        <v>7231</v>
      </c>
      <c r="C322" s="822" t="s">
        <v>5465</v>
      </c>
      <c r="D322" s="822" t="s">
        <v>7250</v>
      </c>
      <c r="E322" s="822" t="s">
        <v>7251</v>
      </c>
      <c r="F322" s="831">
        <v>1</v>
      </c>
      <c r="G322" s="831">
        <v>554</v>
      </c>
      <c r="H322" s="831"/>
      <c r="I322" s="831">
        <v>554</v>
      </c>
      <c r="J322" s="831"/>
      <c r="K322" s="831"/>
      <c r="L322" s="831"/>
      <c r="M322" s="831"/>
      <c r="N322" s="831">
        <v>1</v>
      </c>
      <c r="O322" s="831">
        <v>557</v>
      </c>
      <c r="P322" s="827"/>
      <c r="Q322" s="832">
        <v>557</v>
      </c>
    </row>
    <row r="323" spans="1:17" ht="14.45" customHeight="1" x14ac:dyDescent="0.2">
      <c r="A323" s="821" t="s">
        <v>7230</v>
      </c>
      <c r="B323" s="822" t="s">
        <v>7231</v>
      </c>
      <c r="C323" s="822" t="s">
        <v>5465</v>
      </c>
      <c r="D323" s="822" t="s">
        <v>7252</v>
      </c>
      <c r="E323" s="822" t="s">
        <v>7253</v>
      </c>
      <c r="F323" s="831"/>
      <c r="G323" s="831"/>
      <c r="H323" s="831"/>
      <c r="I323" s="831"/>
      <c r="J323" s="831">
        <v>1</v>
      </c>
      <c r="K323" s="831">
        <v>216</v>
      </c>
      <c r="L323" s="831">
        <v>1</v>
      </c>
      <c r="M323" s="831">
        <v>216</v>
      </c>
      <c r="N323" s="831"/>
      <c r="O323" s="831"/>
      <c r="P323" s="827"/>
      <c r="Q323" s="832"/>
    </row>
    <row r="324" spans="1:17" ht="14.45" customHeight="1" x14ac:dyDescent="0.2">
      <c r="A324" s="821" t="s">
        <v>7230</v>
      </c>
      <c r="B324" s="822" t="s">
        <v>7231</v>
      </c>
      <c r="C324" s="822" t="s">
        <v>5465</v>
      </c>
      <c r="D324" s="822" t="s">
        <v>7254</v>
      </c>
      <c r="E324" s="822" t="s">
        <v>7255</v>
      </c>
      <c r="F324" s="831">
        <v>1</v>
      </c>
      <c r="G324" s="831">
        <v>143</v>
      </c>
      <c r="H324" s="831"/>
      <c r="I324" s="831">
        <v>143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7230</v>
      </c>
      <c r="B325" s="822" t="s">
        <v>7231</v>
      </c>
      <c r="C325" s="822" t="s">
        <v>5465</v>
      </c>
      <c r="D325" s="822" t="s">
        <v>7256</v>
      </c>
      <c r="E325" s="822" t="s">
        <v>7257</v>
      </c>
      <c r="F325" s="831">
        <v>6</v>
      </c>
      <c r="G325" s="831">
        <v>390</v>
      </c>
      <c r="H325" s="831">
        <v>2.9545454545454546</v>
      </c>
      <c r="I325" s="831">
        <v>65</v>
      </c>
      <c r="J325" s="831">
        <v>2</v>
      </c>
      <c r="K325" s="831">
        <v>132</v>
      </c>
      <c r="L325" s="831">
        <v>1</v>
      </c>
      <c r="M325" s="831">
        <v>66</v>
      </c>
      <c r="N325" s="831"/>
      <c r="O325" s="831"/>
      <c r="P325" s="827"/>
      <c r="Q325" s="832"/>
    </row>
    <row r="326" spans="1:17" ht="14.45" customHeight="1" x14ac:dyDescent="0.2">
      <c r="A326" s="821" t="s">
        <v>7230</v>
      </c>
      <c r="B326" s="822" t="s">
        <v>7231</v>
      </c>
      <c r="C326" s="822" t="s">
        <v>5465</v>
      </c>
      <c r="D326" s="822" t="s">
        <v>7258</v>
      </c>
      <c r="E326" s="822" t="s">
        <v>7259</v>
      </c>
      <c r="F326" s="831">
        <v>588</v>
      </c>
      <c r="G326" s="831">
        <v>80409</v>
      </c>
      <c r="H326" s="831">
        <v>1.2694420763474472</v>
      </c>
      <c r="I326" s="831">
        <v>136.75</v>
      </c>
      <c r="J326" s="831">
        <v>459</v>
      </c>
      <c r="K326" s="831">
        <v>63342</v>
      </c>
      <c r="L326" s="831">
        <v>1</v>
      </c>
      <c r="M326" s="831">
        <v>138</v>
      </c>
      <c r="N326" s="831">
        <v>484</v>
      </c>
      <c r="O326" s="831">
        <v>67276</v>
      </c>
      <c r="P326" s="827">
        <v>1.0621072905812889</v>
      </c>
      <c r="Q326" s="832">
        <v>139</v>
      </c>
    </row>
    <row r="327" spans="1:17" ht="14.45" customHeight="1" x14ac:dyDescent="0.2">
      <c r="A327" s="821" t="s">
        <v>7230</v>
      </c>
      <c r="B327" s="822" t="s">
        <v>7231</v>
      </c>
      <c r="C327" s="822" t="s">
        <v>5465</v>
      </c>
      <c r="D327" s="822" t="s">
        <v>7260</v>
      </c>
      <c r="E327" s="822" t="s">
        <v>7261</v>
      </c>
      <c r="F327" s="831">
        <v>186</v>
      </c>
      <c r="G327" s="831">
        <v>16926</v>
      </c>
      <c r="H327" s="831">
        <v>1.171836056494046</v>
      </c>
      <c r="I327" s="831">
        <v>91</v>
      </c>
      <c r="J327" s="831">
        <v>157</v>
      </c>
      <c r="K327" s="831">
        <v>14444</v>
      </c>
      <c r="L327" s="831">
        <v>1</v>
      </c>
      <c r="M327" s="831">
        <v>92</v>
      </c>
      <c r="N327" s="831">
        <v>132</v>
      </c>
      <c r="O327" s="831">
        <v>12276</v>
      </c>
      <c r="P327" s="827">
        <v>0.84990307394073661</v>
      </c>
      <c r="Q327" s="832">
        <v>93</v>
      </c>
    </row>
    <row r="328" spans="1:17" ht="14.45" customHeight="1" x14ac:dyDescent="0.2">
      <c r="A328" s="821" t="s">
        <v>7230</v>
      </c>
      <c r="B328" s="822" t="s">
        <v>7231</v>
      </c>
      <c r="C328" s="822" t="s">
        <v>5465</v>
      </c>
      <c r="D328" s="822" t="s">
        <v>7262</v>
      </c>
      <c r="E328" s="822" t="s">
        <v>7263</v>
      </c>
      <c r="F328" s="831">
        <v>1</v>
      </c>
      <c r="G328" s="831">
        <v>138</v>
      </c>
      <c r="H328" s="831">
        <v>0.98571428571428577</v>
      </c>
      <c r="I328" s="831">
        <v>138</v>
      </c>
      <c r="J328" s="831">
        <v>1</v>
      </c>
      <c r="K328" s="831">
        <v>140</v>
      </c>
      <c r="L328" s="831">
        <v>1</v>
      </c>
      <c r="M328" s="831">
        <v>140</v>
      </c>
      <c r="N328" s="831">
        <v>2</v>
      </c>
      <c r="O328" s="831">
        <v>282</v>
      </c>
      <c r="P328" s="827">
        <v>2.0142857142857142</v>
      </c>
      <c r="Q328" s="832">
        <v>141</v>
      </c>
    </row>
    <row r="329" spans="1:17" ht="14.45" customHeight="1" x14ac:dyDescent="0.2">
      <c r="A329" s="821" t="s">
        <v>7230</v>
      </c>
      <c r="B329" s="822" t="s">
        <v>7231</v>
      </c>
      <c r="C329" s="822" t="s">
        <v>5465</v>
      </c>
      <c r="D329" s="822" t="s">
        <v>7264</v>
      </c>
      <c r="E329" s="822" t="s">
        <v>7265</v>
      </c>
      <c r="F329" s="831">
        <v>21</v>
      </c>
      <c r="G329" s="831">
        <v>1386</v>
      </c>
      <c r="H329" s="831">
        <v>0.44013972689742775</v>
      </c>
      <c r="I329" s="831">
        <v>66</v>
      </c>
      <c r="J329" s="831">
        <v>47</v>
      </c>
      <c r="K329" s="831">
        <v>3149</v>
      </c>
      <c r="L329" s="831">
        <v>1</v>
      </c>
      <c r="M329" s="831">
        <v>67</v>
      </c>
      <c r="N329" s="831">
        <v>31</v>
      </c>
      <c r="O329" s="831">
        <v>2077</v>
      </c>
      <c r="P329" s="827">
        <v>0.65957446808510634</v>
      </c>
      <c r="Q329" s="832">
        <v>67</v>
      </c>
    </row>
    <row r="330" spans="1:17" ht="14.45" customHeight="1" x14ac:dyDescent="0.2">
      <c r="A330" s="821" t="s">
        <v>7230</v>
      </c>
      <c r="B330" s="822" t="s">
        <v>7231</v>
      </c>
      <c r="C330" s="822" t="s">
        <v>5465</v>
      </c>
      <c r="D330" s="822" t="s">
        <v>7155</v>
      </c>
      <c r="E330" s="822" t="s">
        <v>7156</v>
      </c>
      <c r="F330" s="831">
        <v>36</v>
      </c>
      <c r="G330" s="831">
        <v>11808</v>
      </c>
      <c r="H330" s="831">
        <v>0.56079027355623101</v>
      </c>
      <c r="I330" s="831">
        <v>328</v>
      </c>
      <c r="J330" s="831">
        <v>64</v>
      </c>
      <c r="K330" s="831">
        <v>21056</v>
      </c>
      <c r="L330" s="831">
        <v>1</v>
      </c>
      <c r="M330" s="831">
        <v>329</v>
      </c>
      <c r="N330" s="831">
        <v>54</v>
      </c>
      <c r="O330" s="831">
        <v>17766</v>
      </c>
      <c r="P330" s="827">
        <v>0.84375</v>
      </c>
      <c r="Q330" s="832">
        <v>329</v>
      </c>
    </row>
    <row r="331" spans="1:17" ht="14.45" customHeight="1" x14ac:dyDescent="0.2">
      <c r="A331" s="821" t="s">
        <v>7230</v>
      </c>
      <c r="B331" s="822" t="s">
        <v>7231</v>
      </c>
      <c r="C331" s="822" t="s">
        <v>5465</v>
      </c>
      <c r="D331" s="822" t="s">
        <v>7266</v>
      </c>
      <c r="E331" s="822" t="s">
        <v>7267</v>
      </c>
      <c r="F331" s="831">
        <v>57</v>
      </c>
      <c r="G331" s="831">
        <v>2907</v>
      </c>
      <c r="H331" s="831">
        <v>0.75545738045738042</v>
      </c>
      <c r="I331" s="831">
        <v>51</v>
      </c>
      <c r="J331" s="831">
        <v>74</v>
      </c>
      <c r="K331" s="831">
        <v>3848</v>
      </c>
      <c r="L331" s="831">
        <v>1</v>
      </c>
      <c r="M331" s="831">
        <v>52</v>
      </c>
      <c r="N331" s="831">
        <v>86</v>
      </c>
      <c r="O331" s="831">
        <v>4472</v>
      </c>
      <c r="P331" s="827">
        <v>1.1621621621621621</v>
      </c>
      <c r="Q331" s="832">
        <v>52</v>
      </c>
    </row>
    <row r="332" spans="1:17" ht="14.45" customHeight="1" x14ac:dyDescent="0.2">
      <c r="A332" s="821" t="s">
        <v>7230</v>
      </c>
      <c r="B332" s="822" t="s">
        <v>7231</v>
      </c>
      <c r="C332" s="822" t="s">
        <v>5465</v>
      </c>
      <c r="D332" s="822" t="s">
        <v>7268</v>
      </c>
      <c r="E332" s="822" t="s">
        <v>7269</v>
      </c>
      <c r="F332" s="831">
        <v>3</v>
      </c>
      <c r="G332" s="831">
        <v>621</v>
      </c>
      <c r="H332" s="831"/>
      <c r="I332" s="831">
        <v>207</v>
      </c>
      <c r="J332" s="831"/>
      <c r="K332" s="831"/>
      <c r="L332" s="831"/>
      <c r="M332" s="831"/>
      <c r="N332" s="831">
        <v>2</v>
      </c>
      <c r="O332" s="831">
        <v>422</v>
      </c>
      <c r="P332" s="827"/>
      <c r="Q332" s="832">
        <v>211</v>
      </c>
    </row>
    <row r="333" spans="1:17" ht="14.45" customHeight="1" x14ac:dyDescent="0.2">
      <c r="A333" s="821" t="s">
        <v>7230</v>
      </c>
      <c r="B333" s="822" t="s">
        <v>7231</v>
      </c>
      <c r="C333" s="822" t="s">
        <v>5465</v>
      </c>
      <c r="D333" s="822" t="s">
        <v>7270</v>
      </c>
      <c r="E333" s="822" t="s">
        <v>7271</v>
      </c>
      <c r="F333" s="831"/>
      <c r="G333" s="831"/>
      <c r="H333" s="831"/>
      <c r="I333" s="831"/>
      <c r="J333" s="831">
        <v>2</v>
      </c>
      <c r="K333" s="831">
        <v>1528</v>
      </c>
      <c r="L333" s="831">
        <v>1</v>
      </c>
      <c r="M333" s="831">
        <v>764</v>
      </c>
      <c r="N333" s="831"/>
      <c r="O333" s="831"/>
      <c r="P333" s="827"/>
      <c r="Q333" s="832"/>
    </row>
    <row r="334" spans="1:17" ht="14.45" customHeight="1" x14ac:dyDescent="0.2">
      <c r="A334" s="821" t="s">
        <v>7230</v>
      </c>
      <c r="B334" s="822" t="s">
        <v>7231</v>
      </c>
      <c r="C334" s="822" t="s">
        <v>5465</v>
      </c>
      <c r="D334" s="822" t="s">
        <v>7272</v>
      </c>
      <c r="E334" s="822" t="s">
        <v>7273</v>
      </c>
      <c r="F334" s="831">
        <v>10</v>
      </c>
      <c r="G334" s="831">
        <v>6120</v>
      </c>
      <c r="H334" s="831">
        <v>1.2439024390243902</v>
      </c>
      <c r="I334" s="831">
        <v>612</v>
      </c>
      <c r="J334" s="831">
        <v>8</v>
      </c>
      <c r="K334" s="831">
        <v>4920</v>
      </c>
      <c r="L334" s="831">
        <v>1</v>
      </c>
      <c r="M334" s="831">
        <v>615</v>
      </c>
      <c r="N334" s="831">
        <v>7</v>
      </c>
      <c r="O334" s="831">
        <v>4319</v>
      </c>
      <c r="P334" s="827">
        <v>0.87784552845528452</v>
      </c>
      <c r="Q334" s="832">
        <v>617</v>
      </c>
    </row>
    <row r="335" spans="1:17" ht="14.45" customHeight="1" x14ac:dyDescent="0.2">
      <c r="A335" s="821" t="s">
        <v>7230</v>
      </c>
      <c r="B335" s="822" t="s">
        <v>7231</v>
      </c>
      <c r="C335" s="822" t="s">
        <v>5465</v>
      </c>
      <c r="D335" s="822" t="s">
        <v>7274</v>
      </c>
      <c r="E335" s="822" t="s">
        <v>7275</v>
      </c>
      <c r="F335" s="831"/>
      <c r="G335" s="831"/>
      <c r="H335" s="831"/>
      <c r="I335" s="831"/>
      <c r="J335" s="831">
        <v>1</v>
      </c>
      <c r="K335" s="831">
        <v>275</v>
      </c>
      <c r="L335" s="831">
        <v>1</v>
      </c>
      <c r="M335" s="831">
        <v>275</v>
      </c>
      <c r="N335" s="831"/>
      <c r="O335" s="831"/>
      <c r="P335" s="827"/>
      <c r="Q335" s="832"/>
    </row>
    <row r="336" spans="1:17" ht="14.45" customHeight="1" x14ac:dyDescent="0.2">
      <c r="A336" s="821" t="s">
        <v>7230</v>
      </c>
      <c r="B336" s="822" t="s">
        <v>7231</v>
      </c>
      <c r="C336" s="822" t="s">
        <v>5465</v>
      </c>
      <c r="D336" s="822" t="s">
        <v>7276</v>
      </c>
      <c r="E336" s="822" t="s">
        <v>7277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47</v>
      </c>
      <c r="P336" s="827"/>
      <c r="Q336" s="832">
        <v>47</v>
      </c>
    </row>
    <row r="337" spans="1:17" ht="14.45" customHeight="1" x14ac:dyDescent="0.2">
      <c r="A337" s="821" t="s">
        <v>7230</v>
      </c>
      <c r="B337" s="822" t="s">
        <v>7231</v>
      </c>
      <c r="C337" s="822" t="s">
        <v>5465</v>
      </c>
      <c r="D337" s="822" t="s">
        <v>7278</v>
      </c>
      <c r="E337" s="822" t="s">
        <v>7279</v>
      </c>
      <c r="F337" s="831"/>
      <c r="G337" s="831"/>
      <c r="H337" s="831"/>
      <c r="I337" s="831"/>
      <c r="J337" s="831">
        <v>4</v>
      </c>
      <c r="K337" s="831">
        <v>208</v>
      </c>
      <c r="L337" s="831">
        <v>1</v>
      </c>
      <c r="M337" s="831">
        <v>52</v>
      </c>
      <c r="N337" s="831"/>
      <c r="O337" s="831"/>
      <c r="P337" s="827"/>
      <c r="Q337" s="832"/>
    </row>
    <row r="338" spans="1:17" ht="14.45" customHeight="1" x14ac:dyDescent="0.2">
      <c r="A338" s="821" t="s">
        <v>7230</v>
      </c>
      <c r="B338" s="822" t="s">
        <v>7231</v>
      </c>
      <c r="C338" s="822" t="s">
        <v>5465</v>
      </c>
      <c r="D338" s="822" t="s">
        <v>7280</v>
      </c>
      <c r="E338" s="822" t="s">
        <v>7281</v>
      </c>
      <c r="F338" s="831">
        <v>1</v>
      </c>
      <c r="G338" s="831">
        <v>327</v>
      </c>
      <c r="H338" s="831"/>
      <c r="I338" s="831">
        <v>327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7230</v>
      </c>
      <c r="B339" s="822" t="s">
        <v>7231</v>
      </c>
      <c r="C339" s="822" t="s">
        <v>5465</v>
      </c>
      <c r="D339" s="822" t="s">
        <v>7282</v>
      </c>
      <c r="E339" s="822" t="s">
        <v>7283</v>
      </c>
      <c r="F339" s="831"/>
      <c r="G339" s="831"/>
      <c r="H339" s="831"/>
      <c r="I339" s="831"/>
      <c r="J339" s="831"/>
      <c r="K339" s="831"/>
      <c r="L339" s="831"/>
      <c r="M339" s="831"/>
      <c r="N339" s="831">
        <v>63</v>
      </c>
      <c r="O339" s="831">
        <v>56322</v>
      </c>
      <c r="P339" s="827"/>
      <c r="Q339" s="832">
        <v>894</v>
      </c>
    </row>
    <row r="340" spans="1:17" ht="14.45" customHeight="1" x14ac:dyDescent="0.2">
      <c r="A340" s="821" t="s">
        <v>7230</v>
      </c>
      <c r="B340" s="822" t="s">
        <v>7231</v>
      </c>
      <c r="C340" s="822" t="s">
        <v>5465</v>
      </c>
      <c r="D340" s="822" t="s">
        <v>7284</v>
      </c>
      <c r="E340" s="822" t="s">
        <v>7285</v>
      </c>
      <c r="F340" s="831">
        <v>363</v>
      </c>
      <c r="G340" s="831">
        <v>94743</v>
      </c>
      <c r="H340" s="831">
        <v>1.1479825517993456</v>
      </c>
      <c r="I340" s="831">
        <v>261</v>
      </c>
      <c r="J340" s="831">
        <v>315</v>
      </c>
      <c r="K340" s="831">
        <v>82530</v>
      </c>
      <c r="L340" s="831">
        <v>1</v>
      </c>
      <c r="M340" s="831">
        <v>262</v>
      </c>
      <c r="N340" s="831">
        <v>336</v>
      </c>
      <c r="O340" s="831">
        <v>88704</v>
      </c>
      <c r="P340" s="827">
        <v>1.0748091603053436</v>
      </c>
      <c r="Q340" s="832">
        <v>264</v>
      </c>
    </row>
    <row r="341" spans="1:17" ht="14.45" customHeight="1" x14ac:dyDescent="0.2">
      <c r="A341" s="821" t="s">
        <v>7230</v>
      </c>
      <c r="B341" s="822" t="s">
        <v>7231</v>
      </c>
      <c r="C341" s="822" t="s">
        <v>5465</v>
      </c>
      <c r="D341" s="822" t="s">
        <v>7286</v>
      </c>
      <c r="E341" s="822" t="s">
        <v>7287</v>
      </c>
      <c r="F341" s="831">
        <v>11</v>
      </c>
      <c r="G341" s="831">
        <v>1815</v>
      </c>
      <c r="H341" s="831">
        <v>1.0933734939759037</v>
      </c>
      <c r="I341" s="831">
        <v>165</v>
      </c>
      <c r="J341" s="831">
        <v>10</v>
      </c>
      <c r="K341" s="831">
        <v>1660</v>
      </c>
      <c r="L341" s="831">
        <v>1</v>
      </c>
      <c r="M341" s="831">
        <v>166</v>
      </c>
      <c r="N341" s="831">
        <v>33</v>
      </c>
      <c r="O341" s="831">
        <v>5511</v>
      </c>
      <c r="P341" s="827">
        <v>3.3198795180722893</v>
      </c>
      <c r="Q341" s="832">
        <v>167</v>
      </c>
    </row>
    <row r="342" spans="1:17" ht="14.45" customHeight="1" x14ac:dyDescent="0.2">
      <c r="A342" s="821" t="s">
        <v>7230</v>
      </c>
      <c r="B342" s="822" t="s">
        <v>7231</v>
      </c>
      <c r="C342" s="822" t="s">
        <v>5465</v>
      </c>
      <c r="D342" s="822" t="s">
        <v>7288</v>
      </c>
      <c r="E342" s="822" t="s">
        <v>7289</v>
      </c>
      <c r="F342" s="831"/>
      <c r="G342" s="831"/>
      <c r="H342" s="831"/>
      <c r="I342" s="831"/>
      <c r="J342" s="831"/>
      <c r="K342" s="831"/>
      <c r="L342" s="831"/>
      <c r="M342" s="831"/>
      <c r="N342" s="831">
        <v>1</v>
      </c>
      <c r="O342" s="831">
        <v>153</v>
      </c>
      <c r="P342" s="827"/>
      <c r="Q342" s="832">
        <v>153</v>
      </c>
    </row>
    <row r="343" spans="1:17" ht="14.45" customHeight="1" x14ac:dyDescent="0.2">
      <c r="A343" s="821" t="s">
        <v>7290</v>
      </c>
      <c r="B343" s="822" t="s">
        <v>6965</v>
      </c>
      <c r="C343" s="822" t="s">
        <v>5465</v>
      </c>
      <c r="D343" s="822" t="s">
        <v>7291</v>
      </c>
      <c r="E343" s="822" t="s">
        <v>7292</v>
      </c>
      <c r="F343" s="831">
        <v>1</v>
      </c>
      <c r="G343" s="831">
        <v>1483</v>
      </c>
      <c r="H343" s="831">
        <v>0.99798115746971738</v>
      </c>
      <c r="I343" s="831">
        <v>1483</v>
      </c>
      <c r="J343" s="831">
        <v>1</v>
      </c>
      <c r="K343" s="831">
        <v>1486</v>
      </c>
      <c r="L343" s="831">
        <v>1</v>
      </c>
      <c r="M343" s="831">
        <v>1486</v>
      </c>
      <c r="N343" s="831"/>
      <c r="O343" s="831"/>
      <c r="P343" s="827"/>
      <c r="Q343" s="832"/>
    </row>
    <row r="344" spans="1:17" ht="14.45" customHeight="1" x14ac:dyDescent="0.2">
      <c r="A344" s="821" t="s">
        <v>7290</v>
      </c>
      <c r="B344" s="822" t="s">
        <v>6965</v>
      </c>
      <c r="C344" s="822" t="s">
        <v>5465</v>
      </c>
      <c r="D344" s="822" t="s">
        <v>7293</v>
      </c>
      <c r="E344" s="822" t="s">
        <v>7294</v>
      </c>
      <c r="F344" s="831"/>
      <c r="G344" s="831"/>
      <c r="H344" s="831"/>
      <c r="I344" s="831"/>
      <c r="J344" s="831"/>
      <c r="K344" s="831"/>
      <c r="L344" s="831"/>
      <c r="M344" s="831"/>
      <c r="N344" s="831">
        <v>1</v>
      </c>
      <c r="O344" s="831">
        <v>663</v>
      </c>
      <c r="P344" s="827"/>
      <c r="Q344" s="832">
        <v>663</v>
      </c>
    </row>
    <row r="345" spans="1:17" ht="14.45" customHeight="1" x14ac:dyDescent="0.2">
      <c r="A345" s="821" t="s">
        <v>7290</v>
      </c>
      <c r="B345" s="822" t="s">
        <v>6965</v>
      </c>
      <c r="C345" s="822" t="s">
        <v>5465</v>
      </c>
      <c r="D345" s="822" t="s">
        <v>7295</v>
      </c>
      <c r="E345" s="822" t="s">
        <v>7296</v>
      </c>
      <c r="F345" s="831">
        <v>2</v>
      </c>
      <c r="G345" s="831">
        <v>1686</v>
      </c>
      <c r="H345" s="831"/>
      <c r="I345" s="831">
        <v>843</v>
      </c>
      <c r="J345" s="831"/>
      <c r="K345" s="831"/>
      <c r="L345" s="831"/>
      <c r="M345" s="831"/>
      <c r="N345" s="831">
        <v>1</v>
      </c>
      <c r="O345" s="831">
        <v>849</v>
      </c>
      <c r="P345" s="827"/>
      <c r="Q345" s="832">
        <v>849</v>
      </c>
    </row>
    <row r="346" spans="1:17" ht="14.45" customHeight="1" x14ac:dyDescent="0.2">
      <c r="A346" s="821" t="s">
        <v>7290</v>
      </c>
      <c r="B346" s="822" t="s">
        <v>6965</v>
      </c>
      <c r="C346" s="822" t="s">
        <v>5465</v>
      </c>
      <c r="D346" s="822" t="s">
        <v>6787</v>
      </c>
      <c r="E346" s="822" t="s">
        <v>6788</v>
      </c>
      <c r="F346" s="831">
        <v>2</v>
      </c>
      <c r="G346" s="831">
        <v>334</v>
      </c>
      <c r="H346" s="831"/>
      <c r="I346" s="831">
        <v>167</v>
      </c>
      <c r="J346" s="831"/>
      <c r="K346" s="831"/>
      <c r="L346" s="831"/>
      <c r="M346" s="831"/>
      <c r="N346" s="831">
        <v>1</v>
      </c>
      <c r="O346" s="831">
        <v>168</v>
      </c>
      <c r="P346" s="827"/>
      <c r="Q346" s="832">
        <v>168</v>
      </c>
    </row>
    <row r="347" spans="1:17" ht="14.45" customHeight="1" x14ac:dyDescent="0.2">
      <c r="A347" s="821" t="s">
        <v>7290</v>
      </c>
      <c r="B347" s="822" t="s">
        <v>6965</v>
      </c>
      <c r="C347" s="822" t="s">
        <v>5465</v>
      </c>
      <c r="D347" s="822" t="s">
        <v>7297</v>
      </c>
      <c r="E347" s="822" t="s">
        <v>7298</v>
      </c>
      <c r="F347" s="831">
        <v>3</v>
      </c>
      <c r="G347" s="831">
        <v>522</v>
      </c>
      <c r="H347" s="831"/>
      <c r="I347" s="831">
        <v>174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7290</v>
      </c>
      <c r="B348" s="822" t="s">
        <v>6965</v>
      </c>
      <c r="C348" s="822" t="s">
        <v>5465</v>
      </c>
      <c r="D348" s="822" t="s">
        <v>7299</v>
      </c>
      <c r="E348" s="822" t="s">
        <v>7300</v>
      </c>
      <c r="F348" s="831"/>
      <c r="G348" s="831"/>
      <c r="H348" s="831"/>
      <c r="I348" s="831"/>
      <c r="J348" s="831"/>
      <c r="K348" s="831"/>
      <c r="L348" s="831"/>
      <c r="M348" s="831"/>
      <c r="N348" s="831">
        <v>2</v>
      </c>
      <c r="O348" s="831">
        <v>708</v>
      </c>
      <c r="P348" s="827"/>
      <c r="Q348" s="832">
        <v>354</v>
      </c>
    </row>
    <row r="349" spans="1:17" ht="14.45" customHeight="1" x14ac:dyDescent="0.2">
      <c r="A349" s="821" t="s">
        <v>7290</v>
      </c>
      <c r="B349" s="822" t="s">
        <v>6965</v>
      </c>
      <c r="C349" s="822" t="s">
        <v>5465</v>
      </c>
      <c r="D349" s="822" t="s">
        <v>7301</v>
      </c>
      <c r="E349" s="822" t="s">
        <v>7302</v>
      </c>
      <c r="F349" s="831">
        <v>4</v>
      </c>
      <c r="G349" s="831">
        <v>2200</v>
      </c>
      <c r="H349" s="831"/>
      <c r="I349" s="831">
        <v>550</v>
      </c>
      <c r="J349" s="831"/>
      <c r="K349" s="831"/>
      <c r="L349" s="831"/>
      <c r="M349" s="831"/>
      <c r="N349" s="831">
        <v>1</v>
      </c>
      <c r="O349" s="831">
        <v>552</v>
      </c>
      <c r="P349" s="827"/>
      <c r="Q349" s="832">
        <v>552</v>
      </c>
    </row>
    <row r="350" spans="1:17" ht="14.45" customHeight="1" x14ac:dyDescent="0.2">
      <c r="A350" s="821" t="s">
        <v>7290</v>
      </c>
      <c r="B350" s="822" t="s">
        <v>6965</v>
      </c>
      <c r="C350" s="822" t="s">
        <v>5465</v>
      </c>
      <c r="D350" s="822" t="s">
        <v>7303</v>
      </c>
      <c r="E350" s="822" t="s">
        <v>7304</v>
      </c>
      <c r="F350" s="831">
        <v>1</v>
      </c>
      <c r="G350" s="831">
        <v>514</v>
      </c>
      <c r="H350" s="831"/>
      <c r="I350" s="831">
        <v>514</v>
      </c>
      <c r="J350" s="831"/>
      <c r="K350" s="831"/>
      <c r="L350" s="831"/>
      <c r="M350" s="831"/>
      <c r="N350" s="831">
        <v>2</v>
      </c>
      <c r="O350" s="831">
        <v>1032</v>
      </c>
      <c r="P350" s="827"/>
      <c r="Q350" s="832">
        <v>516</v>
      </c>
    </row>
    <row r="351" spans="1:17" ht="14.45" customHeight="1" x14ac:dyDescent="0.2">
      <c r="A351" s="821" t="s">
        <v>7290</v>
      </c>
      <c r="B351" s="822" t="s">
        <v>6965</v>
      </c>
      <c r="C351" s="822" t="s">
        <v>5465</v>
      </c>
      <c r="D351" s="822" t="s">
        <v>7305</v>
      </c>
      <c r="E351" s="822" t="s">
        <v>7306</v>
      </c>
      <c r="F351" s="831">
        <v>1</v>
      </c>
      <c r="G351" s="831">
        <v>424</v>
      </c>
      <c r="H351" s="831"/>
      <c r="I351" s="831">
        <v>424</v>
      </c>
      <c r="J351" s="831"/>
      <c r="K351" s="831"/>
      <c r="L351" s="831"/>
      <c r="M351" s="831"/>
      <c r="N351" s="831">
        <v>2</v>
      </c>
      <c r="O351" s="831">
        <v>852</v>
      </c>
      <c r="P351" s="827"/>
      <c r="Q351" s="832">
        <v>426</v>
      </c>
    </row>
    <row r="352" spans="1:17" ht="14.45" customHeight="1" x14ac:dyDescent="0.2">
      <c r="A352" s="821" t="s">
        <v>7290</v>
      </c>
      <c r="B352" s="822" t="s">
        <v>6965</v>
      </c>
      <c r="C352" s="822" t="s">
        <v>5465</v>
      </c>
      <c r="D352" s="822" t="s">
        <v>7307</v>
      </c>
      <c r="E352" s="822" t="s">
        <v>7308</v>
      </c>
      <c r="F352" s="831">
        <v>2</v>
      </c>
      <c r="G352" s="831">
        <v>700</v>
      </c>
      <c r="H352" s="831"/>
      <c r="I352" s="831">
        <v>350</v>
      </c>
      <c r="J352" s="831"/>
      <c r="K352" s="831"/>
      <c r="L352" s="831"/>
      <c r="M352" s="831"/>
      <c r="N352" s="831">
        <v>2</v>
      </c>
      <c r="O352" s="831">
        <v>706</v>
      </c>
      <c r="P352" s="827"/>
      <c r="Q352" s="832">
        <v>353</v>
      </c>
    </row>
    <row r="353" spans="1:17" ht="14.45" customHeight="1" x14ac:dyDescent="0.2">
      <c r="A353" s="821" t="s">
        <v>7290</v>
      </c>
      <c r="B353" s="822" t="s">
        <v>6965</v>
      </c>
      <c r="C353" s="822" t="s">
        <v>5465</v>
      </c>
      <c r="D353" s="822" t="s">
        <v>6667</v>
      </c>
      <c r="E353" s="822" t="s">
        <v>6668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224</v>
      </c>
      <c r="P353" s="827"/>
      <c r="Q353" s="832">
        <v>224</v>
      </c>
    </row>
    <row r="354" spans="1:17" ht="14.45" customHeight="1" x14ac:dyDescent="0.2">
      <c r="A354" s="821" t="s">
        <v>7290</v>
      </c>
      <c r="B354" s="822" t="s">
        <v>6965</v>
      </c>
      <c r="C354" s="822" t="s">
        <v>5465</v>
      </c>
      <c r="D354" s="822" t="s">
        <v>7309</v>
      </c>
      <c r="E354" s="822" t="s">
        <v>7310</v>
      </c>
      <c r="F354" s="831">
        <v>1</v>
      </c>
      <c r="G354" s="831">
        <v>111</v>
      </c>
      <c r="H354" s="831"/>
      <c r="I354" s="831">
        <v>111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7290</v>
      </c>
      <c r="B355" s="822" t="s">
        <v>6965</v>
      </c>
      <c r="C355" s="822" t="s">
        <v>5465</v>
      </c>
      <c r="D355" s="822" t="s">
        <v>7311</v>
      </c>
      <c r="E355" s="822" t="s">
        <v>7312</v>
      </c>
      <c r="F355" s="831"/>
      <c r="G355" s="831"/>
      <c r="H355" s="831"/>
      <c r="I355" s="831"/>
      <c r="J355" s="831">
        <v>7</v>
      </c>
      <c r="K355" s="831">
        <v>2184</v>
      </c>
      <c r="L355" s="831">
        <v>1</v>
      </c>
      <c r="M355" s="831">
        <v>312</v>
      </c>
      <c r="N355" s="831">
        <v>2</v>
      </c>
      <c r="O355" s="831">
        <v>626</v>
      </c>
      <c r="P355" s="827">
        <v>0.28663003663003661</v>
      </c>
      <c r="Q355" s="832">
        <v>313</v>
      </c>
    </row>
    <row r="356" spans="1:17" ht="14.45" customHeight="1" x14ac:dyDescent="0.2">
      <c r="A356" s="821" t="s">
        <v>7290</v>
      </c>
      <c r="B356" s="822" t="s">
        <v>6965</v>
      </c>
      <c r="C356" s="822" t="s">
        <v>5465</v>
      </c>
      <c r="D356" s="822" t="s">
        <v>6693</v>
      </c>
      <c r="E356" s="822" t="s">
        <v>6694</v>
      </c>
      <c r="F356" s="831">
        <v>10</v>
      </c>
      <c r="G356" s="831">
        <v>3500</v>
      </c>
      <c r="H356" s="831"/>
      <c r="I356" s="831">
        <v>350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7290</v>
      </c>
      <c r="B357" s="822" t="s">
        <v>6965</v>
      </c>
      <c r="C357" s="822" t="s">
        <v>5465</v>
      </c>
      <c r="D357" s="822" t="s">
        <v>6823</v>
      </c>
      <c r="E357" s="822" t="s">
        <v>6824</v>
      </c>
      <c r="F357" s="831">
        <v>2</v>
      </c>
      <c r="G357" s="831">
        <v>298</v>
      </c>
      <c r="H357" s="831"/>
      <c r="I357" s="831">
        <v>149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7290</v>
      </c>
      <c r="B358" s="822" t="s">
        <v>6965</v>
      </c>
      <c r="C358" s="822" t="s">
        <v>5465</v>
      </c>
      <c r="D358" s="822" t="s">
        <v>7313</v>
      </c>
      <c r="E358" s="822" t="s">
        <v>7314</v>
      </c>
      <c r="F358" s="831">
        <v>4</v>
      </c>
      <c r="G358" s="831">
        <v>840</v>
      </c>
      <c r="H358" s="831"/>
      <c r="I358" s="831">
        <v>210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7290</v>
      </c>
      <c r="B359" s="822" t="s">
        <v>6965</v>
      </c>
      <c r="C359" s="822" t="s">
        <v>5465</v>
      </c>
      <c r="D359" s="822" t="s">
        <v>7315</v>
      </c>
      <c r="E359" s="822" t="s">
        <v>7316</v>
      </c>
      <c r="F359" s="831">
        <v>4</v>
      </c>
      <c r="G359" s="831">
        <v>157</v>
      </c>
      <c r="H359" s="831"/>
      <c r="I359" s="831">
        <v>39.25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7290</v>
      </c>
      <c r="B360" s="822" t="s">
        <v>6965</v>
      </c>
      <c r="C360" s="822" t="s">
        <v>5465</v>
      </c>
      <c r="D360" s="822" t="s">
        <v>7317</v>
      </c>
      <c r="E360" s="822" t="s">
        <v>7318</v>
      </c>
      <c r="F360" s="831"/>
      <c r="G360" s="831"/>
      <c r="H360" s="831"/>
      <c r="I360" s="831"/>
      <c r="J360" s="831">
        <v>1</v>
      </c>
      <c r="K360" s="831">
        <v>5030</v>
      </c>
      <c r="L360" s="831">
        <v>1</v>
      </c>
      <c r="M360" s="831">
        <v>5030</v>
      </c>
      <c r="N360" s="831">
        <v>1</v>
      </c>
      <c r="O360" s="831">
        <v>5035</v>
      </c>
      <c r="P360" s="827">
        <v>1.0009940357852882</v>
      </c>
      <c r="Q360" s="832">
        <v>5035</v>
      </c>
    </row>
    <row r="361" spans="1:17" ht="14.45" customHeight="1" x14ac:dyDescent="0.2">
      <c r="A361" s="821" t="s">
        <v>7290</v>
      </c>
      <c r="B361" s="822" t="s">
        <v>6965</v>
      </c>
      <c r="C361" s="822" t="s">
        <v>5465</v>
      </c>
      <c r="D361" s="822" t="s">
        <v>6863</v>
      </c>
      <c r="E361" s="822" t="s">
        <v>6864</v>
      </c>
      <c r="F361" s="831">
        <v>2</v>
      </c>
      <c r="G361" s="831">
        <v>340</v>
      </c>
      <c r="H361" s="831"/>
      <c r="I361" s="831">
        <v>170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7290</v>
      </c>
      <c r="B362" s="822" t="s">
        <v>6965</v>
      </c>
      <c r="C362" s="822" t="s">
        <v>5465</v>
      </c>
      <c r="D362" s="822" t="s">
        <v>7319</v>
      </c>
      <c r="E362" s="822" t="s">
        <v>7320</v>
      </c>
      <c r="F362" s="831">
        <v>1</v>
      </c>
      <c r="G362" s="831">
        <v>691</v>
      </c>
      <c r="H362" s="831"/>
      <c r="I362" s="831">
        <v>691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7290</v>
      </c>
      <c r="B363" s="822" t="s">
        <v>6965</v>
      </c>
      <c r="C363" s="822" t="s">
        <v>5465</v>
      </c>
      <c r="D363" s="822" t="s">
        <v>7321</v>
      </c>
      <c r="E363" s="822" t="s">
        <v>7322</v>
      </c>
      <c r="F363" s="831">
        <v>2</v>
      </c>
      <c r="G363" s="831">
        <v>700</v>
      </c>
      <c r="H363" s="831"/>
      <c r="I363" s="831">
        <v>350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7290</v>
      </c>
      <c r="B364" s="822" t="s">
        <v>6965</v>
      </c>
      <c r="C364" s="822" t="s">
        <v>5465</v>
      </c>
      <c r="D364" s="822" t="s">
        <v>6885</v>
      </c>
      <c r="E364" s="822" t="s">
        <v>6886</v>
      </c>
      <c r="F364" s="831">
        <v>2</v>
      </c>
      <c r="G364" s="831">
        <v>346</v>
      </c>
      <c r="H364" s="831"/>
      <c r="I364" s="831">
        <v>173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7290</v>
      </c>
      <c r="B365" s="822" t="s">
        <v>6965</v>
      </c>
      <c r="C365" s="822" t="s">
        <v>5465</v>
      </c>
      <c r="D365" s="822" t="s">
        <v>7323</v>
      </c>
      <c r="E365" s="822" t="s">
        <v>7324</v>
      </c>
      <c r="F365" s="831">
        <v>1</v>
      </c>
      <c r="G365" s="831">
        <v>695</v>
      </c>
      <c r="H365" s="831"/>
      <c r="I365" s="831">
        <v>695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7290</v>
      </c>
      <c r="B366" s="822" t="s">
        <v>6965</v>
      </c>
      <c r="C366" s="822" t="s">
        <v>5465</v>
      </c>
      <c r="D366" s="822" t="s">
        <v>7325</v>
      </c>
      <c r="E366" s="822" t="s">
        <v>7326</v>
      </c>
      <c r="F366" s="831">
        <v>2</v>
      </c>
      <c r="G366" s="831">
        <v>955</v>
      </c>
      <c r="H366" s="831"/>
      <c r="I366" s="831">
        <v>477.5</v>
      </c>
      <c r="J366" s="831"/>
      <c r="K366" s="831"/>
      <c r="L366" s="831"/>
      <c r="M366" s="831"/>
      <c r="N366" s="831">
        <v>1</v>
      </c>
      <c r="O366" s="831">
        <v>479</v>
      </c>
      <c r="P366" s="827"/>
      <c r="Q366" s="832">
        <v>479</v>
      </c>
    </row>
    <row r="367" spans="1:17" ht="14.45" customHeight="1" x14ac:dyDescent="0.2">
      <c r="A367" s="821" t="s">
        <v>7290</v>
      </c>
      <c r="B367" s="822" t="s">
        <v>6965</v>
      </c>
      <c r="C367" s="822" t="s">
        <v>5465</v>
      </c>
      <c r="D367" s="822" t="s">
        <v>7327</v>
      </c>
      <c r="E367" s="822" t="s">
        <v>7328</v>
      </c>
      <c r="F367" s="831">
        <v>1</v>
      </c>
      <c r="G367" s="831">
        <v>292</v>
      </c>
      <c r="H367" s="831"/>
      <c r="I367" s="831">
        <v>292</v>
      </c>
      <c r="J367" s="831"/>
      <c r="K367" s="831"/>
      <c r="L367" s="831"/>
      <c r="M367" s="831"/>
      <c r="N367" s="831">
        <v>2</v>
      </c>
      <c r="O367" s="831">
        <v>588</v>
      </c>
      <c r="P367" s="827"/>
      <c r="Q367" s="832">
        <v>294</v>
      </c>
    </row>
    <row r="368" spans="1:17" ht="14.45" customHeight="1" x14ac:dyDescent="0.2">
      <c r="A368" s="821" t="s">
        <v>7290</v>
      </c>
      <c r="B368" s="822" t="s">
        <v>6965</v>
      </c>
      <c r="C368" s="822" t="s">
        <v>5465</v>
      </c>
      <c r="D368" s="822" t="s">
        <v>7329</v>
      </c>
      <c r="E368" s="822" t="s">
        <v>7330</v>
      </c>
      <c r="F368" s="831">
        <v>3</v>
      </c>
      <c r="G368" s="831">
        <v>501</v>
      </c>
      <c r="H368" s="831"/>
      <c r="I368" s="831">
        <v>167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7290</v>
      </c>
      <c r="B369" s="822" t="s">
        <v>6965</v>
      </c>
      <c r="C369" s="822" t="s">
        <v>5465</v>
      </c>
      <c r="D369" s="822" t="s">
        <v>7331</v>
      </c>
      <c r="E369" s="822" t="s">
        <v>7332</v>
      </c>
      <c r="F369" s="831"/>
      <c r="G369" s="831"/>
      <c r="H369" s="831"/>
      <c r="I369" s="831"/>
      <c r="J369" s="831">
        <v>1</v>
      </c>
      <c r="K369" s="831">
        <v>1023</v>
      </c>
      <c r="L369" s="831">
        <v>1</v>
      </c>
      <c r="M369" s="831">
        <v>1023</v>
      </c>
      <c r="N369" s="831"/>
      <c r="O369" s="831"/>
      <c r="P369" s="827"/>
      <c r="Q369" s="832"/>
    </row>
    <row r="370" spans="1:17" ht="14.45" customHeight="1" x14ac:dyDescent="0.2">
      <c r="A370" s="821" t="s">
        <v>7290</v>
      </c>
      <c r="B370" s="822" t="s">
        <v>6965</v>
      </c>
      <c r="C370" s="822" t="s">
        <v>5465</v>
      </c>
      <c r="D370" s="822" t="s">
        <v>7333</v>
      </c>
      <c r="E370" s="822" t="s">
        <v>7334</v>
      </c>
      <c r="F370" s="831">
        <v>2</v>
      </c>
      <c r="G370" s="831">
        <v>8174</v>
      </c>
      <c r="H370" s="831"/>
      <c r="I370" s="831">
        <v>4087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7290</v>
      </c>
      <c r="B371" s="822" t="s">
        <v>6965</v>
      </c>
      <c r="C371" s="822" t="s">
        <v>5465</v>
      </c>
      <c r="D371" s="822" t="s">
        <v>7335</v>
      </c>
      <c r="E371" s="822" t="s">
        <v>7336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2387</v>
      </c>
      <c r="P371" s="827"/>
      <c r="Q371" s="832">
        <v>2387</v>
      </c>
    </row>
    <row r="372" spans="1:17" ht="14.45" customHeight="1" x14ac:dyDescent="0.2">
      <c r="A372" s="821" t="s">
        <v>7290</v>
      </c>
      <c r="B372" s="822" t="s">
        <v>6965</v>
      </c>
      <c r="C372" s="822" t="s">
        <v>5465</v>
      </c>
      <c r="D372" s="822" t="s">
        <v>7337</v>
      </c>
      <c r="E372" s="822" t="s">
        <v>7338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6197</v>
      </c>
      <c r="P372" s="827"/>
      <c r="Q372" s="832">
        <v>6197</v>
      </c>
    </row>
    <row r="373" spans="1:17" ht="14.45" customHeight="1" x14ac:dyDescent="0.2">
      <c r="A373" s="821" t="s">
        <v>7339</v>
      </c>
      <c r="B373" s="822" t="s">
        <v>7231</v>
      </c>
      <c r="C373" s="822" t="s">
        <v>5465</v>
      </c>
      <c r="D373" s="822" t="s">
        <v>7232</v>
      </c>
      <c r="E373" s="822" t="s">
        <v>7233</v>
      </c>
      <c r="F373" s="831"/>
      <c r="G373" s="831"/>
      <c r="H373" s="831"/>
      <c r="I373" s="831"/>
      <c r="J373" s="831"/>
      <c r="K373" s="831"/>
      <c r="L373" s="831"/>
      <c r="M373" s="831"/>
      <c r="N373" s="831">
        <v>67</v>
      </c>
      <c r="O373" s="831">
        <v>11792</v>
      </c>
      <c r="P373" s="827"/>
      <c r="Q373" s="832">
        <v>176</v>
      </c>
    </row>
    <row r="374" spans="1:17" ht="14.45" customHeight="1" x14ac:dyDescent="0.2">
      <c r="A374" s="821" t="s">
        <v>7339</v>
      </c>
      <c r="B374" s="822" t="s">
        <v>7231</v>
      </c>
      <c r="C374" s="822" t="s">
        <v>5465</v>
      </c>
      <c r="D374" s="822" t="s">
        <v>7234</v>
      </c>
      <c r="E374" s="822" t="s">
        <v>7235</v>
      </c>
      <c r="F374" s="831"/>
      <c r="G374" s="831"/>
      <c r="H374" s="831"/>
      <c r="I374" s="831"/>
      <c r="J374" s="831"/>
      <c r="K374" s="831"/>
      <c r="L374" s="831"/>
      <c r="M374" s="831"/>
      <c r="N374" s="831">
        <v>8</v>
      </c>
      <c r="O374" s="831">
        <v>8600</v>
      </c>
      <c r="P374" s="827"/>
      <c r="Q374" s="832">
        <v>1075</v>
      </c>
    </row>
    <row r="375" spans="1:17" ht="14.45" customHeight="1" x14ac:dyDescent="0.2">
      <c r="A375" s="821" t="s">
        <v>7339</v>
      </c>
      <c r="B375" s="822" t="s">
        <v>7231</v>
      </c>
      <c r="C375" s="822" t="s">
        <v>5465</v>
      </c>
      <c r="D375" s="822" t="s">
        <v>7236</v>
      </c>
      <c r="E375" s="822" t="s">
        <v>7237</v>
      </c>
      <c r="F375" s="831"/>
      <c r="G375" s="831"/>
      <c r="H375" s="831"/>
      <c r="I375" s="831"/>
      <c r="J375" s="831"/>
      <c r="K375" s="831"/>
      <c r="L375" s="831"/>
      <c r="M375" s="831"/>
      <c r="N375" s="831">
        <v>0</v>
      </c>
      <c r="O375" s="831">
        <v>0</v>
      </c>
      <c r="P375" s="827"/>
      <c r="Q375" s="832"/>
    </row>
    <row r="376" spans="1:17" ht="14.45" customHeight="1" x14ac:dyDescent="0.2">
      <c r="A376" s="821" t="s">
        <v>7339</v>
      </c>
      <c r="B376" s="822" t="s">
        <v>7231</v>
      </c>
      <c r="C376" s="822" t="s">
        <v>5465</v>
      </c>
      <c r="D376" s="822" t="s">
        <v>7146</v>
      </c>
      <c r="E376" s="822" t="s">
        <v>7147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348</v>
      </c>
      <c r="P376" s="827"/>
      <c r="Q376" s="832">
        <v>348</v>
      </c>
    </row>
    <row r="377" spans="1:17" ht="14.45" customHeight="1" x14ac:dyDescent="0.2">
      <c r="A377" s="821" t="s">
        <v>7339</v>
      </c>
      <c r="B377" s="822" t="s">
        <v>7231</v>
      </c>
      <c r="C377" s="822" t="s">
        <v>5465</v>
      </c>
      <c r="D377" s="822" t="s">
        <v>7240</v>
      </c>
      <c r="E377" s="822" t="s">
        <v>7241</v>
      </c>
      <c r="F377" s="831"/>
      <c r="G377" s="831"/>
      <c r="H377" s="831"/>
      <c r="I377" s="831"/>
      <c r="J377" s="831"/>
      <c r="K377" s="831"/>
      <c r="L377" s="831"/>
      <c r="M377" s="831"/>
      <c r="N377" s="831">
        <v>2</v>
      </c>
      <c r="O377" s="831">
        <v>756</v>
      </c>
      <c r="P377" s="827"/>
      <c r="Q377" s="832">
        <v>378</v>
      </c>
    </row>
    <row r="378" spans="1:17" ht="14.45" customHeight="1" x14ac:dyDescent="0.2">
      <c r="A378" s="821" t="s">
        <v>7339</v>
      </c>
      <c r="B378" s="822" t="s">
        <v>7231</v>
      </c>
      <c r="C378" s="822" t="s">
        <v>5465</v>
      </c>
      <c r="D378" s="822" t="s">
        <v>7242</v>
      </c>
      <c r="E378" s="822" t="s">
        <v>7243</v>
      </c>
      <c r="F378" s="831"/>
      <c r="G378" s="831"/>
      <c r="H378" s="831"/>
      <c r="I378" s="831"/>
      <c r="J378" s="831"/>
      <c r="K378" s="831"/>
      <c r="L378" s="831"/>
      <c r="M378" s="831"/>
      <c r="N378" s="831">
        <v>2</v>
      </c>
      <c r="O378" s="831">
        <v>70</v>
      </c>
      <c r="P378" s="827"/>
      <c r="Q378" s="832">
        <v>35</v>
      </c>
    </row>
    <row r="379" spans="1:17" ht="14.45" customHeight="1" x14ac:dyDescent="0.2">
      <c r="A379" s="821" t="s">
        <v>7339</v>
      </c>
      <c r="B379" s="822" t="s">
        <v>7231</v>
      </c>
      <c r="C379" s="822" t="s">
        <v>5465</v>
      </c>
      <c r="D379" s="822" t="s">
        <v>7246</v>
      </c>
      <c r="E379" s="822" t="s">
        <v>7247</v>
      </c>
      <c r="F379" s="831"/>
      <c r="G379" s="831"/>
      <c r="H379" s="831"/>
      <c r="I379" s="831"/>
      <c r="J379" s="831"/>
      <c r="K379" s="831"/>
      <c r="L379" s="831"/>
      <c r="M379" s="831"/>
      <c r="N379" s="831">
        <v>0</v>
      </c>
      <c r="O379" s="831">
        <v>0</v>
      </c>
      <c r="P379" s="827"/>
      <c r="Q379" s="832"/>
    </row>
    <row r="380" spans="1:17" ht="14.45" customHeight="1" x14ac:dyDescent="0.2">
      <c r="A380" s="821" t="s">
        <v>7339</v>
      </c>
      <c r="B380" s="822" t="s">
        <v>7231</v>
      </c>
      <c r="C380" s="822" t="s">
        <v>5465</v>
      </c>
      <c r="D380" s="822" t="s">
        <v>7258</v>
      </c>
      <c r="E380" s="822" t="s">
        <v>7259</v>
      </c>
      <c r="F380" s="831"/>
      <c r="G380" s="831"/>
      <c r="H380" s="831"/>
      <c r="I380" s="831"/>
      <c r="J380" s="831"/>
      <c r="K380" s="831"/>
      <c r="L380" s="831"/>
      <c r="M380" s="831"/>
      <c r="N380" s="831">
        <v>20</v>
      </c>
      <c r="O380" s="831">
        <v>2780</v>
      </c>
      <c r="P380" s="827"/>
      <c r="Q380" s="832">
        <v>139</v>
      </c>
    </row>
    <row r="381" spans="1:17" ht="14.45" customHeight="1" x14ac:dyDescent="0.2">
      <c r="A381" s="821" t="s">
        <v>7339</v>
      </c>
      <c r="B381" s="822" t="s">
        <v>7231</v>
      </c>
      <c r="C381" s="822" t="s">
        <v>5465</v>
      </c>
      <c r="D381" s="822" t="s">
        <v>7260</v>
      </c>
      <c r="E381" s="822" t="s">
        <v>7261</v>
      </c>
      <c r="F381" s="831"/>
      <c r="G381" s="831"/>
      <c r="H381" s="831"/>
      <c r="I381" s="831"/>
      <c r="J381" s="831"/>
      <c r="K381" s="831"/>
      <c r="L381" s="831"/>
      <c r="M381" s="831"/>
      <c r="N381" s="831">
        <v>11</v>
      </c>
      <c r="O381" s="831">
        <v>1023</v>
      </c>
      <c r="P381" s="827"/>
      <c r="Q381" s="832">
        <v>93</v>
      </c>
    </row>
    <row r="382" spans="1:17" ht="14.45" customHeight="1" x14ac:dyDescent="0.2">
      <c r="A382" s="821" t="s">
        <v>7339</v>
      </c>
      <c r="B382" s="822" t="s">
        <v>7231</v>
      </c>
      <c r="C382" s="822" t="s">
        <v>5465</v>
      </c>
      <c r="D382" s="822" t="s">
        <v>7262</v>
      </c>
      <c r="E382" s="822" t="s">
        <v>7263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141</v>
      </c>
      <c r="P382" s="827"/>
      <c r="Q382" s="832">
        <v>141</v>
      </c>
    </row>
    <row r="383" spans="1:17" ht="14.45" customHeight="1" x14ac:dyDescent="0.2">
      <c r="A383" s="821" t="s">
        <v>7339</v>
      </c>
      <c r="B383" s="822" t="s">
        <v>7231</v>
      </c>
      <c r="C383" s="822" t="s">
        <v>5465</v>
      </c>
      <c r="D383" s="822" t="s">
        <v>7155</v>
      </c>
      <c r="E383" s="822" t="s">
        <v>7156</v>
      </c>
      <c r="F383" s="831"/>
      <c r="G383" s="831"/>
      <c r="H383" s="831"/>
      <c r="I383" s="831"/>
      <c r="J383" s="831"/>
      <c r="K383" s="831"/>
      <c r="L383" s="831"/>
      <c r="M383" s="831"/>
      <c r="N383" s="831">
        <v>3</v>
      </c>
      <c r="O383" s="831">
        <v>987</v>
      </c>
      <c r="P383" s="827"/>
      <c r="Q383" s="832">
        <v>329</v>
      </c>
    </row>
    <row r="384" spans="1:17" ht="14.45" customHeight="1" x14ac:dyDescent="0.2">
      <c r="A384" s="821" t="s">
        <v>7339</v>
      </c>
      <c r="B384" s="822" t="s">
        <v>7231</v>
      </c>
      <c r="C384" s="822" t="s">
        <v>5465</v>
      </c>
      <c r="D384" s="822" t="s">
        <v>7266</v>
      </c>
      <c r="E384" s="822" t="s">
        <v>7267</v>
      </c>
      <c r="F384" s="831"/>
      <c r="G384" s="831"/>
      <c r="H384" s="831"/>
      <c r="I384" s="831"/>
      <c r="J384" s="831"/>
      <c r="K384" s="831"/>
      <c r="L384" s="831"/>
      <c r="M384" s="831"/>
      <c r="N384" s="831">
        <v>0</v>
      </c>
      <c r="O384" s="831">
        <v>0</v>
      </c>
      <c r="P384" s="827"/>
      <c r="Q384" s="832"/>
    </row>
    <row r="385" spans="1:17" ht="14.45" customHeight="1" x14ac:dyDescent="0.2">
      <c r="A385" s="821" t="s">
        <v>7339</v>
      </c>
      <c r="B385" s="822" t="s">
        <v>7231</v>
      </c>
      <c r="C385" s="822" t="s">
        <v>5465</v>
      </c>
      <c r="D385" s="822" t="s">
        <v>7340</v>
      </c>
      <c r="E385" s="822" t="s">
        <v>7341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1498</v>
      </c>
      <c r="P385" s="827"/>
      <c r="Q385" s="832">
        <v>1498</v>
      </c>
    </row>
    <row r="386" spans="1:17" ht="14.45" customHeight="1" x14ac:dyDescent="0.2">
      <c r="A386" s="821" t="s">
        <v>7339</v>
      </c>
      <c r="B386" s="822" t="s">
        <v>7231</v>
      </c>
      <c r="C386" s="822" t="s">
        <v>5465</v>
      </c>
      <c r="D386" s="822" t="s">
        <v>7280</v>
      </c>
      <c r="E386" s="822" t="s">
        <v>7281</v>
      </c>
      <c r="F386" s="831"/>
      <c r="G386" s="831"/>
      <c r="H386" s="831"/>
      <c r="I386" s="831"/>
      <c r="J386" s="831"/>
      <c r="K386" s="831"/>
      <c r="L386" s="831"/>
      <c r="M386" s="831"/>
      <c r="N386" s="831">
        <v>4</v>
      </c>
      <c r="O386" s="831">
        <v>1324</v>
      </c>
      <c r="P386" s="827"/>
      <c r="Q386" s="832">
        <v>331</v>
      </c>
    </row>
    <row r="387" spans="1:17" ht="14.45" customHeight="1" x14ac:dyDescent="0.2">
      <c r="A387" s="821" t="s">
        <v>7339</v>
      </c>
      <c r="B387" s="822" t="s">
        <v>7231</v>
      </c>
      <c r="C387" s="822" t="s">
        <v>5465</v>
      </c>
      <c r="D387" s="822" t="s">
        <v>7282</v>
      </c>
      <c r="E387" s="822" t="s">
        <v>7283</v>
      </c>
      <c r="F387" s="831"/>
      <c r="G387" s="831"/>
      <c r="H387" s="831"/>
      <c r="I387" s="831"/>
      <c r="J387" s="831"/>
      <c r="K387" s="831"/>
      <c r="L387" s="831"/>
      <c r="M387" s="831"/>
      <c r="N387" s="831">
        <v>7</v>
      </c>
      <c r="O387" s="831">
        <v>6258</v>
      </c>
      <c r="P387" s="827"/>
      <c r="Q387" s="832">
        <v>894</v>
      </c>
    </row>
    <row r="388" spans="1:17" ht="14.45" customHeight="1" x14ac:dyDescent="0.2">
      <c r="A388" s="821" t="s">
        <v>7339</v>
      </c>
      <c r="B388" s="822" t="s">
        <v>7231</v>
      </c>
      <c r="C388" s="822" t="s">
        <v>5465</v>
      </c>
      <c r="D388" s="822" t="s">
        <v>7284</v>
      </c>
      <c r="E388" s="822" t="s">
        <v>7285</v>
      </c>
      <c r="F388" s="831"/>
      <c r="G388" s="831"/>
      <c r="H388" s="831"/>
      <c r="I388" s="831"/>
      <c r="J388" s="831"/>
      <c r="K388" s="831"/>
      <c r="L388" s="831"/>
      <c r="M388" s="831"/>
      <c r="N388" s="831">
        <v>13</v>
      </c>
      <c r="O388" s="831">
        <v>3432</v>
      </c>
      <c r="P388" s="827"/>
      <c r="Q388" s="832">
        <v>264</v>
      </c>
    </row>
    <row r="389" spans="1:17" ht="14.45" customHeight="1" x14ac:dyDescent="0.2">
      <c r="A389" s="821" t="s">
        <v>7339</v>
      </c>
      <c r="B389" s="822" t="s">
        <v>7231</v>
      </c>
      <c r="C389" s="822" t="s">
        <v>5465</v>
      </c>
      <c r="D389" s="822" t="s">
        <v>7286</v>
      </c>
      <c r="E389" s="822" t="s">
        <v>7287</v>
      </c>
      <c r="F389" s="831"/>
      <c r="G389" s="831"/>
      <c r="H389" s="831"/>
      <c r="I389" s="831"/>
      <c r="J389" s="831"/>
      <c r="K389" s="831"/>
      <c r="L389" s="831"/>
      <c r="M389" s="831"/>
      <c r="N389" s="831">
        <v>0</v>
      </c>
      <c r="O389" s="831">
        <v>0</v>
      </c>
      <c r="P389" s="827"/>
      <c r="Q389" s="832"/>
    </row>
    <row r="390" spans="1:17" ht="14.45" customHeight="1" x14ac:dyDescent="0.2">
      <c r="A390" s="821" t="s">
        <v>7339</v>
      </c>
      <c r="B390" s="822" t="s">
        <v>6649</v>
      </c>
      <c r="C390" s="822" t="s">
        <v>5465</v>
      </c>
      <c r="D390" s="822" t="s">
        <v>7342</v>
      </c>
      <c r="E390" s="822" t="s">
        <v>7343</v>
      </c>
      <c r="F390" s="831"/>
      <c r="G390" s="831"/>
      <c r="H390" s="831"/>
      <c r="I390" s="831"/>
      <c r="J390" s="831"/>
      <c r="K390" s="831"/>
      <c r="L390" s="831"/>
      <c r="M390" s="831"/>
      <c r="N390" s="831">
        <v>1</v>
      </c>
      <c r="O390" s="831">
        <v>7564</v>
      </c>
      <c r="P390" s="827"/>
      <c r="Q390" s="832">
        <v>7564</v>
      </c>
    </row>
    <row r="391" spans="1:17" ht="14.45" customHeight="1" x14ac:dyDescent="0.2">
      <c r="A391" s="821" t="s">
        <v>7339</v>
      </c>
      <c r="B391" s="822" t="s">
        <v>6649</v>
      </c>
      <c r="C391" s="822" t="s">
        <v>5465</v>
      </c>
      <c r="D391" s="822" t="s">
        <v>7344</v>
      </c>
      <c r="E391" s="822" t="s">
        <v>7345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0</v>
      </c>
      <c r="P391" s="827"/>
      <c r="Q391" s="832">
        <v>0</v>
      </c>
    </row>
    <row r="392" spans="1:17" ht="14.45" customHeight="1" thickBot="1" x14ac:dyDescent="0.25">
      <c r="A392" s="813" t="s">
        <v>7339</v>
      </c>
      <c r="B392" s="814" t="s">
        <v>6649</v>
      </c>
      <c r="C392" s="814" t="s">
        <v>5465</v>
      </c>
      <c r="D392" s="814" t="s">
        <v>6656</v>
      </c>
      <c r="E392" s="814" t="s">
        <v>6657</v>
      </c>
      <c r="F392" s="833"/>
      <c r="G392" s="833"/>
      <c r="H392" s="833"/>
      <c r="I392" s="833"/>
      <c r="J392" s="833"/>
      <c r="K392" s="833"/>
      <c r="L392" s="833"/>
      <c r="M392" s="833"/>
      <c r="N392" s="833">
        <v>1</v>
      </c>
      <c r="O392" s="833">
        <v>1114</v>
      </c>
      <c r="P392" s="819"/>
      <c r="Q392" s="834">
        <v>1114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A0A1B04-D5B4-421A-9D6B-D59056D3E4B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5926</v>
      </c>
      <c r="D3" s="193">
        <f>SUBTOTAL(9,D6:D1048576)</f>
        <v>5781</v>
      </c>
      <c r="E3" s="193">
        <f>SUBTOTAL(9,E6:E1048576)</f>
        <v>5438</v>
      </c>
      <c r="F3" s="194">
        <f>IF(OR(E3=0,D3=0),"",E3/D3)</f>
        <v>0.94066770454938597</v>
      </c>
      <c r="G3" s="388">
        <f>SUBTOTAL(9,G6:G1048576)</f>
        <v>48166.950599999996</v>
      </c>
      <c r="H3" s="389">
        <f>SUBTOTAL(9,H6:H1048576)</f>
        <v>47164.052819999997</v>
      </c>
      <c r="I3" s="389">
        <f>SUBTOTAL(9,I6:I1048576)</f>
        <v>42481.851580000046</v>
      </c>
      <c r="J3" s="194">
        <f>IF(OR(I3=0,H3=0),"",I3/H3)</f>
        <v>0.90072521422471019</v>
      </c>
      <c r="K3" s="388">
        <f>SUBTOTAL(9,K6:K1048576)</f>
        <v>16991.559999999998</v>
      </c>
      <c r="L3" s="389">
        <f>SUBTOTAL(9,L6:L1048576)</f>
        <v>16707.379999999997</v>
      </c>
      <c r="M3" s="389">
        <f>SUBTOTAL(9,M6:M1048576)</f>
        <v>14912.84</v>
      </c>
      <c r="N3" s="195">
        <f>IF(OR(M3=0,E3=0),"",M3*1000/E3)</f>
        <v>2742.3390952556088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6112</v>
      </c>
      <c r="B6" s="979" t="s">
        <v>7347</v>
      </c>
      <c r="C6" s="984">
        <v>4288</v>
      </c>
      <c r="D6" s="985">
        <v>4199</v>
      </c>
      <c r="E6" s="985">
        <v>4007</v>
      </c>
      <c r="F6" s="990"/>
      <c r="G6" s="984">
        <v>3853.9269000000008</v>
      </c>
      <c r="H6" s="985">
        <v>3823.5718200000015</v>
      </c>
      <c r="I6" s="985">
        <v>3629.9127399999998</v>
      </c>
      <c r="J6" s="990"/>
      <c r="K6" s="984">
        <v>514.55999999999995</v>
      </c>
      <c r="L6" s="985">
        <v>503.88</v>
      </c>
      <c r="M6" s="985">
        <v>480.84</v>
      </c>
      <c r="N6" s="995">
        <v>120</v>
      </c>
    </row>
    <row r="7" spans="1:14" ht="14.45" customHeight="1" x14ac:dyDescent="0.2">
      <c r="A7" s="977" t="s">
        <v>6368</v>
      </c>
      <c r="B7" s="980" t="s">
        <v>7348</v>
      </c>
      <c r="C7" s="986">
        <v>1047</v>
      </c>
      <c r="D7" s="987">
        <v>1140</v>
      </c>
      <c r="E7" s="987">
        <v>953</v>
      </c>
      <c r="F7" s="991"/>
      <c r="G7" s="986">
        <v>30121.561799999996</v>
      </c>
      <c r="H7" s="987">
        <v>32828.459759999998</v>
      </c>
      <c r="I7" s="987">
        <v>27470.44840000003</v>
      </c>
      <c r="J7" s="991"/>
      <c r="K7" s="986">
        <v>11517</v>
      </c>
      <c r="L7" s="987">
        <v>12540</v>
      </c>
      <c r="M7" s="987">
        <v>10483</v>
      </c>
      <c r="N7" s="996">
        <v>11000</v>
      </c>
    </row>
    <row r="8" spans="1:14" ht="14.45" customHeight="1" x14ac:dyDescent="0.2">
      <c r="A8" s="977" t="s">
        <v>6393</v>
      </c>
      <c r="B8" s="980" t="s">
        <v>7348</v>
      </c>
      <c r="C8" s="986">
        <v>455</v>
      </c>
      <c r="D8" s="987">
        <v>346</v>
      </c>
      <c r="E8" s="987">
        <v>346</v>
      </c>
      <c r="F8" s="991"/>
      <c r="G8" s="986">
        <v>11452.077000000005</v>
      </c>
      <c r="H8" s="987">
        <v>8718.0363200000011</v>
      </c>
      <c r="I8" s="987">
        <v>8727.3569600000174</v>
      </c>
      <c r="J8" s="991"/>
      <c r="K8" s="986">
        <v>4095</v>
      </c>
      <c r="L8" s="987">
        <v>3114</v>
      </c>
      <c r="M8" s="987">
        <v>3114</v>
      </c>
      <c r="N8" s="996">
        <v>9000</v>
      </c>
    </row>
    <row r="9" spans="1:14" ht="14.45" customHeight="1" x14ac:dyDescent="0.2">
      <c r="A9" s="977" t="s">
        <v>6388</v>
      </c>
      <c r="B9" s="980" t="s">
        <v>7348</v>
      </c>
      <c r="C9" s="986">
        <v>119</v>
      </c>
      <c r="D9" s="987">
        <v>73</v>
      </c>
      <c r="E9" s="987">
        <v>115</v>
      </c>
      <c r="F9" s="991"/>
      <c r="G9" s="986">
        <v>2566.7586000000001</v>
      </c>
      <c r="H9" s="987">
        <v>1581.5813199999996</v>
      </c>
      <c r="I9" s="987">
        <v>2488.2148799999982</v>
      </c>
      <c r="J9" s="991"/>
      <c r="K9" s="986">
        <v>833</v>
      </c>
      <c r="L9" s="987">
        <v>511</v>
      </c>
      <c r="M9" s="987">
        <v>805</v>
      </c>
      <c r="N9" s="996">
        <v>7000</v>
      </c>
    </row>
    <row r="10" spans="1:14" ht="14.45" customHeight="1" x14ac:dyDescent="0.2">
      <c r="A10" s="977" t="s">
        <v>6370</v>
      </c>
      <c r="B10" s="980" t="s">
        <v>7348</v>
      </c>
      <c r="C10" s="986">
        <v>15</v>
      </c>
      <c r="D10" s="987">
        <v>16</v>
      </c>
      <c r="E10" s="987">
        <v>14</v>
      </c>
      <c r="F10" s="991"/>
      <c r="G10" s="986">
        <v>160.6095</v>
      </c>
      <c r="H10" s="987">
        <v>171.38879999999997</v>
      </c>
      <c r="I10" s="987">
        <v>150.0282</v>
      </c>
      <c r="J10" s="991"/>
      <c r="K10" s="986">
        <v>30</v>
      </c>
      <c r="L10" s="987">
        <v>32</v>
      </c>
      <c r="M10" s="987">
        <v>28</v>
      </c>
      <c r="N10" s="996">
        <v>2000</v>
      </c>
    </row>
    <row r="11" spans="1:14" ht="14.45" customHeight="1" x14ac:dyDescent="0.2">
      <c r="A11" s="977" t="s">
        <v>6390</v>
      </c>
      <c r="B11" s="980" t="s">
        <v>7348</v>
      </c>
      <c r="C11" s="986">
        <v>2</v>
      </c>
      <c r="D11" s="987">
        <v>6</v>
      </c>
      <c r="E11" s="987">
        <v>1</v>
      </c>
      <c r="F11" s="991"/>
      <c r="G11" s="986">
        <v>12.0168</v>
      </c>
      <c r="H11" s="987">
        <v>36.0792</v>
      </c>
      <c r="I11" s="987">
        <v>6.0173999999999994</v>
      </c>
      <c r="J11" s="991"/>
      <c r="K11" s="986">
        <v>2</v>
      </c>
      <c r="L11" s="987">
        <v>6</v>
      </c>
      <c r="M11" s="987">
        <v>1</v>
      </c>
      <c r="N11" s="996">
        <v>1000</v>
      </c>
    </row>
    <row r="12" spans="1:14" ht="14.45" customHeight="1" thickBot="1" x14ac:dyDescent="0.25">
      <c r="A12" s="978" t="s">
        <v>6386</v>
      </c>
      <c r="B12" s="981" t="s">
        <v>7348</v>
      </c>
      <c r="C12" s="988"/>
      <c r="D12" s="989">
        <v>1</v>
      </c>
      <c r="E12" s="989">
        <v>2</v>
      </c>
      <c r="F12" s="992"/>
      <c r="G12" s="988"/>
      <c r="H12" s="989">
        <v>4.9356</v>
      </c>
      <c r="I12" s="989">
        <v>9.8729999999999993</v>
      </c>
      <c r="J12" s="992"/>
      <c r="K12" s="988"/>
      <c r="L12" s="989">
        <v>0.5</v>
      </c>
      <c r="M12" s="989">
        <v>1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2550B3B-8CC9-4C51-9EA8-10DBAD6044D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2020-12-03T14:41:53Z</dcterms:modified>
</cp:coreProperties>
</file>